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4.1 - Zdravotechnika" sheetId="3" r:id="rId3"/>
    <sheet name="D.1.4.2 - Vzduchotechnika" sheetId="4" r:id="rId4"/>
    <sheet name="D.1.4.3 - Vytápění" sheetId="5" r:id="rId5"/>
    <sheet name="D.1.4.4 - Elektroinstalac..." sheetId="6" r:id="rId6"/>
    <sheet name="SK - D.1.4.5" sheetId="7" r:id="rId7"/>
    <sheet name="TV - D.1.4.5" sheetId="8" r:id="rId8"/>
    <sheet name="AP - D.1.4.5" sheetId="9" r:id="rId9"/>
    <sheet name="Kamerový systém - D.1.4.5" sheetId="10" r:id="rId10"/>
    <sheet name="Dveřní interkom - D.1.4.5" sheetId="11" r:id="rId11"/>
    <sheet name="SO 02 - Areálové úpravy v..." sheetId="12" r:id="rId12"/>
    <sheet name="IO 01 - Vodovodní přípojk..." sheetId="13" r:id="rId13"/>
    <sheet name="IO 02 - Kanalizační přípo..." sheetId="14" r:id="rId14"/>
    <sheet name="IO 03 - Elektro přípojka" sheetId="15" r:id="rId15"/>
    <sheet name="IO 04 - SLP přípojka" sheetId="16" r:id="rId16"/>
    <sheet name="IO 05 - Fotovoltaika" sheetId="17" r:id="rId17"/>
    <sheet name="IO 06 - Dešťová kanalizace" sheetId="18" r:id="rId18"/>
    <sheet name="VRN - Vedlejší rozpočtové..." sheetId="19" r:id="rId19"/>
    <sheet name="01 - Vnitřní vybavení pev..." sheetId="20" r:id="rId20"/>
    <sheet name="Pokyny pro vyplnění" sheetId="21" r:id="rId21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'D.1.1 - Architektonicko s...'!$C$111:$K$1981</definedName>
    <definedName name="_xlnm.Print_Area" localSheetId="1">'D.1.1 - Architektonicko s...'!$C$4:$J$41,'D.1.1 - Architektonicko s...'!$C$47:$J$91,'D.1.1 - Architektonicko s...'!$C$97:$K$1981</definedName>
    <definedName name="_xlnm.Print_Titles" localSheetId="1">'D.1.1 - Architektonicko s...'!$111:$111</definedName>
    <definedName name="_xlnm._FilterDatabase" localSheetId="2" hidden="1">'D.1.4.1 - Zdravotechnika'!$C$103:$K$390</definedName>
    <definedName name="_xlnm.Print_Area" localSheetId="2">'D.1.4.1 - Zdravotechnika'!$C$4:$J$43,'D.1.4.1 - Zdravotechnika'!$C$49:$J$81,'D.1.4.1 - Zdravotechnika'!$C$87:$K$390</definedName>
    <definedName name="_xlnm.Print_Titles" localSheetId="2">'D.1.4.1 - Zdravotechnika'!$103:$103</definedName>
    <definedName name="_xlnm._FilterDatabase" localSheetId="3" hidden="1">'D.1.4.2 - Vzduchotechnika'!$C$91:$K$94</definedName>
    <definedName name="_xlnm.Print_Area" localSheetId="3">'D.1.4.2 - Vzduchotechnika'!$C$4:$J$43,'D.1.4.2 - Vzduchotechnika'!$C$49:$J$69,'D.1.4.2 - Vzduchotechnika'!$C$75:$K$94</definedName>
    <definedName name="_xlnm.Print_Titles" localSheetId="3">'D.1.4.2 - Vzduchotechnika'!$91:$91</definedName>
    <definedName name="_xlnm._FilterDatabase" localSheetId="4" hidden="1">'D.1.4.3 - Vytápění'!$C$96:$K$228</definedName>
    <definedName name="_xlnm.Print_Area" localSheetId="4">'D.1.4.3 - Vytápění'!$C$4:$J$43,'D.1.4.3 - Vytápění'!$C$49:$J$74,'D.1.4.3 - Vytápění'!$C$80:$K$228</definedName>
    <definedName name="_xlnm.Print_Titles" localSheetId="4">'D.1.4.3 - Vytápění'!$96:$96</definedName>
    <definedName name="_xlnm._FilterDatabase" localSheetId="5" hidden="1">'D.1.4.4 - Elektroinstalac...'!$C$99:$K$285</definedName>
    <definedName name="_xlnm.Print_Area" localSheetId="5">'D.1.4.4 - Elektroinstalac...'!$C$4:$J$43,'D.1.4.4 - Elektroinstalac...'!$C$49:$J$77,'D.1.4.4 - Elektroinstalac...'!$C$83:$K$285</definedName>
    <definedName name="_xlnm.Print_Titles" localSheetId="5">'D.1.4.4 - Elektroinstalac...'!$99:$99</definedName>
    <definedName name="_xlnm._FilterDatabase" localSheetId="6" hidden="1">'SK - D.1.4.5'!$C$98:$K$181</definedName>
    <definedName name="_xlnm.Print_Area" localSheetId="6">'SK - D.1.4.5'!$C$4:$J$43,'SK - D.1.4.5'!$C$49:$J$76,'SK - D.1.4.5'!$C$82:$K$181</definedName>
    <definedName name="_xlnm.Print_Titles" localSheetId="6">'SK - D.1.4.5'!$98:$98</definedName>
    <definedName name="_xlnm._FilterDatabase" localSheetId="7" hidden="1">'TV - D.1.4.5'!$C$101:$K$147</definedName>
    <definedName name="_xlnm.Print_Area" localSheetId="7">'TV - D.1.4.5'!$C$4:$J$43,'TV - D.1.4.5'!$C$49:$J$79,'TV - D.1.4.5'!$C$85:$K$147</definedName>
    <definedName name="_xlnm.Print_Titles" localSheetId="7">'TV - D.1.4.5'!$101:$101</definedName>
    <definedName name="_xlnm._FilterDatabase" localSheetId="8" hidden="1">'AP - D.1.4.5'!$C$95:$K$110</definedName>
    <definedName name="_xlnm.Print_Area" localSheetId="8">'AP - D.1.4.5'!$C$4:$J$43,'AP - D.1.4.5'!$C$49:$J$73,'AP - D.1.4.5'!$C$79:$K$110</definedName>
    <definedName name="_xlnm.Print_Titles" localSheetId="8">'AP - D.1.4.5'!$95:$95</definedName>
    <definedName name="_xlnm._FilterDatabase" localSheetId="9" hidden="1">'Kamerový systém - D.1.4.5'!$C$97:$K$120</definedName>
    <definedName name="_xlnm.Print_Area" localSheetId="9">'Kamerový systém - D.1.4.5'!$C$4:$J$43,'Kamerový systém - D.1.4.5'!$C$49:$J$75,'Kamerový systém - D.1.4.5'!$C$81:$K$120</definedName>
    <definedName name="_xlnm.Print_Titles" localSheetId="9">'Kamerový systém - D.1.4.5'!$97:$97</definedName>
    <definedName name="_xlnm._FilterDatabase" localSheetId="10" hidden="1">'Dveřní interkom - D.1.4.5'!$C$94:$K$109</definedName>
    <definedName name="_xlnm.Print_Area" localSheetId="10">'Dveřní interkom - D.1.4.5'!$C$4:$J$43,'Dveřní interkom - D.1.4.5'!$C$49:$J$72,'Dveřní interkom - D.1.4.5'!$C$78:$K$109</definedName>
    <definedName name="_xlnm.Print_Titles" localSheetId="10">'Dveřní interkom - D.1.4.5'!$94:$94</definedName>
    <definedName name="_xlnm._FilterDatabase" localSheetId="11" hidden="1">'SO 02 - Areálové úpravy v...'!$C$90:$K$290</definedName>
    <definedName name="_xlnm.Print_Area" localSheetId="11">'SO 02 - Areálové úpravy v...'!$C$4:$J$39,'SO 02 - Areálové úpravy v...'!$C$45:$J$72,'SO 02 - Areálové úpravy v...'!$C$78:$K$290</definedName>
    <definedName name="_xlnm.Print_Titles" localSheetId="11">'SO 02 - Areálové úpravy v...'!$90:$90</definedName>
    <definedName name="_xlnm._FilterDatabase" localSheetId="12" hidden="1">'IO 01 - Vodovodní přípojk...'!$C$81:$K$95</definedName>
    <definedName name="_xlnm.Print_Area" localSheetId="12">'IO 01 - Vodovodní přípojk...'!$C$4:$J$39,'IO 01 - Vodovodní přípojk...'!$C$45:$J$63,'IO 01 - Vodovodní přípojk...'!$C$69:$K$95</definedName>
    <definedName name="_xlnm.Print_Titles" localSheetId="12">'IO 01 - Vodovodní přípojk...'!$81:$81</definedName>
    <definedName name="_xlnm._FilterDatabase" localSheetId="13" hidden="1">'IO 02 - Kanalizační přípo...'!$C$86:$K$192</definedName>
    <definedName name="_xlnm.Print_Area" localSheetId="13">'IO 02 - Kanalizační přípo...'!$C$4:$J$39,'IO 02 - Kanalizační přípo...'!$C$45:$J$68,'IO 02 - Kanalizační přípo...'!$C$74:$K$192</definedName>
    <definedName name="_xlnm.Print_Titles" localSheetId="13">'IO 02 - Kanalizační přípo...'!$86:$86</definedName>
    <definedName name="_xlnm._FilterDatabase" localSheetId="14" hidden="1">'IO 03 - Elektro přípojka'!$C$83:$K$107</definedName>
    <definedName name="_xlnm.Print_Area" localSheetId="14">'IO 03 - Elektro přípojka'!$C$4:$J$39,'IO 03 - Elektro přípojka'!$C$45:$J$65,'IO 03 - Elektro přípojka'!$C$71:$K$107</definedName>
    <definedName name="_xlnm.Print_Titles" localSheetId="14">'IO 03 - Elektro přípojka'!$83:$83</definedName>
    <definedName name="_xlnm._FilterDatabase" localSheetId="15" hidden="1">'IO 04 - SLP přípojka'!$C$82:$K$122</definedName>
    <definedName name="_xlnm.Print_Area" localSheetId="15">'IO 04 - SLP přípojka'!$C$4:$J$39,'IO 04 - SLP přípojka'!$C$45:$J$64,'IO 04 - SLP přípojka'!$C$70:$K$122</definedName>
    <definedName name="_xlnm.Print_Titles" localSheetId="15">'IO 04 - SLP přípojka'!$82:$82</definedName>
    <definedName name="_xlnm._FilterDatabase" localSheetId="16" hidden="1">'IO 05 - Fotovoltaika'!$C$84:$K$158</definedName>
    <definedName name="_xlnm.Print_Area" localSheetId="16">'IO 05 - Fotovoltaika'!$C$4:$J$39,'IO 05 - Fotovoltaika'!$C$45:$J$66,'IO 05 - Fotovoltaika'!$C$72:$K$158</definedName>
    <definedName name="_xlnm.Print_Titles" localSheetId="16">'IO 05 - Fotovoltaika'!$84:$84</definedName>
    <definedName name="_xlnm._FilterDatabase" localSheetId="17" hidden="1">'IO 06 - Dešťová kanalizace'!$C$86:$K$187</definedName>
    <definedName name="_xlnm.Print_Area" localSheetId="17">'IO 06 - Dešťová kanalizace'!$C$4:$J$39,'IO 06 - Dešťová kanalizace'!$C$45:$J$68,'IO 06 - Dešťová kanalizace'!$C$74:$K$187</definedName>
    <definedName name="_xlnm.Print_Titles" localSheetId="17">'IO 06 - Dešťová kanalizace'!$86:$86</definedName>
    <definedName name="_xlnm._FilterDatabase" localSheetId="18" hidden="1">'VRN - Vedlejší rozpočtové...'!$C$85:$K$125</definedName>
    <definedName name="_xlnm.Print_Area" localSheetId="18">'VRN - Vedlejší rozpočtové...'!$C$4:$J$39,'VRN - Vedlejší rozpočtové...'!$C$45:$J$67,'VRN - Vedlejší rozpočtové...'!$C$73:$K$125</definedName>
    <definedName name="_xlnm.Print_Titles" localSheetId="18">'VRN - Vedlejší rozpočtové...'!$85:$85</definedName>
    <definedName name="_xlnm._FilterDatabase" localSheetId="19" hidden="1">'01 - Vnitřní vybavení pev...'!$C$80:$K$93</definedName>
    <definedName name="_xlnm.Print_Area" localSheetId="19">'01 - Vnitřní vybavení pev...'!$C$4:$J$39,'01 - Vnitřní vybavení pev...'!$C$45:$J$62,'01 - Vnitřní vybavení pev...'!$C$68:$K$93</definedName>
    <definedName name="_xlnm.Print_Titles" localSheetId="19">'01 - Vnitřní vybavení pev...'!$80:$80</definedName>
    <definedName name="_xlnm.Print_Area" localSheetId="2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0" l="1" r="J37"/>
  <c r="J36"/>
  <c i="1" r="AY76"/>
  <c i="20" r="J35"/>
  <c i="1" r="AX76"/>
  <c i="20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9" r="J37"/>
  <c r="J36"/>
  <c i="1" r="AY75"/>
  <c i="19" r="J35"/>
  <c i="1" r="AX75"/>
  <c i="19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18" r="J37"/>
  <c r="J36"/>
  <c i="1" r="AY74"/>
  <c i="18" r="J35"/>
  <c i="1" r="AX74"/>
  <c i="18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7" r="J37"/>
  <c r="J36"/>
  <c i="1" r="AY73"/>
  <c i="17" r="J35"/>
  <c i="1" r="AX73"/>
  <c i="17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16" r="J37"/>
  <c r="J36"/>
  <c i="1" r="AY72"/>
  <c i="16" r="J35"/>
  <c i="1" r="AX72"/>
  <c i="16"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15" r="J37"/>
  <c r="J36"/>
  <c i="1" r="AY71"/>
  <c i="15" r="J35"/>
  <c i="1" r="AX71"/>
  <c i="15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14" r="J37"/>
  <c r="J36"/>
  <c i="1" r="AY70"/>
  <c i="14" r="J35"/>
  <c i="1" r="AX70"/>
  <c i="14"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13" r="J37"/>
  <c r="J36"/>
  <c i="1" r="AY69"/>
  <c i="13" r="J35"/>
  <c i="1" r="AX69"/>
  <c i="13" r="BI94"/>
  <c r="BH94"/>
  <c r="BG94"/>
  <c r="BF94"/>
  <c r="T94"/>
  <c r="T93"/>
  <c r="R94"/>
  <c r="R93"/>
  <c r="P94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12" r="J37"/>
  <c r="J36"/>
  <c i="1" r="AY68"/>
  <c i="12" r="J35"/>
  <c i="1" r="AX68"/>
  <c i="12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67"/>
  <c r="BH267"/>
  <c r="BG267"/>
  <c r="BF267"/>
  <c r="T267"/>
  <c r="R267"/>
  <c r="P267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39"/>
  <c r="BH239"/>
  <c r="BG239"/>
  <c r="BF239"/>
  <c r="T239"/>
  <c r="R239"/>
  <c r="P23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1" r="J41"/>
  <c r="J40"/>
  <c i="1" r="AY67"/>
  <c i="11" r="J39"/>
  <c i="1" r="AX67"/>
  <c i="11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10" r="J41"/>
  <c r="J40"/>
  <c i="1" r="AY66"/>
  <c i="10" r="J39"/>
  <c i="1" r="AX66"/>
  <c i="10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52"/>
  <c i="9" r="J41"/>
  <c r="J40"/>
  <c i="1" r="AY65"/>
  <c i="9" r="J39"/>
  <c i="1" r="AX65"/>
  <c i="9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8" r="J41"/>
  <c r="J40"/>
  <c i="1" r="AY64"/>
  <c i="8" r="J39"/>
  <c i="1" r="AX64"/>
  <c i="8"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7" r="J41"/>
  <c r="J40"/>
  <c i="1" r="AY63"/>
  <c i="7" r="J39"/>
  <c i="1" r="AX63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85"/>
  <c i="6" r="J41"/>
  <c r="J40"/>
  <c i="1" r="AY61"/>
  <c i="6" r="J39"/>
  <c i="1" r="AX61"/>
  <c i="6"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94"/>
  <c r="E7"/>
  <c r="E52"/>
  <c i="5" r="J41"/>
  <c r="J40"/>
  <c i="1" r="AY60"/>
  <c i="5" r="J39"/>
  <c i="1" r="AX60"/>
  <c i="5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60"/>
  <c r="E7"/>
  <c r="E83"/>
  <c i="4" r="J41"/>
  <c r="J40"/>
  <c i="1" r="AY59"/>
  <c i="4" r="J39"/>
  <c i="1" r="AX59"/>
  <c i="4" r="BI94"/>
  <c r="BH94"/>
  <c r="BG94"/>
  <c r="BF94"/>
  <c r="T94"/>
  <c r="T93"/>
  <c r="T92"/>
  <c r="R94"/>
  <c r="R93"/>
  <c r="R92"/>
  <c r="P94"/>
  <c r="P93"/>
  <c r="P92"/>
  <c i="1" r="AU59"/>
  <c i="4" r="J89"/>
  <c r="J88"/>
  <c r="F88"/>
  <c r="F86"/>
  <c r="E84"/>
  <c r="J63"/>
  <c r="J62"/>
  <c r="F62"/>
  <c r="F60"/>
  <c r="E58"/>
  <c r="J22"/>
  <c r="E22"/>
  <c r="F89"/>
  <c r="J21"/>
  <c r="J16"/>
  <c r="J86"/>
  <c r="E7"/>
  <c r="E78"/>
  <c i="3" r="J41"/>
  <c r="J40"/>
  <c i="1" r="AY58"/>
  <c i="3" r="J39"/>
  <c i="1" r="AX58"/>
  <c i="3"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98"/>
  <c r="E7"/>
  <c r="E90"/>
  <c i="2" r="J39"/>
  <c r="J38"/>
  <c i="1" r="AY56"/>
  <c i="2" r="J37"/>
  <c i="1" r="AX56"/>
  <c i="2" r="BI1980"/>
  <c r="BH1980"/>
  <c r="BG1980"/>
  <c r="BF1980"/>
  <c r="T1980"/>
  <c r="R1980"/>
  <c r="P1980"/>
  <c r="BI1975"/>
  <c r="BH1975"/>
  <c r="BG1975"/>
  <c r="BF1975"/>
  <c r="T1975"/>
  <c r="R1975"/>
  <c r="P1975"/>
  <c r="BI1971"/>
  <c r="BH1971"/>
  <c r="BG1971"/>
  <c r="BF1971"/>
  <c r="T1971"/>
  <c r="R1971"/>
  <c r="P1971"/>
  <c r="BI1968"/>
  <c r="BH1968"/>
  <c r="BG1968"/>
  <c r="BF1968"/>
  <c r="T1968"/>
  <c r="R1968"/>
  <c r="P1968"/>
  <c r="BI1957"/>
  <c r="BH1957"/>
  <c r="BG1957"/>
  <c r="BF1957"/>
  <c r="T1957"/>
  <c r="R1957"/>
  <c r="P1957"/>
  <c r="BI1945"/>
  <c r="BH1945"/>
  <c r="BG1945"/>
  <c r="BF1945"/>
  <c r="T1945"/>
  <c r="R1945"/>
  <c r="P1945"/>
  <c r="BI1942"/>
  <c r="BH1942"/>
  <c r="BG1942"/>
  <c r="BF1942"/>
  <c r="T1942"/>
  <c r="R1942"/>
  <c r="P1942"/>
  <c r="BI1940"/>
  <c r="BH1940"/>
  <c r="BG1940"/>
  <c r="BF1940"/>
  <c r="T1940"/>
  <c r="R1940"/>
  <c r="P1940"/>
  <c r="BI1935"/>
  <c r="BH1935"/>
  <c r="BG1935"/>
  <c r="BF1935"/>
  <c r="T1935"/>
  <c r="R1935"/>
  <c r="P1935"/>
  <c r="BI1932"/>
  <c r="BH1932"/>
  <c r="BG1932"/>
  <c r="BF1932"/>
  <c r="T1932"/>
  <c r="R1932"/>
  <c r="P1932"/>
  <c r="BI1921"/>
  <c r="BH1921"/>
  <c r="BG1921"/>
  <c r="BF1921"/>
  <c r="T1921"/>
  <c r="R1921"/>
  <c r="P1921"/>
  <c r="BI1860"/>
  <c r="BH1860"/>
  <c r="BG1860"/>
  <c r="BF1860"/>
  <c r="T1860"/>
  <c r="R1860"/>
  <c r="P1860"/>
  <c r="BI1857"/>
  <c r="BH1857"/>
  <c r="BG1857"/>
  <c r="BF1857"/>
  <c r="T1857"/>
  <c r="R1857"/>
  <c r="P1857"/>
  <c r="BI1855"/>
  <c r="BH1855"/>
  <c r="BG1855"/>
  <c r="BF1855"/>
  <c r="T1855"/>
  <c r="R1855"/>
  <c r="P1855"/>
  <c r="BI1853"/>
  <c r="BH1853"/>
  <c r="BG1853"/>
  <c r="BF1853"/>
  <c r="T1853"/>
  <c r="R1853"/>
  <c r="P1853"/>
  <c r="BI1846"/>
  <c r="BH1846"/>
  <c r="BG1846"/>
  <c r="BF1846"/>
  <c r="T1846"/>
  <c r="R1846"/>
  <c r="P1846"/>
  <c r="BI1844"/>
  <c r="BH1844"/>
  <c r="BG1844"/>
  <c r="BF1844"/>
  <c r="T1844"/>
  <c r="R1844"/>
  <c r="P1844"/>
  <c r="BI1837"/>
  <c r="BH1837"/>
  <c r="BG1837"/>
  <c r="BF1837"/>
  <c r="T1837"/>
  <c r="R1837"/>
  <c r="P1837"/>
  <c r="BI1834"/>
  <c r="BH1834"/>
  <c r="BG1834"/>
  <c r="BF1834"/>
  <c r="T1834"/>
  <c r="R1834"/>
  <c r="P1834"/>
  <c r="BI1832"/>
  <c r="BH1832"/>
  <c r="BG1832"/>
  <c r="BF1832"/>
  <c r="T1832"/>
  <c r="R1832"/>
  <c r="P1832"/>
  <c r="BI1827"/>
  <c r="BH1827"/>
  <c r="BG1827"/>
  <c r="BF1827"/>
  <c r="T1827"/>
  <c r="R1827"/>
  <c r="P1827"/>
  <c r="BI1824"/>
  <c r="BH1824"/>
  <c r="BG1824"/>
  <c r="BF1824"/>
  <c r="T1824"/>
  <c r="R1824"/>
  <c r="P1824"/>
  <c r="BI1818"/>
  <c r="BH1818"/>
  <c r="BG1818"/>
  <c r="BF1818"/>
  <c r="T1818"/>
  <c r="R1818"/>
  <c r="P1818"/>
  <c r="BI1816"/>
  <c r="BH1816"/>
  <c r="BG1816"/>
  <c r="BF1816"/>
  <c r="T1816"/>
  <c r="R1816"/>
  <c r="P1816"/>
  <c r="BI1814"/>
  <c r="BH1814"/>
  <c r="BG1814"/>
  <c r="BF1814"/>
  <c r="T1814"/>
  <c r="R1814"/>
  <c r="P1814"/>
  <c r="BI1812"/>
  <c r="BH1812"/>
  <c r="BG1812"/>
  <c r="BF1812"/>
  <c r="T1812"/>
  <c r="R1812"/>
  <c r="P1812"/>
  <c r="BI1785"/>
  <c r="BH1785"/>
  <c r="BG1785"/>
  <c r="BF1785"/>
  <c r="T1785"/>
  <c r="R1785"/>
  <c r="P1785"/>
  <c r="BI1783"/>
  <c r="BH1783"/>
  <c r="BG1783"/>
  <c r="BF1783"/>
  <c r="T1783"/>
  <c r="R1783"/>
  <c r="P1783"/>
  <c r="BI1778"/>
  <c r="BH1778"/>
  <c r="BG1778"/>
  <c r="BF1778"/>
  <c r="T1778"/>
  <c r="R1778"/>
  <c r="P1778"/>
  <c r="BI1776"/>
  <c r="BH1776"/>
  <c r="BG1776"/>
  <c r="BF1776"/>
  <c r="T1776"/>
  <c r="R1776"/>
  <c r="P1776"/>
  <c r="BI1774"/>
  <c r="BH1774"/>
  <c r="BG1774"/>
  <c r="BF1774"/>
  <c r="T1774"/>
  <c r="R1774"/>
  <c r="P1774"/>
  <c r="BI1772"/>
  <c r="BH1772"/>
  <c r="BG1772"/>
  <c r="BF1772"/>
  <c r="T1772"/>
  <c r="R1772"/>
  <c r="P1772"/>
  <c r="BI1767"/>
  <c r="BH1767"/>
  <c r="BG1767"/>
  <c r="BF1767"/>
  <c r="T1767"/>
  <c r="R1767"/>
  <c r="P1767"/>
  <c r="BI1765"/>
  <c r="BH1765"/>
  <c r="BG1765"/>
  <c r="BF1765"/>
  <c r="T1765"/>
  <c r="R1765"/>
  <c r="P1765"/>
  <c r="BI1758"/>
  <c r="BH1758"/>
  <c r="BG1758"/>
  <c r="BF1758"/>
  <c r="T1758"/>
  <c r="R1758"/>
  <c r="P1758"/>
  <c r="BI1755"/>
  <c r="BH1755"/>
  <c r="BG1755"/>
  <c r="BF1755"/>
  <c r="T1755"/>
  <c r="R1755"/>
  <c r="P1755"/>
  <c r="BI1752"/>
  <c r="BH1752"/>
  <c r="BG1752"/>
  <c r="BF1752"/>
  <c r="T1752"/>
  <c r="R1752"/>
  <c r="P1752"/>
  <c r="BI1724"/>
  <c r="BH1724"/>
  <c r="BG1724"/>
  <c r="BF1724"/>
  <c r="T1724"/>
  <c r="R1724"/>
  <c r="P1724"/>
  <c r="BI1721"/>
  <c r="BH1721"/>
  <c r="BG1721"/>
  <c r="BF1721"/>
  <c r="T1721"/>
  <c r="R1721"/>
  <c r="P1721"/>
  <c r="BI1716"/>
  <c r="BH1716"/>
  <c r="BG1716"/>
  <c r="BF1716"/>
  <c r="T1716"/>
  <c r="R1716"/>
  <c r="P1716"/>
  <c r="BI1696"/>
  <c r="BH1696"/>
  <c r="BG1696"/>
  <c r="BF1696"/>
  <c r="T1696"/>
  <c r="R1696"/>
  <c r="P1696"/>
  <c r="BI1693"/>
  <c r="BH1693"/>
  <c r="BG1693"/>
  <c r="BF1693"/>
  <c r="T1693"/>
  <c r="R1693"/>
  <c r="P1693"/>
  <c r="BI1690"/>
  <c r="BH1690"/>
  <c r="BG1690"/>
  <c r="BF1690"/>
  <c r="T1690"/>
  <c r="R1690"/>
  <c r="P1690"/>
  <c r="BI1687"/>
  <c r="BH1687"/>
  <c r="BG1687"/>
  <c r="BF1687"/>
  <c r="T1687"/>
  <c r="R1687"/>
  <c r="P1687"/>
  <c r="BI1667"/>
  <c r="BH1667"/>
  <c r="BG1667"/>
  <c r="BF1667"/>
  <c r="T1667"/>
  <c r="R1667"/>
  <c r="P1667"/>
  <c r="BI1665"/>
  <c r="BH1665"/>
  <c r="BG1665"/>
  <c r="BF1665"/>
  <c r="T1665"/>
  <c r="R1665"/>
  <c r="P1665"/>
  <c r="BI1662"/>
  <c r="BH1662"/>
  <c r="BG1662"/>
  <c r="BF1662"/>
  <c r="T1662"/>
  <c r="R1662"/>
  <c r="P1662"/>
  <c r="BI1631"/>
  <c r="BH1631"/>
  <c r="BG1631"/>
  <c r="BF1631"/>
  <c r="T1631"/>
  <c r="R1631"/>
  <c r="P1631"/>
  <c r="BI1628"/>
  <c r="BH1628"/>
  <c r="BG1628"/>
  <c r="BF1628"/>
  <c r="T1628"/>
  <c r="R1628"/>
  <c r="P1628"/>
  <c r="BI1601"/>
  <c r="BH1601"/>
  <c r="BG1601"/>
  <c r="BF1601"/>
  <c r="T1601"/>
  <c r="R1601"/>
  <c r="P1601"/>
  <c r="BI1592"/>
  <c r="BH1592"/>
  <c r="BG1592"/>
  <c r="BF1592"/>
  <c r="T1592"/>
  <c r="R1592"/>
  <c r="P1592"/>
  <c r="BI1589"/>
  <c r="BH1589"/>
  <c r="BG1589"/>
  <c r="BF1589"/>
  <c r="T1589"/>
  <c r="R1589"/>
  <c r="P1589"/>
  <c r="BI1586"/>
  <c r="BH1586"/>
  <c r="BG1586"/>
  <c r="BF1586"/>
  <c r="T1586"/>
  <c r="R1586"/>
  <c r="P1586"/>
  <c r="BI1583"/>
  <c r="BH1583"/>
  <c r="BG1583"/>
  <c r="BF1583"/>
  <c r="T1583"/>
  <c r="R1583"/>
  <c r="P1583"/>
  <c r="BI1564"/>
  <c r="BH1564"/>
  <c r="BG1564"/>
  <c r="BF1564"/>
  <c r="T1564"/>
  <c r="R1564"/>
  <c r="P1564"/>
  <c r="BI1561"/>
  <c r="BH1561"/>
  <c r="BG1561"/>
  <c r="BF1561"/>
  <c r="T1561"/>
  <c r="R1561"/>
  <c r="P1561"/>
  <c r="BI1558"/>
  <c r="BH1558"/>
  <c r="BG1558"/>
  <c r="BF1558"/>
  <c r="T1558"/>
  <c r="R1558"/>
  <c r="P1558"/>
  <c r="BI1555"/>
  <c r="BH1555"/>
  <c r="BG1555"/>
  <c r="BF1555"/>
  <c r="T1555"/>
  <c r="R1555"/>
  <c r="P1555"/>
  <c r="BI1552"/>
  <c r="BH1552"/>
  <c r="BG1552"/>
  <c r="BF1552"/>
  <c r="T1552"/>
  <c r="R1552"/>
  <c r="P1552"/>
  <c r="BI1549"/>
  <c r="BH1549"/>
  <c r="BG1549"/>
  <c r="BF1549"/>
  <c r="T1549"/>
  <c r="R1549"/>
  <c r="P1549"/>
  <c r="BI1518"/>
  <c r="BH1518"/>
  <c r="BG1518"/>
  <c r="BF1518"/>
  <c r="T1518"/>
  <c r="R1518"/>
  <c r="P1518"/>
  <c r="BI1515"/>
  <c r="BH1515"/>
  <c r="BG1515"/>
  <c r="BF1515"/>
  <c r="T1515"/>
  <c r="R1515"/>
  <c r="P1515"/>
  <c r="BI1509"/>
  <c r="BH1509"/>
  <c r="BG1509"/>
  <c r="BF1509"/>
  <c r="T1509"/>
  <c r="R1509"/>
  <c r="P1509"/>
  <c r="BI1506"/>
  <c r="BH1506"/>
  <c r="BG1506"/>
  <c r="BF1506"/>
  <c r="T1506"/>
  <c r="R1506"/>
  <c r="P1506"/>
  <c r="BI1501"/>
  <c r="BH1501"/>
  <c r="BG1501"/>
  <c r="BF1501"/>
  <c r="T1501"/>
  <c r="R1501"/>
  <c r="P1501"/>
  <c r="BI1493"/>
  <c r="BH1493"/>
  <c r="BG1493"/>
  <c r="BF1493"/>
  <c r="T1493"/>
  <c r="R1493"/>
  <c r="P1493"/>
  <c r="BI1492"/>
  <c r="BH1492"/>
  <c r="BG1492"/>
  <c r="BF1492"/>
  <c r="T1492"/>
  <c r="R1492"/>
  <c r="P1492"/>
  <c r="BI1491"/>
  <c r="BH1491"/>
  <c r="BG1491"/>
  <c r="BF1491"/>
  <c r="T1491"/>
  <c r="R1491"/>
  <c r="P1491"/>
  <c r="BI1490"/>
  <c r="BH1490"/>
  <c r="BG1490"/>
  <c r="BF1490"/>
  <c r="T1490"/>
  <c r="R1490"/>
  <c r="P1490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1"/>
  <c r="BH1471"/>
  <c r="BG1471"/>
  <c r="BF1471"/>
  <c r="T1471"/>
  <c r="R1471"/>
  <c r="P1471"/>
  <c r="BI1470"/>
  <c r="BH1470"/>
  <c r="BG1470"/>
  <c r="BF1470"/>
  <c r="T1470"/>
  <c r="R1470"/>
  <c r="P1470"/>
  <c r="BI1468"/>
  <c r="BH1468"/>
  <c r="BG1468"/>
  <c r="BF1468"/>
  <c r="T1468"/>
  <c r="R1468"/>
  <c r="P1468"/>
  <c r="BI1465"/>
  <c r="BH1465"/>
  <c r="BG1465"/>
  <c r="BF1465"/>
  <c r="T1465"/>
  <c r="R1465"/>
  <c r="P1465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49"/>
  <c r="BH1449"/>
  <c r="BG1449"/>
  <c r="BF1449"/>
  <c r="T1449"/>
  <c r="R1449"/>
  <c r="P1449"/>
  <c r="BI1447"/>
  <c r="BH1447"/>
  <c r="BG1447"/>
  <c r="BF1447"/>
  <c r="T1447"/>
  <c r="R1447"/>
  <c r="P1447"/>
  <c r="BI1442"/>
  <c r="BH1442"/>
  <c r="BG1442"/>
  <c r="BF1442"/>
  <c r="T1442"/>
  <c r="R1442"/>
  <c r="P1442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5"/>
  <c r="BH1405"/>
  <c r="BG1405"/>
  <c r="BF1405"/>
  <c r="T1405"/>
  <c r="R1405"/>
  <c r="P1405"/>
  <c r="BI1402"/>
  <c r="BH1402"/>
  <c r="BG1402"/>
  <c r="BF1402"/>
  <c r="T1402"/>
  <c r="R1402"/>
  <c r="P1402"/>
  <c r="BI1401"/>
  <c r="BH1401"/>
  <c r="BG1401"/>
  <c r="BF1401"/>
  <c r="T1401"/>
  <c r="R1401"/>
  <c r="P1401"/>
  <c r="BI1398"/>
  <c r="BH1398"/>
  <c r="BG1398"/>
  <c r="BF1398"/>
  <c r="T1398"/>
  <c r="R1398"/>
  <c r="P1398"/>
  <c r="BI1397"/>
  <c r="BH1397"/>
  <c r="BG1397"/>
  <c r="BF1397"/>
  <c r="T1397"/>
  <c r="R1397"/>
  <c r="P1397"/>
  <c r="BI1394"/>
  <c r="BH1394"/>
  <c r="BG1394"/>
  <c r="BF1394"/>
  <c r="T1394"/>
  <c r="R1394"/>
  <c r="P1394"/>
  <c r="BI1388"/>
  <c r="BH1388"/>
  <c r="BG1388"/>
  <c r="BF1388"/>
  <c r="T1388"/>
  <c r="R1388"/>
  <c r="P1388"/>
  <c r="BI1383"/>
  <c r="BH1383"/>
  <c r="BG1383"/>
  <c r="BF1383"/>
  <c r="T1383"/>
  <c r="R1383"/>
  <c r="P1383"/>
  <c r="BI1381"/>
  <c r="BH1381"/>
  <c r="BG1381"/>
  <c r="BF1381"/>
  <c r="T1381"/>
  <c r="R1381"/>
  <c r="P1381"/>
  <c r="BI1378"/>
  <c r="BH1378"/>
  <c r="BG1378"/>
  <c r="BF1378"/>
  <c r="T1378"/>
  <c r="R1378"/>
  <c r="P1378"/>
  <c r="BI1370"/>
  <c r="BH1370"/>
  <c r="BG1370"/>
  <c r="BF1370"/>
  <c r="T1370"/>
  <c r="R1370"/>
  <c r="P1370"/>
  <c r="BI1368"/>
  <c r="BH1368"/>
  <c r="BG1368"/>
  <c r="BF1368"/>
  <c r="T1368"/>
  <c r="R1368"/>
  <c r="P1368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0"/>
  <c r="BH1350"/>
  <c r="BG1350"/>
  <c r="BF1350"/>
  <c r="T1350"/>
  <c r="R1350"/>
  <c r="P1350"/>
  <c r="BI1349"/>
  <c r="BH1349"/>
  <c r="BG1349"/>
  <c r="BF1349"/>
  <c r="T1349"/>
  <c r="R1349"/>
  <c r="P1349"/>
  <c r="BI1348"/>
  <c r="BH1348"/>
  <c r="BG1348"/>
  <c r="BF1348"/>
  <c r="T1348"/>
  <c r="R1348"/>
  <c r="P1348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8"/>
  <c r="BH1338"/>
  <c r="BG1338"/>
  <c r="BF1338"/>
  <c r="T1338"/>
  <c r="R1338"/>
  <c r="P1338"/>
  <c r="BI1336"/>
  <c r="BH1336"/>
  <c r="BG1336"/>
  <c r="BF1336"/>
  <c r="T1336"/>
  <c r="R1336"/>
  <c r="P1336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3"/>
  <c r="BH1313"/>
  <c r="BG1313"/>
  <c r="BF1313"/>
  <c r="T1313"/>
  <c r="R1313"/>
  <c r="P1313"/>
  <c r="BI1310"/>
  <c r="BH1310"/>
  <c r="BG1310"/>
  <c r="BF1310"/>
  <c r="T1310"/>
  <c r="R1310"/>
  <c r="P1310"/>
  <c r="BI1308"/>
  <c r="BH1308"/>
  <c r="BG1308"/>
  <c r="BF1308"/>
  <c r="T1308"/>
  <c r="R1308"/>
  <c r="P1308"/>
  <c r="BI1306"/>
  <c r="BH1306"/>
  <c r="BG1306"/>
  <c r="BF1306"/>
  <c r="T1306"/>
  <c r="R1306"/>
  <c r="P1306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75"/>
  <c r="BH1275"/>
  <c r="BG1275"/>
  <c r="BF1275"/>
  <c r="T1275"/>
  <c r="R1275"/>
  <c r="P1275"/>
  <c r="BI1272"/>
  <c r="BH1272"/>
  <c r="BG1272"/>
  <c r="BF1272"/>
  <c r="T1272"/>
  <c r="R1272"/>
  <c r="P1272"/>
  <c r="BI1263"/>
  <c r="BH1263"/>
  <c r="BG1263"/>
  <c r="BF1263"/>
  <c r="T1263"/>
  <c r="R1263"/>
  <c r="P1263"/>
  <c r="BI1255"/>
  <c r="BH1255"/>
  <c r="BG1255"/>
  <c r="BF1255"/>
  <c r="T1255"/>
  <c r="R1255"/>
  <c r="P1255"/>
  <c r="BI1253"/>
  <c r="BH1253"/>
  <c r="BG1253"/>
  <c r="BF1253"/>
  <c r="T1253"/>
  <c r="R1253"/>
  <c r="P1253"/>
  <c r="BI1248"/>
  <c r="BH1248"/>
  <c r="BG1248"/>
  <c r="BF1248"/>
  <c r="T1248"/>
  <c r="R1248"/>
  <c r="P1248"/>
  <c r="BI1243"/>
  <c r="BH1243"/>
  <c r="BG1243"/>
  <c r="BF1243"/>
  <c r="T1243"/>
  <c r="R1243"/>
  <c r="P1243"/>
  <c r="BI1239"/>
  <c r="BH1239"/>
  <c r="BG1239"/>
  <c r="BF1239"/>
  <c r="T1239"/>
  <c r="R1239"/>
  <c r="P1239"/>
  <c r="BI1236"/>
  <c r="BH1236"/>
  <c r="BG1236"/>
  <c r="BF1236"/>
  <c r="T1236"/>
  <c r="R1236"/>
  <c r="P1236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8"/>
  <c r="BH1228"/>
  <c r="BG1228"/>
  <c r="BF1228"/>
  <c r="T1228"/>
  <c r="R1228"/>
  <c r="P1228"/>
  <c r="BI1225"/>
  <c r="BH1225"/>
  <c r="BG1225"/>
  <c r="BF1225"/>
  <c r="T1225"/>
  <c r="R1225"/>
  <c r="P1225"/>
  <c r="BI1223"/>
  <c r="BH1223"/>
  <c r="BG1223"/>
  <c r="BF1223"/>
  <c r="T1223"/>
  <c r="R1223"/>
  <c r="P1223"/>
  <c r="BI1220"/>
  <c r="BH1220"/>
  <c r="BG1220"/>
  <c r="BF1220"/>
  <c r="T1220"/>
  <c r="R1220"/>
  <c r="P1220"/>
  <c r="BI1181"/>
  <c r="BH1181"/>
  <c r="BG1181"/>
  <c r="BF1181"/>
  <c r="T1181"/>
  <c r="R1181"/>
  <c r="P1181"/>
  <c r="BI1175"/>
  <c r="BH1175"/>
  <c r="BG1175"/>
  <c r="BF1175"/>
  <c r="T1175"/>
  <c r="R1175"/>
  <c r="P1175"/>
  <c r="BI1172"/>
  <c r="BH1172"/>
  <c r="BG1172"/>
  <c r="BF1172"/>
  <c r="T1172"/>
  <c r="R1172"/>
  <c r="P1172"/>
  <c r="BI1167"/>
  <c r="BH1167"/>
  <c r="BG1167"/>
  <c r="BF1167"/>
  <c r="T1167"/>
  <c r="R1167"/>
  <c r="P1167"/>
  <c r="BI1163"/>
  <c r="BH1163"/>
  <c r="BG1163"/>
  <c r="BF1163"/>
  <c r="T1163"/>
  <c r="R1163"/>
  <c r="P1163"/>
  <c r="BI1148"/>
  <c r="BH1148"/>
  <c r="BG1148"/>
  <c r="BF1148"/>
  <c r="T1148"/>
  <c r="R1148"/>
  <c r="P1148"/>
  <c r="BI1135"/>
  <c r="BH1135"/>
  <c r="BG1135"/>
  <c r="BF1135"/>
  <c r="T1135"/>
  <c r="R1135"/>
  <c r="P1135"/>
  <c r="BI1132"/>
  <c r="BH1132"/>
  <c r="BG1132"/>
  <c r="BF1132"/>
  <c r="T1132"/>
  <c r="R1132"/>
  <c r="P1132"/>
  <c r="BI1128"/>
  <c r="BH1128"/>
  <c r="BG1128"/>
  <c r="BF1128"/>
  <c r="T1128"/>
  <c r="R1128"/>
  <c r="P1128"/>
  <c r="BI1125"/>
  <c r="BH1125"/>
  <c r="BG1125"/>
  <c r="BF1125"/>
  <c r="T1125"/>
  <c r="R1125"/>
  <c r="P1125"/>
  <c r="BI1123"/>
  <c r="BH1123"/>
  <c r="BG1123"/>
  <c r="BF1123"/>
  <c r="T1123"/>
  <c r="R1123"/>
  <c r="P1123"/>
  <c r="BI1119"/>
  <c r="BH1119"/>
  <c r="BG1119"/>
  <c r="BF1119"/>
  <c r="T1119"/>
  <c r="T1118"/>
  <c r="R1119"/>
  <c r="R1118"/>
  <c r="P1119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3"/>
  <c r="BH1103"/>
  <c r="BG1103"/>
  <c r="BF1103"/>
  <c r="T1103"/>
  <c r="R1103"/>
  <c r="P1103"/>
  <c r="BI1101"/>
  <c r="BH1101"/>
  <c r="BG1101"/>
  <c r="BF1101"/>
  <c r="T1101"/>
  <c r="R1101"/>
  <c r="P1101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3"/>
  <c r="BH1063"/>
  <c r="BG1063"/>
  <c r="BF1063"/>
  <c r="T1063"/>
  <c r="R1063"/>
  <c r="P1063"/>
  <c r="BI1060"/>
  <c r="BH1060"/>
  <c r="BG1060"/>
  <c r="BF1060"/>
  <c r="T1060"/>
  <c r="R1060"/>
  <c r="P1060"/>
  <c r="BI1055"/>
  <c r="BH1055"/>
  <c r="BG1055"/>
  <c r="BF1055"/>
  <c r="T1055"/>
  <c r="R1055"/>
  <c r="P1055"/>
  <c r="BI1030"/>
  <c r="BH1030"/>
  <c r="BG1030"/>
  <c r="BF1030"/>
  <c r="T1030"/>
  <c r="R1030"/>
  <c r="P1030"/>
  <c r="BI1024"/>
  <c r="BH1024"/>
  <c r="BG1024"/>
  <c r="BF1024"/>
  <c r="T1024"/>
  <c r="R1024"/>
  <c r="P1024"/>
  <c r="BI997"/>
  <c r="BH997"/>
  <c r="BG997"/>
  <c r="BF997"/>
  <c r="T997"/>
  <c r="R997"/>
  <c r="P997"/>
  <c r="BI995"/>
  <c r="BH995"/>
  <c r="BG995"/>
  <c r="BF995"/>
  <c r="T995"/>
  <c r="R995"/>
  <c r="P995"/>
  <c r="BI970"/>
  <c r="BH970"/>
  <c r="BG970"/>
  <c r="BF970"/>
  <c r="T970"/>
  <c r="R970"/>
  <c r="P970"/>
  <c r="BI967"/>
  <c r="BH967"/>
  <c r="BG967"/>
  <c r="BF967"/>
  <c r="T967"/>
  <c r="R967"/>
  <c r="P967"/>
  <c r="BI965"/>
  <c r="BH965"/>
  <c r="BG965"/>
  <c r="BF965"/>
  <c r="T965"/>
  <c r="R965"/>
  <c r="P965"/>
  <c r="BI962"/>
  <c r="BH962"/>
  <c r="BG962"/>
  <c r="BF962"/>
  <c r="T962"/>
  <c r="R962"/>
  <c r="P962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50"/>
  <c r="BH950"/>
  <c r="BG950"/>
  <c r="BF950"/>
  <c r="T950"/>
  <c r="R950"/>
  <c r="P950"/>
  <c r="BI946"/>
  <c r="BH946"/>
  <c r="BG946"/>
  <c r="BF946"/>
  <c r="T946"/>
  <c r="R946"/>
  <c r="P946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2"/>
  <c r="BH932"/>
  <c r="BG932"/>
  <c r="BF932"/>
  <c r="T932"/>
  <c r="R932"/>
  <c r="P932"/>
  <c r="BI929"/>
  <c r="BH929"/>
  <c r="BG929"/>
  <c r="BF929"/>
  <c r="T929"/>
  <c r="R929"/>
  <c r="P929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899"/>
  <c r="BH899"/>
  <c r="BG899"/>
  <c r="BF899"/>
  <c r="T899"/>
  <c r="R899"/>
  <c r="P899"/>
  <c r="BI896"/>
  <c r="BH896"/>
  <c r="BG896"/>
  <c r="BF896"/>
  <c r="T896"/>
  <c r="R896"/>
  <c r="P896"/>
  <c r="BI892"/>
  <c r="BH892"/>
  <c r="BG892"/>
  <c r="BF892"/>
  <c r="T892"/>
  <c r="T891"/>
  <c r="R892"/>
  <c r="R891"/>
  <c r="P892"/>
  <c r="P891"/>
  <c r="BI888"/>
  <c r="BH888"/>
  <c r="BG888"/>
  <c r="BF888"/>
  <c r="T888"/>
  <c r="R888"/>
  <c r="P888"/>
  <c r="BI885"/>
  <c r="BH885"/>
  <c r="BG885"/>
  <c r="BF885"/>
  <c r="T885"/>
  <c r="R885"/>
  <c r="P885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7"/>
  <c r="BH837"/>
  <c r="BG837"/>
  <c r="BF837"/>
  <c r="T837"/>
  <c r="R837"/>
  <c r="P837"/>
  <c r="BI835"/>
  <c r="BH835"/>
  <c r="BG835"/>
  <c r="BF835"/>
  <c r="T835"/>
  <c r="R835"/>
  <c r="P835"/>
  <c r="BI834"/>
  <c r="BH834"/>
  <c r="BG834"/>
  <c r="BF834"/>
  <c r="T834"/>
  <c r="R834"/>
  <c r="P834"/>
  <c r="BI832"/>
  <c r="BH832"/>
  <c r="BG832"/>
  <c r="BF832"/>
  <c r="T832"/>
  <c r="R832"/>
  <c r="P832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46"/>
  <c r="BH746"/>
  <c r="BG746"/>
  <c r="BF746"/>
  <c r="T746"/>
  <c r="R746"/>
  <c r="P746"/>
  <c r="BI737"/>
  <c r="BH737"/>
  <c r="BG737"/>
  <c r="BF737"/>
  <c r="T737"/>
  <c r="R737"/>
  <c r="P737"/>
  <c r="BI727"/>
  <c r="BH727"/>
  <c r="BG727"/>
  <c r="BF727"/>
  <c r="T727"/>
  <c r="R727"/>
  <c r="P727"/>
  <c r="BI717"/>
  <c r="BH717"/>
  <c r="BG717"/>
  <c r="BF717"/>
  <c r="T717"/>
  <c r="R717"/>
  <c r="P717"/>
  <c r="BI679"/>
  <c r="BH679"/>
  <c r="BG679"/>
  <c r="BF679"/>
  <c r="T679"/>
  <c r="R679"/>
  <c r="P679"/>
  <c r="BI634"/>
  <c r="BH634"/>
  <c r="BG634"/>
  <c r="BF634"/>
  <c r="T634"/>
  <c r="R634"/>
  <c r="P634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5"/>
  <c r="BH615"/>
  <c r="BG615"/>
  <c r="BF615"/>
  <c r="T615"/>
  <c r="R615"/>
  <c r="P615"/>
  <c r="BI608"/>
  <c r="BH608"/>
  <c r="BG608"/>
  <c r="BF608"/>
  <c r="T608"/>
  <c r="R608"/>
  <c r="P608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2"/>
  <c r="BH592"/>
  <c r="BG592"/>
  <c r="BF592"/>
  <c r="T592"/>
  <c r="R592"/>
  <c r="P592"/>
  <c r="BI590"/>
  <c r="BH590"/>
  <c r="BG590"/>
  <c r="BF590"/>
  <c r="T590"/>
  <c r="R590"/>
  <c r="P590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67"/>
  <c r="BH567"/>
  <c r="BG567"/>
  <c r="BF567"/>
  <c r="T567"/>
  <c r="R567"/>
  <c r="P567"/>
  <c r="BI565"/>
  <c r="BH565"/>
  <c r="BG565"/>
  <c r="BF565"/>
  <c r="T565"/>
  <c r="R565"/>
  <c r="P565"/>
  <c r="BI560"/>
  <c r="BH560"/>
  <c r="BG560"/>
  <c r="BF560"/>
  <c r="T560"/>
  <c r="R560"/>
  <c r="P560"/>
  <c r="BI558"/>
  <c r="BH558"/>
  <c r="BG558"/>
  <c r="BF558"/>
  <c r="T558"/>
  <c r="R558"/>
  <c r="P558"/>
  <c r="BI552"/>
  <c r="BH552"/>
  <c r="BG552"/>
  <c r="BF552"/>
  <c r="T552"/>
  <c r="R552"/>
  <c r="P552"/>
  <c r="BI550"/>
  <c r="BH550"/>
  <c r="BG550"/>
  <c r="BF550"/>
  <c r="T550"/>
  <c r="R550"/>
  <c r="P550"/>
  <c r="BI521"/>
  <c r="BH521"/>
  <c r="BG521"/>
  <c r="BF521"/>
  <c r="T521"/>
  <c r="R521"/>
  <c r="P521"/>
  <c r="BI519"/>
  <c r="BH519"/>
  <c r="BG519"/>
  <c r="BF519"/>
  <c r="T519"/>
  <c r="R519"/>
  <c r="P519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29"/>
  <c r="BH429"/>
  <c r="BG429"/>
  <c r="BF429"/>
  <c r="T429"/>
  <c r="R429"/>
  <c r="P429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49"/>
  <c r="BH149"/>
  <c r="BG149"/>
  <c r="BF149"/>
  <c r="T149"/>
  <c r="R149"/>
  <c r="P149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106"/>
  <c r="E7"/>
  <c r="E100"/>
  <c i="1" r="L50"/>
  <c r="AM50"/>
  <c r="AM49"/>
  <c r="L49"/>
  <c r="AM47"/>
  <c r="L47"/>
  <c r="L45"/>
  <c r="L44"/>
  <c i="2" r="J1402"/>
  <c r="J896"/>
  <c r="BK1060"/>
  <c r="J1816"/>
  <c r="J800"/>
  <c r="BK1401"/>
  <c r="BK1716"/>
  <c r="BK854"/>
  <c r="BK1461"/>
  <c r="J1077"/>
  <c r="BK1846"/>
  <c r="BK960"/>
  <c i="3" r="J187"/>
  <c r="BK338"/>
  <c r="BK199"/>
  <c r="BK153"/>
  <c r="J388"/>
  <c i="4" r="J38"/>
  <c i="1" r="AW59"/>
  <c i="6" r="J134"/>
  <c r="J115"/>
  <c r="J131"/>
  <c r="J107"/>
  <c r="BK181"/>
  <c r="BK124"/>
  <c i="7" r="BK140"/>
  <c r="J103"/>
  <c i="8" r="J131"/>
  <c r="BK108"/>
  <c i="11" r="BK106"/>
  <c i="12" r="J202"/>
  <c r="J136"/>
  <c i="16" r="J96"/>
  <c i="17" r="BK122"/>
  <c r="J155"/>
  <c r="J149"/>
  <c i="18" r="J151"/>
  <c i="19" r="J120"/>
  <c i="2" r="BK1481"/>
  <c r="J1752"/>
  <c r="J885"/>
  <c r="BK290"/>
  <c r="J927"/>
  <c r="J208"/>
  <c r="BK835"/>
  <c r="J858"/>
  <c r="BK174"/>
  <c r="J824"/>
  <c r="J1564"/>
  <c r="BK377"/>
  <c r="BK1785"/>
  <c r="J123"/>
  <c i="3" r="J261"/>
  <c r="BK355"/>
  <c r="J342"/>
  <c r="BK363"/>
  <c r="BK226"/>
  <c i="5" r="BK108"/>
  <c r="J149"/>
  <c r="J119"/>
  <c r="J209"/>
  <c r="J150"/>
  <c i="6" r="J270"/>
  <c r="BK107"/>
  <c r="BK121"/>
  <c r="BK145"/>
  <c r="J171"/>
  <c r="BK281"/>
  <c i="7" r="BK105"/>
  <c r="BK122"/>
  <c r="BK112"/>
  <c i="8" r="J118"/>
  <c i="10" r="BK102"/>
  <c i="12" r="BK188"/>
  <c r="BK152"/>
  <c i="14" r="J181"/>
  <c i="15" r="BK87"/>
  <c i="17" r="BK150"/>
  <c r="J98"/>
  <c r="BK112"/>
  <c i="18" r="J102"/>
  <c i="19" r="J106"/>
  <c i="2" r="BK1348"/>
  <c r="BK1381"/>
  <c r="BK406"/>
  <c r="J1381"/>
  <c r="BK388"/>
  <c r="J1248"/>
  <c r="J888"/>
  <c r="J160"/>
  <c r="BK1024"/>
  <c r="J381"/>
  <c r="J1370"/>
  <c r="BK1942"/>
  <c r="J1447"/>
  <c i="3" r="BK277"/>
  <c r="J356"/>
  <c r="J314"/>
  <c r="BK308"/>
  <c r="BK386"/>
  <c i="5" r="BK205"/>
  <c r="J124"/>
  <c r="J216"/>
  <c r="BK175"/>
  <c r="BK126"/>
  <c i="6" r="J169"/>
  <c r="J183"/>
  <c r="BK219"/>
  <c r="BK105"/>
  <c r="J238"/>
  <c i="7" r="J155"/>
  <c r="BK132"/>
  <c i="8" r="BK110"/>
  <c i="9" r="BK101"/>
  <c i="10" r="BK107"/>
  <c i="12" r="J205"/>
  <c r="J221"/>
  <c r="BK174"/>
  <c i="14" r="BK130"/>
  <c i="15" r="BK102"/>
  <c i="16" r="BK98"/>
  <c i="17" r="BK127"/>
  <c r="J110"/>
  <c r="J107"/>
  <c i="18" r="J129"/>
  <c i="19" r="BK98"/>
  <c i="2" r="BK1233"/>
  <c r="BK1368"/>
  <c r="J595"/>
  <c r="J1724"/>
  <c r="J816"/>
  <c r="J1696"/>
  <c r="J842"/>
  <c r="BK1290"/>
  <c r="J371"/>
  <c r="BK1310"/>
  <c r="BK295"/>
  <c r="BK1932"/>
  <c r="J1468"/>
  <c i="3" r="J265"/>
  <c r="J338"/>
  <c r="J220"/>
  <c r="BK249"/>
  <c r="J136"/>
  <c i="5" r="J180"/>
  <c r="BK197"/>
  <c r="BK176"/>
  <c r="BK156"/>
  <c r="BK122"/>
  <c i="6" r="BK129"/>
  <c r="BK158"/>
  <c r="J119"/>
  <c r="BK135"/>
  <c r="J255"/>
  <c r="J219"/>
  <c r="BK200"/>
  <c r="J144"/>
  <c r="BK116"/>
  <c r="BK262"/>
  <c r="BK248"/>
  <c r="J203"/>
  <c r="BK183"/>
  <c r="BK114"/>
  <c i="7" r="BK139"/>
  <c r="J128"/>
  <c i="8" r="J119"/>
  <c i="10" r="J110"/>
  <c i="12" r="J213"/>
  <c r="BK104"/>
  <c r="J250"/>
  <c i="14" r="BK161"/>
  <c r="J173"/>
  <c i="15" r="BK96"/>
  <c i="16" r="J90"/>
  <c i="17" r="BK87"/>
  <c r="J109"/>
  <c i="18" r="BK178"/>
  <c r="BK160"/>
  <c i="19" r="BK106"/>
  <c i="2" r="BK1357"/>
  <c r="J158"/>
  <c r="J803"/>
  <c r="J1693"/>
  <c r="BK583"/>
  <c r="J1555"/>
  <c r="J1767"/>
  <c r="BK878"/>
  <c r="J309"/>
  <c r="J1333"/>
  <c r="J276"/>
  <c r="BK1175"/>
  <c r="J1940"/>
  <c r="BK1721"/>
  <c r="BK449"/>
  <c i="3" r="BK280"/>
  <c r="J107"/>
  <c r="BK230"/>
  <c r="BK186"/>
  <c r="BK271"/>
  <c r="BK331"/>
  <c r="BK257"/>
  <c r="BK161"/>
  <c i="5" r="J117"/>
  <c r="BK114"/>
  <c r="J146"/>
  <c r="J181"/>
  <c i="6" r="BK190"/>
  <c r="BK178"/>
  <c r="BK151"/>
  <c r="BK229"/>
  <c r="BK194"/>
  <c i="7" r="BK170"/>
  <c r="BK137"/>
  <c r="BK144"/>
  <c i="8" r="J120"/>
  <c i="10" r="BK105"/>
  <c i="12" r="BK134"/>
  <c r="BK264"/>
  <c i="13" r="J92"/>
  <c i="14" r="BK170"/>
  <c i="16" r="J116"/>
  <c i="17" r="BK89"/>
  <c r="J123"/>
  <c r="J126"/>
  <c i="18" r="J140"/>
  <c r="BK127"/>
  <c i="20" r="J84"/>
  <c i="2" r="BK1148"/>
  <c r="J1353"/>
  <c r="BK717"/>
  <c r="BK1437"/>
  <c r="J717"/>
  <c r="BK1662"/>
  <c r="BK826"/>
  <c r="J1228"/>
  <c r="J445"/>
  <c r="BK1397"/>
  <c r="J521"/>
  <c r="BK1410"/>
  <c r="BK276"/>
  <c r="BK1555"/>
  <c r="J419"/>
  <c i="3" r="J216"/>
  <c r="BK316"/>
  <c r="BK321"/>
  <c r="J336"/>
  <c r="J316"/>
  <c i="5" r="BK215"/>
  <c r="J158"/>
  <c r="J104"/>
  <c r="J187"/>
  <c r="BK125"/>
  <c i="6" r="J142"/>
  <c r="J163"/>
  <c r="BK218"/>
  <c r="BK184"/>
  <c r="BK241"/>
  <c r="BK157"/>
  <c i="7" r="BK162"/>
  <c r="BK158"/>
  <c i="8" r="BK124"/>
  <c i="10" r="J103"/>
  <c i="12" r="J219"/>
  <c r="BK216"/>
  <c r="BK142"/>
  <c i="14" r="BK138"/>
  <c r="J105"/>
  <c r="J177"/>
  <c r="J115"/>
  <c i="15" r="J97"/>
  <c r="BK104"/>
  <c i="16" r="BK86"/>
  <c i="17" r="J147"/>
  <c r="J145"/>
  <c i="18" r="J178"/>
  <c r="J172"/>
  <c i="19" r="BK125"/>
  <c i="2" r="J1549"/>
  <c r="J1103"/>
  <c r="J1401"/>
  <c r="J550"/>
  <c r="J1422"/>
  <c r="J827"/>
  <c r="BK1426"/>
  <c r="BK1592"/>
  <c r="BK816"/>
  <c r="J1785"/>
  <c r="BK921"/>
  <c r="J1631"/>
  <c r="BK1957"/>
  <c r="BK1758"/>
  <c i="3" r="BK253"/>
  <c r="J111"/>
  <c r="J329"/>
  <c r="BK142"/>
  <c r="BK388"/>
  <c i="5" r="J218"/>
  <c r="BK165"/>
  <c r="J167"/>
  <c r="J155"/>
  <c r="BK163"/>
  <c i="6" r="BK239"/>
  <c r="BK253"/>
  <c r="BK254"/>
  <c r="J279"/>
  <c r="J165"/>
  <c r="J241"/>
  <c i="7" r="J109"/>
  <c r="BK155"/>
  <c r="BK133"/>
  <c r="J181"/>
  <c i="8" r="J141"/>
  <c r="BK109"/>
  <c r="J105"/>
  <c i="9" r="BK108"/>
  <c i="10" r="BK101"/>
  <c i="12" r="BK213"/>
  <c r="J176"/>
  <c r="J102"/>
  <c i="13" r="J85"/>
  <c i="14" r="BK186"/>
  <c i="16" r="BK90"/>
  <c i="17" r="BK141"/>
  <c r="J127"/>
  <c i="18" r="BK129"/>
  <c r="BK114"/>
  <c i="20" r="BK84"/>
  <c i="2" r="J1060"/>
  <c r="BK1338"/>
  <c r="BK798"/>
  <c r="BK1489"/>
  <c r="BK811"/>
  <c r="BK1509"/>
  <c r="BK866"/>
  <c r="BK1313"/>
  <c r="J620"/>
  <c r="BK1388"/>
  <c r="BK465"/>
  <c r="BK1420"/>
  <c r="J201"/>
  <c r="BK1774"/>
  <c r="J236"/>
  <c i="3" r="BK175"/>
  <c r="BK301"/>
  <c r="J195"/>
  <c r="BK129"/>
  <c r="J310"/>
  <c r="BK147"/>
  <c r="J297"/>
  <c r="J277"/>
  <c i="5" r="BK214"/>
  <c r="J201"/>
  <c r="BK162"/>
  <c r="J152"/>
  <c r="J133"/>
  <c r="J204"/>
  <c i="6" r="J230"/>
  <c r="J180"/>
  <c r="BK186"/>
  <c r="BK112"/>
  <c r="J176"/>
  <c i="7" r="BK160"/>
  <c r="J135"/>
  <c r="BK173"/>
  <c i="8" r="BK125"/>
  <c r="J123"/>
  <c i="10" r="J104"/>
  <c i="12" r="BK138"/>
  <c r="J225"/>
  <c i="14" r="J113"/>
  <c r="J90"/>
  <c i="16" r="BK97"/>
  <c i="17" r="J141"/>
  <c r="J100"/>
  <c r="BK139"/>
  <c i="19" r="BK103"/>
  <c i="20" r="J92"/>
  <c i="10" r="BK119"/>
  <c i="12" r="BK210"/>
  <c r="BK118"/>
  <c i="13" r="BK88"/>
  <c i="14" r="BK163"/>
  <c i="17" r="BK153"/>
  <c r="J111"/>
  <c r="J91"/>
  <c i="18" r="BK102"/>
  <c i="19" r="BK113"/>
  <c i="2" r="BK1435"/>
  <c r="BK244"/>
  <c r="BK827"/>
  <c r="J118"/>
  <c r="BK875"/>
  <c r="J262"/>
  <c r="J1132"/>
  <c r="J1489"/>
  <c r="J819"/>
  <c r="J329"/>
  <c r="J1172"/>
  <c r="J331"/>
  <c r="J1357"/>
  <c r="J1857"/>
  <c r="J1024"/>
  <c i="3" r="J126"/>
  <c r="J135"/>
  <c r="BK247"/>
  <c r="J191"/>
  <c r="J352"/>
  <c r="J253"/>
  <c r="J242"/>
  <c r="BK118"/>
  <c i="5" r="J169"/>
  <c r="BK222"/>
  <c r="J188"/>
  <c r="J195"/>
  <c r="J212"/>
  <c r="J123"/>
  <c i="6" r="J186"/>
  <c r="J143"/>
  <c r="BK171"/>
  <c r="J173"/>
  <c r="J207"/>
  <c i="7" r="J158"/>
  <c r="BK169"/>
  <c i="8" r="J106"/>
  <c i="9" r="J101"/>
  <c i="10" r="J115"/>
  <c i="12" r="BK172"/>
  <c r="BK250"/>
  <c i="14" r="J163"/>
  <c i="15" r="BK89"/>
  <c i="16" r="BK121"/>
  <c i="17" r="BK97"/>
  <c r="BK115"/>
  <c i="18" r="J147"/>
  <c r="J108"/>
  <c i="19" r="J98"/>
  <c i="2" r="J1167"/>
  <c r="BK1432"/>
  <c r="J805"/>
  <c r="J231"/>
  <c r="BK970"/>
  <c r="J1515"/>
  <c r="J241"/>
  <c r="BK1108"/>
  <c r="J326"/>
  <c r="BK1225"/>
  <c r="J212"/>
  <c r="J1665"/>
  <c r="BK158"/>
  <c i="3" r="J123"/>
  <c r="BK297"/>
  <c r="J305"/>
  <c r="BK263"/>
  <c r="BK304"/>
  <c i="5" r="J194"/>
  <c r="J105"/>
  <c r="J174"/>
  <c r="J111"/>
  <c r="BK173"/>
  <c i="6" r="J192"/>
  <c r="BK147"/>
  <c r="BK102"/>
  <c r="J233"/>
  <c r="BK123"/>
  <c i="7" r="J157"/>
  <c r="BK166"/>
  <c i="8" r="J107"/>
  <c i="9" r="J109"/>
  <c i="12" r="BK212"/>
  <c r="J267"/>
  <c i="14" r="J111"/>
  <c i="16" r="J94"/>
  <c i="17" r="BK109"/>
  <c r="BK111"/>
  <c i="18" r="BK184"/>
  <c i="19" r="BK89"/>
  <c i="2" r="BK1752"/>
  <c r="BK590"/>
  <c r="J818"/>
  <c r="BK1631"/>
  <c r="BK1296"/>
  <c r="BK284"/>
  <c r="J1114"/>
  <c r="J1397"/>
  <c r="J590"/>
  <c r="J1501"/>
  <c r="BK679"/>
  <c r="BK1812"/>
  <c r="J256"/>
  <c r="BK1667"/>
  <c i="3" r="J327"/>
  <c r="J206"/>
  <c r="BK177"/>
  <c r="BK123"/>
  <c r="BK120"/>
  <c i="5" r="J200"/>
  <c r="BK106"/>
  <c r="BK154"/>
  <c r="J144"/>
  <c r="J127"/>
  <c i="6" r="BK127"/>
  <c r="BK268"/>
  <c r="J240"/>
  <c r="J106"/>
  <c r="BK237"/>
  <c i="7" r="J146"/>
  <c r="J130"/>
  <c i="8" r="BK133"/>
  <c i="9" r="BK100"/>
  <c i="12" r="BK195"/>
  <c r="BK176"/>
  <c i="13" r="BK90"/>
  <c i="16" r="BK99"/>
  <c i="17" r="J124"/>
  <c r="BK121"/>
  <c i="18" r="BK181"/>
  <c i="19" r="BK93"/>
  <c i="2" r="BK1112"/>
  <c r="J1116"/>
  <c r="BK597"/>
  <c r="J1428"/>
  <c r="BK615"/>
  <c r="BK1353"/>
  <c r="BK829"/>
  <c r="BK1243"/>
  <c r="J567"/>
  <c r="BK1628"/>
  <c r="BK231"/>
  <c r="J1561"/>
  <c i="3" r="BK220"/>
  <c r="J120"/>
  <c r="BK356"/>
  <c r="J269"/>
  <c r="J175"/>
  <c r="J115"/>
  <c i="5" r="BK199"/>
  <c r="J227"/>
  <c r="BK137"/>
  <c r="BK160"/>
  <c i="6" r="J130"/>
  <c r="J105"/>
  <c r="BK161"/>
  <c i="7" r="J144"/>
  <c r="J111"/>
  <c r="J163"/>
  <c i="8" r="BK112"/>
  <c i="12" r="BK223"/>
  <c r="J170"/>
  <c i="13" r="J94"/>
  <c i="15" r="BK94"/>
  <c r="J99"/>
  <c i="16" r="J111"/>
  <c i="17" r="BK120"/>
  <c r="BK103"/>
  <c i="18" r="BK186"/>
  <c i="19" r="J103"/>
  <c i="2" r="BK1442"/>
  <c r="BK595"/>
  <c r="BK808"/>
  <c r="J1442"/>
  <c r="J965"/>
  <c r="BK226"/>
  <c r="BK1063"/>
  <c r="BK917"/>
  <c r="BK1455"/>
  <c r="BK746"/>
  <c r="J1855"/>
  <c r="J346"/>
  <c i="3" r="J238"/>
  <c r="BK332"/>
  <c r="J133"/>
  <c r="BK389"/>
  <c r="BK109"/>
  <c i="5" r="J224"/>
  <c r="J175"/>
  <c r="BK192"/>
  <c r="BK104"/>
  <c r="J170"/>
  <c i="6" r="BK197"/>
  <c r="J118"/>
  <c r="J259"/>
  <c r="J154"/>
  <c r="J212"/>
  <c r="BK182"/>
  <c r="J125"/>
  <c r="J263"/>
  <c r="J250"/>
  <c r="BK224"/>
  <c r="BK198"/>
  <c i="7" r="J118"/>
  <c r="BK120"/>
  <c r="J125"/>
  <c i="8" r="BK106"/>
  <c i="12" r="BK285"/>
  <c r="BK144"/>
  <c i="13" r="J89"/>
  <c i="15" r="BK107"/>
  <c r="J104"/>
  <c i="17" r="J105"/>
  <c r="J152"/>
  <c r="J90"/>
  <c i="18" r="J99"/>
  <c i="19" r="BK91"/>
  <c i="2" r="BK1724"/>
  <c r="BK856"/>
  <c r="J592"/>
  <c r="BK1248"/>
  <c r="J418"/>
  <c r="BK1383"/>
  <c r="BK1163"/>
  <c r="BK1549"/>
  <c r="J634"/>
  <c r="J1487"/>
  <c r="J115"/>
  <c r="J1812"/>
  <c r="J259"/>
  <c i="3" r="BK126"/>
  <c r="J257"/>
  <c r="J143"/>
  <c r="BK319"/>
  <c r="J285"/>
  <c i="5" r="J183"/>
  <c r="BK203"/>
  <c r="J179"/>
  <c r="J118"/>
  <c r="BK206"/>
  <c i="6" r="BK233"/>
  <c r="J127"/>
  <c r="BK132"/>
  <c r="BK255"/>
  <c r="J215"/>
  <c i="7" r="BK156"/>
  <c r="J124"/>
  <c r="BK123"/>
  <c i="8" r="J143"/>
  <c i="11" r="J107"/>
  <c i="12" r="BK256"/>
  <c r="J99"/>
  <c i="14" r="J186"/>
  <c r="BK156"/>
  <c i="17" r="J156"/>
  <c r="J121"/>
  <c r="J101"/>
  <c i="18" r="BK117"/>
  <c i="19" r="BK108"/>
  <c i="2" r="J1272"/>
  <c r="BK1255"/>
  <c r="BK418"/>
  <c r="J1485"/>
  <c r="BK831"/>
  <c r="BK259"/>
  <c r="J962"/>
  <c r="BK1468"/>
  <c r="J727"/>
  <c r="J1471"/>
  <c r="BK818"/>
  <c r="BK115"/>
  <c r="BK962"/>
  <c r="BK1860"/>
  <c i="3" r="J145"/>
  <c r="BK261"/>
  <c r="BK163"/>
  <c r="J113"/>
  <c r="J267"/>
  <c i="5" r="J185"/>
  <c r="J203"/>
  <c r="BK188"/>
  <c r="J163"/>
  <c r="J108"/>
  <c i="6" r="BK117"/>
  <c r="BK246"/>
  <c r="J223"/>
  <c r="BK258"/>
  <c r="J177"/>
  <c i="7" r="BK135"/>
  <c r="BK145"/>
  <c r="J123"/>
  <c i="8" r="BK115"/>
  <c i="10" r="J112"/>
  <c i="12" r="BK193"/>
  <c r="BK187"/>
  <c i="14" r="J175"/>
  <c r="J108"/>
  <c r="J96"/>
  <c r="BK175"/>
  <c r="J102"/>
  <c i="15" r="J92"/>
  <c r="J94"/>
  <c i="16" r="BK85"/>
  <c i="17" r="BK100"/>
  <c r="BK101"/>
  <c i="18" r="J114"/>
  <c i="19" r="BK117"/>
  <c i="2" r="BK1172"/>
  <c r="J1558"/>
  <c r="J811"/>
  <c r="J1518"/>
  <c r="BK946"/>
  <c r="J244"/>
  <c r="J1253"/>
  <c r="J1388"/>
  <c r="J560"/>
  <c r="J1350"/>
  <c r="BK445"/>
  <c r="BK287"/>
  <c r="BK1853"/>
  <c r="BK896"/>
  <c i="3" r="J295"/>
  <c r="J177"/>
  <c r="BK352"/>
  <c r="BK159"/>
  <c r="BK107"/>
  <c i="5" r="J139"/>
  <c r="J136"/>
  <c r="BK168"/>
  <c r="J145"/>
  <c i="6" r="J188"/>
  <c r="J234"/>
  <c r="J148"/>
  <c r="J121"/>
  <c r="BK169"/>
  <c i="7" r="J168"/>
  <c r="J133"/>
  <c i="5" r="J178"/>
  <c i="6" r="BK256"/>
  <c i="12" r="J118"/>
  <c i="14" r="J156"/>
  <c i="17" r="J115"/>
  <c i="18" r="BK111"/>
  <c i="2" r="BK995"/>
  <c r="BK128"/>
  <c r="BK560"/>
  <c r="J1490"/>
  <c r="BK823"/>
  <c r="J1776"/>
  <c r="BK871"/>
  <c r="BK1402"/>
  <c r="BK578"/>
  <c r="BK1398"/>
  <c r="J873"/>
  <c r="J1832"/>
  <c r="J854"/>
  <c i="3" r="J276"/>
  <c i="5" r="J122"/>
  <c r="BK221"/>
  <c r="J211"/>
  <c i="6" r="BK269"/>
  <c r="J272"/>
  <c r="BK244"/>
  <c r="BK266"/>
  <c r="J170"/>
  <c r="J159"/>
  <c r="J145"/>
  <c i="7" r="BK172"/>
  <c r="J129"/>
  <c r="BK107"/>
  <c i="8" r="J113"/>
  <c i="10" r="BK103"/>
  <c i="12" r="J167"/>
  <c r="J134"/>
  <c i="14" r="BK123"/>
  <c i="16" r="J98"/>
  <c i="17" r="BK125"/>
  <c r="J139"/>
  <c i="18" r="J181"/>
  <c i="19" r="J91"/>
  <c i="2" r="J1319"/>
  <c r="BK196"/>
  <c r="BK1181"/>
  <c r="BK326"/>
  <c r="BK845"/>
  <c r="BK1687"/>
  <c r="J924"/>
  <c r="J1300"/>
  <c r="BK365"/>
  <c r="BK1343"/>
  <c r="J615"/>
  <c r="J1459"/>
  <c r="BK149"/>
  <c r="J1834"/>
  <c r="BK822"/>
  <c i="3" r="J138"/>
  <c r="J308"/>
  <c r="J299"/>
  <c r="J289"/>
  <c r="J163"/>
  <c i="5" r="BK159"/>
  <c r="BK224"/>
  <c r="BK119"/>
  <c i="6" r="BK187"/>
  <c r="J153"/>
  <c r="BK164"/>
  <c r="J123"/>
  <c r="J197"/>
  <c r="BK149"/>
  <c i="7" r="BK117"/>
  <c r="BK181"/>
  <c r="BK153"/>
  <c i="8" r="J137"/>
  <c i="10" r="J119"/>
  <c i="12" r="J285"/>
  <c r="BK128"/>
  <c i="14" r="J141"/>
  <c i="16" r="BK102"/>
  <c i="17" r="BK107"/>
  <c r="J94"/>
  <c i="18" r="J169"/>
  <c i="19" r="J96"/>
  <c i="2" r="J1231"/>
  <c r="J1308"/>
  <c r="J270"/>
  <c r="J1298"/>
  <c r="J463"/>
  <c r="BK1552"/>
  <c r="BK861"/>
  <c r="BK456"/>
  <c r="J1628"/>
  <c r="J834"/>
  <c r="J284"/>
  <c r="BK1272"/>
  <c r="BK1755"/>
  <c r="BK177"/>
  <c i="3" r="BK259"/>
  <c r="BK165"/>
  <c r="BK373"/>
  <c r="BK381"/>
  <c r="BK285"/>
  <c i="5" r="BK187"/>
  <c r="BK143"/>
  <c r="J131"/>
  <c r="J154"/>
  <c r="BK115"/>
  <c i="6" r="BK131"/>
  <c r="J108"/>
  <c r="J280"/>
  <c r="J222"/>
  <c r="J210"/>
  <c r="J151"/>
  <c i="7" r="J153"/>
  <c r="J107"/>
  <c i="8" r="BK135"/>
  <c r="J140"/>
  <c i="10" r="J105"/>
  <c i="12" r="BK177"/>
  <c r="BK198"/>
  <c i="13" r="J87"/>
  <c i="14" r="BK181"/>
  <c i="15" r="J102"/>
  <c i="16" r="J107"/>
  <c i="17" r="BK95"/>
  <c r="BK124"/>
  <c i="18" r="BK120"/>
  <c i="19" r="J100"/>
  <c i="2" r="BK1564"/>
  <c r="J943"/>
  <c r="J1336"/>
  <c r="J831"/>
  <c r="J1420"/>
  <c r="J679"/>
  <c r="BK1501"/>
  <c r="BK885"/>
  <c r="BK1345"/>
  <c r="BK439"/>
  <c r="BK1128"/>
  <c r="BK220"/>
  <c r="BK1824"/>
  <c r="BK727"/>
  <c i="3" r="BK325"/>
  <c r="J251"/>
  <c r="J197"/>
  <c r="J184"/>
  <c i="5" r="J205"/>
  <c r="J143"/>
  <c r="J148"/>
  <c r="BK152"/>
  <c r="BK181"/>
  <c r="J101"/>
  <c i="6" r="J275"/>
  <c r="J273"/>
  <c r="J285"/>
  <c r="J110"/>
  <c r="J195"/>
  <c r="BK211"/>
  <c r="BK196"/>
  <c r="BK137"/>
  <c r="J103"/>
  <c r="J252"/>
  <c r="BK215"/>
  <c r="BK192"/>
  <c i="7" r="J159"/>
  <c r="BK164"/>
  <c r="BK125"/>
  <c i="8" r="BK118"/>
  <c i="9" r="BK109"/>
  <c i="11" r="J99"/>
  <c i="12" r="BK99"/>
  <c r="BK180"/>
  <c r="BK94"/>
  <c i="14" r="BK141"/>
  <c i="16" r="J87"/>
  <c i="17" r="BK131"/>
  <c r="J93"/>
  <c i="18" r="J137"/>
  <c r="BK99"/>
  <c i="20" r="J88"/>
  <c i="2" r="BK939"/>
  <c r="BK1074"/>
  <c r="BK345"/>
  <c r="J1030"/>
  <c r="J365"/>
  <c r="BK1422"/>
  <c r="J1493"/>
  <c r="BK832"/>
  <c r="J339"/>
  <c r="BK837"/>
  <c r="BK1417"/>
  <c r="J1068"/>
  <c r="BK1476"/>
  <c i="3" r="J383"/>
  <c r="J151"/>
  <c r="J331"/>
  <c r="J199"/>
  <c r="BK369"/>
  <c r="J304"/>
  <c r="BK290"/>
  <c r="J161"/>
  <c i="4" r="BK94"/>
  <c i="5" r="BK186"/>
  <c r="BK185"/>
  <c r="J102"/>
  <c r="J161"/>
  <c i="6" r="BK205"/>
  <c r="J213"/>
  <c r="J225"/>
  <c r="J231"/>
  <c r="BK275"/>
  <c r="BK134"/>
  <c i="7" r="J148"/>
  <c r="BK151"/>
  <c i="8" r="BK113"/>
  <c i="10" r="J116"/>
  <c i="12" r="J264"/>
  <c r="BK170"/>
  <c i="14" r="BK177"/>
  <c r="BK132"/>
  <c i="16" r="BK112"/>
  <c i="17" r="J137"/>
  <c r="J154"/>
  <c i="18" r="BK172"/>
  <c i="19" r="J108"/>
  <c i="2" r="J1383"/>
  <c r="J171"/>
  <c r="J817"/>
  <c r="J300"/>
  <c r="BK1333"/>
  <c r="J449"/>
  <c r="BK1453"/>
  <c r="BK251"/>
  <c r="J822"/>
  <c r="BK1329"/>
  <c r="BK414"/>
  <c r="J1470"/>
  <c r="J190"/>
  <c r="BK1693"/>
  <c r="BK192"/>
  <c i="3" r="J379"/>
  <c r="BK242"/>
  <c r="BK289"/>
  <c r="J121"/>
  <c i="4" r="F39"/>
  <c i="1" r="BB59"/>
  <c i="5" r="J125"/>
  <c r="J159"/>
  <c i="6" r="J194"/>
  <c r="J193"/>
  <c r="BK163"/>
  <c r="BK146"/>
  <c r="BK162"/>
  <c i="7" r="BK176"/>
  <c r="BK177"/>
  <c r="BK174"/>
  <c i="8" r="J114"/>
  <c r="BK131"/>
  <c i="10" r="BK120"/>
  <c i="12" r="BK102"/>
  <c r="BK115"/>
  <c i="14" r="J118"/>
  <c r="BK111"/>
  <c r="BK165"/>
  <c r="BK183"/>
  <c r="J125"/>
  <c i="15" r="BK101"/>
  <c r="J100"/>
  <c i="16" r="J86"/>
  <c i="17" r="BK99"/>
  <c r="J142"/>
  <c r="J96"/>
  <c i="18" r="J125"/>
  <c i="20" r="BK88"/>
  <c i="2" r="BK1378"/>
  <c r="J465"/>
  <c r="BK997"/>
  <c r="BK339"/>
  <c r="J1449"/>
  <c r="BK805"/>
  <c r="J1398"/>
  <c r="J1233"/>
  <c r="BK305"/>
  <c r="J1112"/>
  <c r="J305"/>
  <c r="J1236"/>
  <c r="BK1935"/>
  <c r="J1601"/>
  <c r="J165"/>
  <c i="3" r="BK367"/>
  <c r="J226"/>
  <c r="J214"/>
  <c r="BK184"/>
  <c i="5" r="BK131"/>
  <c r="J156"/>
  <c r="J213"/>
  <c r="BK112"/>
  <c r="BK194"/>
  <c i="6" r="J268"/>
  <c r="BK202"/>
  <c r="BK207"/>
  <c r="BK138"/>
  <c r="J262"/>
  <c r="BK108"/>
  <c i="7" r="BK129"/>
  <c r="BK157"/>
  <c i="8" r="J147"/>
  <c r="BK140"/>
  <c r="BK141"/>
  <c r="J124"/>
  <c i="9" r="BK104"/>
  <c i="10" r="J118"/>
  <c i="11" r="BK109"/>
  <c i="12" r="J187"/>
  <c r="J185"/>
  <c i="14" r="J138"/>
  <c i="16" r="J92"/>
  <c i="17" r="J92"/>
  <c r="BK104"/>
  <c i="18" r="BK125"/>
  <c r="BK134"/>
  <c i="2" r="J1818"/>
  <c r="J917"/>
  <c r="BK1167"/>
  <c r="J395"/>
  <c r="BK1253"/>
  <c r="BK334"/>
  <c r="J1055"/>
  <c r="J1426"/>
  <c r="J453"/>
  <c r="J1441"/>
  <c r="J621"/>
  <c r="J1552"/>
  <c r="J281"/>
  <c r="BK1589"/>
  <c i="3" r="BK359"/>
  <c r="BK143"/>
  <c r="J332"/>
  <c r="BK203"/>
  <c r="BK149"/>
  <c r="J349"/>
  <c r="BK312"/>
  <c r="BK276"/>
  <c r="J153"/>
  <c i="5" r="BK130"/>
  <c r="J100"/>
  <c i="6" r="J137"/>
  <c r="J113"/>
  <c r="BK111"/>
  <c r="J224"/>
  <c r="J152"/>
  <c i="7" r="BK131"/>
  <c r="BK165"/>
  <c r="J112"/>
  <c i="8" r="J108"/>
  <c i="9" r="BK103"/>
  <c i="11" r="J101"/>
  <c i="12" r="J256"/>
  <c r="J162"/>
  <c i="13" r="J88"/>
  <c i="15" r="J101"/>
  <c i="17" r="J108"/>
  <c r="J150"/>
  <c i="18" r="BK108"/>
  <c r="BK170"/>
  <c i="19" r="J89"/>
  <c i="2" r="J1492"/>
  <c r="BK262"/>
  <c r="J829"/>
  <c r="BK309"/>
  <c r="J1225"/>
  <c r="BK329"/>
  <c r="J1119"/>
  <c r="BK1308"/>
  <c r="BK448"/>
  <c r="J1321"/>
  <c r="BK1975"/>
  <c r="J1772"/>
  <c i="3" r="BK299"/>
  <c r="J178"/>
  <c r="J363"/>
  <c r="J375"/>
  <c r="J155"/>
  <c r="J129"/>
  <c i="5" r="J192"/>
  <c r="BK200"/>
  <c r="BK202"/>
  <c r="BK179"/>
  <c r="J128"/>
  <c i="6" r="BK283"/>
  <c r="BK115"/>
  <c r="J278"/>
  <c r="J166"/>
  <c r="BK109"/>
  <c r="BK173"/>
  <c i="7" r="J178"/>
  <c r="J105"/>
  <c r="J121"/>
  <c i="8" r="BK121"/>
  <c i="10" r="BK115"/>
  <c i="12" r="BK225"/>
  <c r="J148"/>
  <c i="14" r="J159"/>
  <c i="15" r="BK91"/>
  <c i="17" r="BK96"/>
  <c r="BK154"/>
  <c r="BK98"/>
  <c i="18" r="J154"/>
  <c i="19" r="J102"/>
  <c i="2" r="BK1415"/>
  <c r="J866"/>
  <c r="J1288"/>
  <c r="BK206"/>
  <c r="BK1370"/>
  <c r="BK550"/>
  <c r="J1430"/>
  <c r="J1662"/>
  <c r="J808"/>
  <c r="BK1665"/>
  <c r="J851"/>
  <c r="BK190"/>
  <c r="BK1231"/>
  <c r="BK1855"/>
  <c r="BK441"/>
  <c i="3" r="BK371"/>
  <c r="BK214"/>
  <c r="BK238"/>
  <c r="J189"/>
  <c r="BK346"/>
  <c i="5" r="BK228"/>
  <c r="J130"/>
  <c r="BK220"/>
  <c r="BK153"/>
  <c r="J208"/>
  <c i="6" r="BK213"/>
  <c r="BK221"/>
  <c r="J109"/>
  <c r="J247"/>
  <c r="BK148"/>
  <c i="7" r="BK147"/>
  <c r="J116"/>
  <c r="J176"/>
  <c r="J134"/>
  <c i="8" r="J135"/>
  <c i="10" r="BK109"/>
  <c i="12" r="BK281"/>
  <c r="J239"/>
  <c i="14" r="BK159"/>
  <c r="J161"/>
  <c i="16" r="BK118"/>
  <c i="17" r="BK144"/>
  <c r="BK88"/>
  <c i="18" r="BK140"/>
  <c r="J117"/>
  <c i="2" r="J1506"/>
  <c r="BK927"/>
  <c r="BK824"/>
  <c r="J1472"/>
  <c r="BK899"/>
  <c r="BK212"/>
  <c r="BK1077"/>
  <c r="BK395"/>
  <c r="J1457"/>
  <c r="J881"/>
  <c r="BK123"/>
  <c r="J946"/>
  <c r="BK1921"/>
  <c r="J907"/>
  <c i="3" r="BK344"/>
  <c r="BK287"/>
  <c r="J182"/>
  <c r="J347"/>
  <c i="5" r="BK226"/>
  <c r="J176"/>
  <c r="BK182"/>
  <c r="J109"/>
  <c r="BK184"/>
  <c i="6" r="J261"/>
  <c r="BK168"/>
  <c r="J161"/>
  <c r="J236"/>
  <c r="J185"/>
  <c i="7" r="J174"/>
  <c r="BK121"/>
  <c r="BK127"/>
  <c i="8" r="J110"/>
  <c i="10" r="BK104"/>
  <c i="12" r="J126"/>
  <c r="J289"/>
  <c r="J160"/>
  <c i="13" r="BK92"/>
  <c i="14" r="J154"/>
  <c i="15" r="J95"/>
  <c i="17" r="BK92"/>
  <c r="J88"/>
  <c r="J143"/>
  <c i="18" r="BK158"/>
  <c r="BK151"/>
  <c i="2" r="J1774"/>
  <c r="J1135"/>
  <c r="J149"/>
  <c r="BK892"/>
  <c r="BK208"/>
  <c r="J459"/>
  <c r="J1415"/>
  <c r="J1439"/>
  <c r="BK800"/>
  <c r="J1755"/>
  <c r="J828"/>
  <c r="J1980"/>
  <c r="BK1518"/>
  <c i="3" r="J205"/>
  <c r="BK305"/>
  <c r="J367"/>
  <c r="J377"/>
  <c i="5" r="J225"/>
  <c r="BK210"/>
  <c r="J107"/>
  <c r="J221"/>
  <c r="J199"/>
  <c r="BK151"/>
  <c i="6" r="J184"/>
  <c r="BK199"/>
  <c r="BK223"/>
  <c r="J158"/>
  <c r="J211"/>
  <c r="J198"/>
  <c r="BK140"/>
  <c r="BK110"/>
  <c r="J258"/>
  <c r="BK235"/>
  <c r="BK220"/>
  <c r="BK201"/>
  <c r="J168"/>
  <c i="7" r="BK126"/>
  <c r="BK159"/>
  <c r="J151"/>
  <c i="8" r="J126"/>
  <c i="10" r="BK118"/>
  <c i="12" r="BK239"/>
  <c r="J281"/>
  <c i="13" r="BK87"/>
  <c i="14" r="BK108"/>
  <c i="15" r="J87"/>
  <c i="16" r="J97"/>
  <c i="17" r="J116"/>
  <c r="J136"/>
  <c i="18" r="J156"/>
  <c i="19" r="BK116"/>
  <c i="2" r="J1476"/>
  <c r="BK346"/>
  <c r="J921"/>
  <c r="BK1319"/>
  <c r="BK249"/>
  <c r="BK929"/>
  <c r="BK1441"/>
  <c r="BK1765"/>
  <c r="J1255"/>
  <c r="J580"/>
  <c r="BK1350"/>
  <c r="J1968"/>
  <c r="BK1832"/>
  <c r="J835"/>
  <c i="3" r="BK111"/>
  <c r="J240"/>
  <c r="J171"/>
  <c r="BK323"/>
  <c r="BK212"/>
  <c r="BK208"/>
  <c r="J389"/>
  <c i="5" r="J215"/>
  <c r="BK208"/>
  <c r="BK134"/>
  <c r="BK171"/>
  <c r="J140"/>
  <c r="J113"/>
  <c i="6" r="BK154"/>
  <c r="BK285"/>
  <c r="BK278"/>
  <c r="J162"/>
  <c r="J157"/>
  <c i="7" r="J122"/>
  <c r="J115"/>
  <c r="BK119"/>
  <c i="9" r="BK110"/>
  <c i="11" r="BK100"/>
  <c i="12" r="J154"/>
  <c i="13" r="BK89"/>
  <c i="14" r="J168"/>
  <c i="15" r="J86"/>
  <c i="17" r="BK114"/>
  <c r="J114"/>
  <c i="18" r="BK165"/>
  <c r="BK93"/>
  <c i="19" r="BK96"/>
  <c i="2" r="J448"/>
  <c r="BK919"/>
  <c r="J1758"/>
  <c r="J919"/>
  <c r="J140"/>
  <c r="J875"/>
  <c r="J1296"/>
  <c r="BK580"/>
  <c r="BK1601"/>
  <c r="BK848"/>
  <c r="BK1586"/>
  <c r="BK864"/>
  <c r="J1844"/>
  <c r="BK967"/>
  <c i="3" r="J249"/>
  <c r="BK269"/>
  <c r="BK169"/>
  <c r="BK171"/>
  <c r="BK197"/>
  <c i="5" r="BK132"/>
  <c r="BK109"/>
  <c r="BK145"/>
  <c r="J207"/>
  <c i="6" r="BK272"/>
  <c r="BK271"/>
  <c r="J147"/>
  <c r="J232"/>
  <c r="BK141"/>
  <c i="7" r="BK154"/>
  <c r="BK118"/>
  <c r="BK180"/>
  <c i="8" r="J112"/>
  <c i="9" r="BK99"/>
  <c i="11" r="J103"/>
  <c i="12" r="BK219"/>
  <c r="J210"/>
  <c i="14" r="J145"/>
  <c r="BK115"/>
  <c r="J172"/>
  <c r="J191"/>
  <c r="BK152"/>
  <c r="BK90"/>
  <c i="15" r="BK86"/>
  <c i="16" r="BK87"/>
  <c i="17" r="BK129"/>
  <c r="J89"/>
  <c r="BK145"/>
  <c i="18" r="J90"/>
  <c r="BK154"/>
  <c i="2" r="BK1772"/>
  <c r="BK932"/>
  <c r="BK1321"/>
  <c r="BK620"/>
  <c r="J1338"/>
  <c r="J576"/>
  <c r="J1481"/>
  <c r="BK165"/>
  <c r="J929"/>
  <c r="J441"/>
  <c r="BK1298"/>
  <c r="J552"/>
  <c r="J1345"/>
  <c r="J1921"/>
  <c r="J970"/>
  <c i="3" r="J201"/>
  <c r="J293"/>
  <c r="J278"/>
  <c r="BK365"/>
  <c i="5" r="BK201"/>
  <c r="J220"/>
  <c r="BK227"/>
  <c r="J206"/>
  <c r="BK157"/>
  <c r="BK120"/>
  <c i="6" r="J274"/>
  <c r="BK103"/>
  <c r="J248"/>
  <c r="J226"/>
  <c r="BK143"/>
  <c i="7" r="BK134"/>
  <c r="J147"/>
  <c r="BK108"/>
  <c i="9" r="J106"/>
  <c i="12" r="BK267"/>
  <c r="J183"/>
  <c i="14" r="J158"/>
  <c i="16" r="BK92"/>
  <c i="17" r="J132"/>
  <c r="BK138"/>
  <c r="BK134"/>
  <c i="18" r="J160"/>
  <c i="19" r="J117"/>
  <c i="2" r="J1331"/>
  <c r="BK1406"/>
  <c r="J583"/>
  <c r="BK1430"/>
  <c r="J578"/>
  <c r="BK1447"/>
  <c r="J414"/>
  <c r="J905"/>
  <c r="J1687"/>
  <c r="J823"/>
  <c r="J196"/>
  <c r="BK1971"/>
  <c r="J1827"/>
  <c r="BK519"/>
  <c i="3" r="BK218"/>
  <c r="J323"/>
  <c r="J212"/>
  <c r="J165"/>
  <c r="BK193"/>
  <c r="BK201"/>
  <c r="J147"/>
  <c r="BK383"/>
  <c i="5" r="J191"/>
  <c r="BK124"/>
  <c r="BK141"/>
  <c r="J214"/>
  <c r="BK105"/>
  <c r="J157"/>
  <c i="6" r="BK263"/>
  <c r="J243"/>
  <c r="BK226"/>
  <c r="J239"/>
  <c r="J229"/>
  <c i="7" r="BK109"/>
  <c r="BK152"/>
  <c i="8" r="BK123"/>
  <c i="11" r="J102"/>
  <c i="12" r="BK221"/>
  <c r="BK136"/>
  <c r="BK160"/>
  <c i="14" r="J99"/>
  <c i="16" r="BK107"/>
  <c i="17" r="BK137"/>
  <c r="BK113"/>
  <c r="BK117"/>
  <c i="18" r="J143"/>
  <c i="19" r="J113"/>
  <c i="2" r="BK1239"/>
  <c r="J608"/>
  <c r="J899"/>
  <c r="J1435"/>
  <c r="J878"/>
  <c r="BK256"/>
  <c r="J429"/>
  <c r="J995"/>
  <c r="J206"/>
  <c r="BK1223"/>
  <c r="J1935"/>
  <c r="J1509"/>
  <c i="3" r="BK342"/>
  <c r="BK329"/>
  <c r="J232"/>
  <c r="BK273"/>
  <c r="J180"/>
  <c r="J234"/>
  <c i="5" r="J162"/>
  <c r="J164"/>
  <c r="J177"/>
  <c r="BK183"/>
  <c r="BK148"/>
  <c r="J116"/>
  <c i="6" r="J167"/>
  <c r="BK259"/>
  <c r="BK203"/>
  <c r="BK228"/>
  <c r="J136"/>
  <c r="BK245"/>
  <c i="7" r="BK168"/>
  <c r="BK128"/>
  <c r="J165"/>
  <c i="8" r="J134"/>
  <c i="10" r="J102"/>
  <c i="12" r="J128"/>
  <c r="J152"/>
  <c i="14" r="BK173"/>
  <c i="16" r="J85"/>
  <c i="17" r="BK156"/>
  <c r="BK133"/>
  <c i="18" r="J186"/>
  <c i="2" r="BK1816"/>
  <c r="BK1228"/>
  <c r="BK1428"/>
  <c r="BK397"/>
  <c r="BK1114"/>
  <c r="J397"/>
  <c r="BK1405"/>
  <c r="J410"/>
  <c r="BK1132"/>
  <c r="J319"/>
  <c r="J967"/>
  <c r="J451"/>
  <c r="BK1103"/>
  <c r="J1945"/>
  <c r="BK1030"/>
  <c i="3" r="J222"/>
  <c r="BK135"/>
  <c r="J210"/>
  <c r="J275"/>
  <c i="4" r="F40"/>
  <c i="1" r="BC59"/>
  <c i="5" r="BK117"/>
  <c r="BK167"/>
  <c i="6" r="BK166"/>
  <c r="J245"/>
  <c r="BK273"/>
  <c r="J135"/>
  <c i="7" r="BK163"/>
  <c r="J149"/>
  <c r="BK111"/>
  <c i="8" r="J115"/>
  <c i="10" r="J109"/>
  <c i="12" r="J115"/>
  <c r="J109"/>
  <c r="J174"/>
  <c i="14" r="J93"/>
  <c i="15" r="J105"/>
  <c i="17" r="BK93"/>
  <c r="BK142"/>
  <c i="18" r="BK156"/>
  <c i="19" r="J125"/>
  <c i="2" r="BK1457"/>
  <c r="BK241"/>
  <c r="BK910"/>
  <c r="BK319"/>
  <c r="BK1135"/>
  <c r="BK300"/>
  <c r="J942"/>
  <c r="J624"/>
  <c r="J456"/>
  <c r="BK1449"/>
  <c r="BK1968"/>
  <c r="J1824"/>
  <c r="BK265"/>
  <c i="3" r="BK314"/>
  <c r="BK228"/>
  <c r="J317"/>
  <c r="J167"/>
  <c i="5" r="BK146"/>
  <c r="BK219"/>
  <c r="BK149"/>
  <c r="BK209"/>
  <c i="6" r="J281"/>
  <c r="J112"/>
  <c r="BK251"/>
  <c r="BK136"/>
  <c r="BK144"/>
  <c r="J129"/>
  <c i="7" r="BK103"/>
  <c r="J142"/>
  <c r="J141"/>
  <c i="8" r="BK105"/>
  <c i="10" r="J120"/>
  <c i="12" r="J223"/>
  <c r="BK126"/>
  <c r="J212"/>
  <c i="14" r="J170"/>
  <c i="15" r="BK93"/>
  <c i="16" r="BK111"/>
  <c i="17" r="BK119"/>
  <c r="BK146"/>
  <c i="18" r="BK143"/>
  <c r="BK176"/>
  <c i="19" r="J111"/>
  <c i="2" r="BK873"/>
  <c r="J1148"/>
  <c r="J388"/>
  <c r="J1275"/>
  <c r="BK371"/>
  <c r="J1163"/>
  <c r="BK1558"/>
  <c r="J837"/>
  <c r="J220"/>
  <c r="BK851"/>
  <c r="J1957"/>
  <c r="BK182"/>
  <c i="3" r="J139"/>
  <c r="J247"/>
  <c r="BK293"/>
  <c r="J169"/>
  <c r="BK180"/>
  <c i="5" r="J182"/>
  <c r="J112"/>
  <c r="BK113"/>
  <c r="BK128"/>
  <c r="BK118"/>
  <c i="6" r="J277"/>
  <c r="BK247"/>
  <c r="J178"/>
  <c r="J237"/>
  <c r="BK225"/>
  <c r="BK210"/>
  <c r="BK191"/>
  <c r="J128"/>
  <c r="BK106"/>
  <c r="J256"/>
  <c r="BK231"/>
  <c r="J208"/>
  <c r="J187"/>
  <c r="J150"/>
  <c i="7" r="J164"/>
  <c r="BK102"/>
  <c i="8" r="J116"/>
  <c r="BK145"/>
  <c i="10" r="J113"/>
  <c i="12" r="J198"/>
  <c r="BK217"/>
  <c r="J144"/>
  <c i="14" r="BK168"/>
  <c i="15" r="BK105"/>
  <c i="16" r="J102"/>
  <c i="17" r="J103"/>
  <c r="BK155"/>
  <c i="18" r="J96"/>
  <c i="19" r="BK100"/>
  <c i="2" r="BK1286"/>
  <c r="BK1349"/>
  <c r="BK842"/>
  <c r="J1455"/>
  <c r="BK828"/>
  <c r="J1474"/>
  <c r="J290"/>
  <c r="J1292"/>
  <c r="BK521"/>
  <c r="BK907"/>
  <c r="BK404"/>
  <c r="J1310"/>
  <c r="J1860"/>
  <c r="J1583"/>
  <c i="3" r="J255"/>
  <c r="BK139"/>
  <c r="J218"/>
  <c r="BK167"/>
  <c r="BK187"/>
  <c r="J173"/>
  <c r="BK361"/>
  <c r="BK349"/>
  <c i="5" r="BK169"/>
  <c r="BK216"/>
  <c r="BK189"/>
  <c r="J121"/>
  <c i="6" r="BK279"/>
  <c r="J102"/>
  <c r="J172"/>
  <c r="J205"/>
  <c r="J133"/>
  <c r="J244"/>
  <c i="7" r="J166"/>
  <c r="BK104"/>
  <c i="8" r="J125"/>
  <c r="J109"/>
  <c i="10" r="BK110"/>
  <c i="12" r="BK183"/>
  <c r="J190"/>
  <c i="14" r="BK93"/>
  <c i="16" r="J112"/>
  <c i="17" r="J99"/>
  <c r="J128"/>
  <c i="18" r="J120"/>
  <c r="J170"/>
  <c i="2" r="BK1487"/>
  <c r="J871"/>
  <c r="J864"/>
  <c r="J185"/>
  <c r="J1128"/>
  <c r="BK565"/>
  <c r="BK1123"/>
  <c r="BK1814"/>
  <c r="J932"/>
  <c r="BK236"/>
  <c r="J939"/>
  <c r="J226"/>
  <c r="J1181"/>
  <c r="J1942"/>
  <c r="BK1472"/>
  <c i="3" r="J273"/>
  <c r="BK173"/>
  <c r="J359"/>
  <c r="BK255"/>
  <c r="BK113"/>
  <c i="5" r="J106"/>
  <c r="BK103"/>
  <c r="J210"/>
  <c r="J120"/>
  <c i="6" r="J251"/>
  <c r="BK230"/>
  <c r="BK193"/>
  <c r="BK261"/>
  <c r="J199"/>
  <c r="J141"/>
  <c i="7" r="BK141"/>
  <c r="J126"/>
  <c i="8" r="BK134"/>
  <c i="9" r="J110"/>
  <c i="11" r="J100"/>
  <c i="12" r="J138"/>
  <c r="BK131"/>
  <c i="13" r="BK94"/>
  <c i="14" r="J132"/>
  <c r="BK102"/>
  <c r="J127"/>
  <c r="BK189"/>
  <c r="BK99"/>
  <c i="15" r="J89"/>
  <c r="BK103"/>
  <c i="17" r="BK152"/>
  <c r="BK128"/>
  <c r="J118"/>
  <c i="18" r="BK96"/>
  <c r="J165"/>
  <c i="19" r="BK120"/>
  <c i="2" r="J1263"/>
  <c r="BK185"/>
  <c r="BK834"/>
  <c r="J174"/>
  <c r="BK1101"/>
  <c r="BK314"/>
  <c r="BK1071"/>
  <c r="BK1471"/>
  <c r="BK621"/>
  <c r="J1432"/>
  <c r="BK600"/>
  <c r="BK1491"/>
  <c r="J1108"/>
  <c r="BK1837"/>
  <c r="BK608"/>
  <c i="3" r="BK222"/>
  <c r="BK317"/>
  <c r="J271"/>
  <c r="J307"/>
  <c i="5" r="BK136"/>
  <c r="BK180"/>
  <c r="BK101"/>
  <c r="BK225"/>
  <c r="BK107"/>
  <c i="6" r="J156"/>
  <c r="BK172"/>
  <c r="J190"/>
  <c r="J209"/>
  <c r="J201"/>
  <c r="J146"/>
  <c i="7" r="J162"/>
  <c r="BK178"/>
  <c i="8" r="J121"/>
  <c i="11" r="J98"/>
  <c i="12" r="J283"/>
  <c r="J216"/>
  <c i="14" r="J165"/>
  <c i="15" r="J103"/>
  <c i="17" r="J113"/>
  <c r="J133"/>
  <c i="18" r="J184"/>
  <c i="19" r="J114"/>
  <c i="2" r="BK1515"/>
  <c r="BK803"/>
  <c r="J868"/>
  <c r="J249"/>
  <c r="J1071"/>
  <c r="BK201"/>
  <c r="BK134"/>
  <c r="J1239"/>
  <c r="BK381"/>
  <c r="BK1300"/>
  <c r="BK429"/>
  <c r="J1306"/>
  <c r="BK1940"/>
  <c r="BK1483"/>
  <c i="3" r="J243"/>
  <c r="J109"/>
  <c r="J236"/>
  <c r="J170"/>
  <c r="BK307"/>
  <c r="J301"/>
  <c r="BK284"/>
  <c r="BK327"/>
  <c i="4" r="J94"/>
  <c i="5" r="BK178"/>
  <c r="BK121"/>
  <c r="J137"/>
  <c r="J173"/>
  <c i="6" r="J271"/>
  <c r="BK113"/>
  <c r="J216"/>
  <c r="J265"/>
  <c r="BK264"/>
  <c r="J120"/>
  <c i="7" r="BK142"/>
  <c r="J156"/>
  <c i="8" r="BK143"/>
  <c r="BK137"/>
  <c i="10" r="BK112"/>
  <c i="12" r="J188"/>
  <c r="BK289"/>
  <c i="13" r="J90"/>
  <c i="15" r="BK100"/>
  <c i="17" r="BK151"/>
  <c r="J122"/>
  <c r="J95"/>
  <c i="18" r="BK137"/>
  <c i="19" r="J93"/>
  <c i="2" r="J1589"/>
  <c r="J1343"/>
  <c r="BK359"/>
  <c r="J1405"/>
  <c r="J404"/>
  <c r="J1329"/>
  <c r="J1229"/>
  <c r="J377"/>
  <c r="BK1394"/>
  <c r="BK1945"/>
  <c r="BK1424"/>
  <c i="3" r="BK375"/>
  <c r="BK245"/>
  <c r="BK170"/>
  <c r="BK295"/>
  <c r="BK189"/>
  <c i="5" r="BK212"/>
  <c r="BK127"/>
  <c r="J217"/>
  <c r="BK139"/>
  <c r="J141"/>
  <c i="6" r="BK222"/>
  <c r="BK209"/>
  <c r="BK188"/>
  <c r="BK130"/>
  <c r="BK250"/>
  <c r="BK236"/>
  <c i="7" r="J140"/>
  <c r="J110"/>
  <c i="8" r="BK107"/>
  <c i="9" r="J104"/>
  <c i="11" r="BK102"/>
  <c i="12" r="J193"/>
  <c i="14" r="J152"/>
  <c i="16" r="J99"/>
  <c i="17" r="J151"/>
  <c r="BK94"/>
  <c i="18" r="J134"/>
  <c r="J93"/>
  <c i="20" r="J90"/>
  <c i="2" r="BK1125"/>
  <c r="J1378"/>
  <c r="BK624"/>
  <c r="BK1470"/>
  <c r="J746"/>
  <c r="J1290"/>
  <c r="J1483"/>
  <c r="BK451"/>
  <c r="BK1236"/>
  <c r="BK558"/>
  <c r="BK1408"/>
  <c r="J1975"/>
  <c r="BK1493"/>
  <c i="3" r="J282"/>
  <c r="BK303"/>
  <c r="J118"/>
  <c r="J208"/>
  <c i="5" r="BK211"/>
  <c r="BK177"/>
  <c r="J171"/>
  <c r="J186"/>
  <c r="BK123"/>
  <c i="6" r="BK238"/>
  <c r="J267"/>
  <c r="J204"/>
  <c r="J164"/>
  <c r="J235"/>
  <c r="J155"/>
  <c i="7" r="BK150"/>
  <c r="J145"/>
  <c i="8" r="J145"/>
  <c i="9" r="J103"/>
  <c i="11" r="J109"/>
  <c i="12" r="BK190"/>
  <c r="J131"/>
  <c i="14" r="BK154"/>
  <c i="16" r="BK105"/>
  <c i="17" r="BK91"/>
  <c r="BK126"/>
  <c r="BK108"/>
  <c i="18" r="BK132"/>
  <c i="20" r="BK90"/>
  <c i="2" r="BK1465"/>
  <c r="BK737"/>
  <c r="BK1561"/>
  <c r="J813"/>
  <c r="J1716"/>
  <c r="J265"/>
  <c r="J324"/>
  <c r="J1348"/>
  <c r="J622"/>
  <c r="BK1490"/>
  <c r="J134"/>
  <c r="J1853"/>
  <c r="J600"/>
  <c i="3" r="BK210"/>
  <c r="BK191"/>
  <c r="J259"/>
  <c r="J228"/>
  <c i="5" r="BK116"/>
  <c r="BK198"/>
  <c r="BK174"/>
  <c r="J126"/>
  <c i="6" r="BK195"/>
  <c r="BK270"/>
  <c r="J228"/>
  <c r="BK260"/>
  <c r="J138"/>
  <c r="J283"/>
  <c i="7" r="J102"/>
  <c r="J170"/>
  <c i="8" r="BK138"/>
  <c i="9" r="BK106"/>
  <c i="11" r="BK103"/>
  <c i="12" r="J156"/>
  <c r="BK287"/>
  <c i="14" r="BK145"/>
  <c i="15" r="J91"/>
  <c i="16" r="BK116"/>
  <c i="17" r="BK143"/>
  <c r="BK90"/>
  <c i="18" r="BK169"/>
  <c r="BK90"/>
  <c i="20" r="BK92"/>
  <c i="2" r="J345"/>
  <c r="J957"/>
  <c r="J295"/>
  <c r="J1123"/>
  <c r="BK270"/>
  <c r="BK1331"/>
  <c r="BK118"/>
  <c r="BK552"/>
  <c r="J1592"/>
  <c r="BK943"/>
  <c r="J1837"/>
  <c r="BK965"/>
  <c i="3" r="BK138"/>
  <c r="J186"/>
  <c r="J381"/>
  <c r="J287"/>
  <c r="J321"/>
  <c i="5" r="J134"/>
  <c r="BK129"/>
  <c r="BK207"/>
  <c r="BK135"/>
  <c i="6" r="BK234"/>
  <c r="J220"/>
  <c r="J221"/>
  <c r="BK119"/>
  <c r="BK126"/>
  <c r="J206"/>
  <c r="BK180"/>
  <c r="BK120"/>
  <c r="J269"/>
  <c r="J242"/>
  <c r="J214"/>
  <c r="J179"/>
  <c i="7" r="BK149"/>
  <c r="J120"/>
  <c r="J177"/>
  <c i="8" r="BK116"/>
  <c i="10" r="BK116"/>
  <c i="12" r="J178"/>
  <c r="J106"/>
  <c i="14" r="J135"/>
  <c i="15" r="J96"/>
  <c i="17" r="J140"/>
  <c r="J102"/>
  <c r="J112"/>
  <c i="18" r="J167"/>
  <c i="20" r="BK86"/>
  <c i="2" r="J1223"/>
  <c r="J1417"/>
  <c r="J558"/>
  <c r="BK1413"/>
  <c r="BK817"/>
  <c r="J565"/>
  <c r="J997"/>
  <c r="BK419"/>
  <c r="BK1110"/>
  <c r="BK459"/>
  <c r="J251"/>
  <c i="3" r="BK178"/>
  <c r="J334"/>
  <c r="BK206"/>
  <c r="BK157"/>
  <c r="BK115"/>
  <c r="J369"/>
  <c r="BK151"/>
  <c r="BK216"/>
  <c i="5" r="J132"/>
  <c r="BK138"/>
  <c r="BK100"/>
  <c r="J168"/>
  <c i="6" r="J264"/>
  <c r="J266"/>
  <c r="J191"/>
  <c r="BK142"/>
  <c r="BK122"/>
  <c i="7" r="J139"/>
  <c r="BK148"/>
  <c r="J172"/>
  <c i="8" r="BK120"/>
  <c i="9" r="J99"/>
  <c i="12" r="J217"/>
  <c r="J94"/>
  <c i="14" r="BK127"/>
  <c i="16" r="J121"/>
  <c i="17" r="J117"/>
  <c r="BK102"/>
  <c r="BK136"/>
  <c i="18" r="J132"/>
  <c i="2" r="BK1783"/>
  <c r="J941"/>
  <c r="J1063"/>
  <c r="BK347"/>
  <c r="BK1292"/>
  <c r="BK324"/>
  <c r="J1406"/>
  <c r="BK1583"/>
  <c r="BK868"/>
  <c r="J1814"/>
  <c r="J597"/>
  <c r="BK1341"/>
  <c r="J1971"/>
  <c i="3" r="BK379"/>
  <c r="J319"/>
  <c r="BK205"/>
  <c r="BK278"/>
  <c r="J159"/>
  <c i="5" r="J189"/>
  <c r="J172"/>
  <c r="BK164"/>
  <c r="J142"/>
  <c i="6" r="J217"/>
  <c r="J124"/>
  <c r="BK277"/>
  <c r="J122"/>
  <c r="BK240"/>
  <c i="7" r="BK161"/>
  <c r="J127"/>
  <c r="BK116"/>
  <c i="8" r="J138"/>
  <c i="11" r="J104"/>
  <c i="12" r="J142"/>
  <c r="BK156"/>
  <c i="14" r="BK135"/>
  <c r="BK96"/>
  <c r="BK191"/>
  <c r="BK158"/>
  <c r="BK113"/>
  <c i="15" r="BK95"/>
  <c r="BK99"/>
  <c i="16" r="J118"/>
  <c i="17" r="J134"/>
  <c r="BK118"/>
  <c r="BK116"/>
  <c i="18" r="J111"/>
  <c i="19" r="J116"/>
  <c i="2" r="BK1474"/>
  <c r="BK858"/>
  <c r="BK1229"/>
  <c r="BK281"/>
  <c r="BK1288"/>
  <c r="BK410"/>
  <c r="J1690"/>
  <c r="J737"/>
  <c r="J861"/>
  <c r="J1586"/>
  <c r="J848"/>
  <c r="BK171"/>
  <c r="BK924"/>
  <c r="BK1818"/>
  <c r="J287"/>
  <c i="3" r="BK195"/>
  <c r="BK145"/>
  <c r="BK354"/>
  <c r="BK240"/>
  <c i="5" r="BK170"/>
  <c r="BK204"/>
  <c r="BK193"/>
  <c r="BK102"/>
  <c r="J190"/>
  <c i="6" r="BK280"/>
  <c r="BK133"/>
  <c r="BK177"/>
  <c r="BK118"/>
  <c r="J246"/>
  <c r="J126"/>
  <c i="7" r="J131"/>
  <c r="BK110"/>
  <c i="10" r="BK113"/>
  <c i="12" r="J104"/>
  <c r="J287"/>
  <c r="BK154"/>
  <c i="14" r="BK105"/>
  <c i="16" r="J105"/>
  <c i="17" r="BK110"/>
  <c r="J158"/>
  <c r="J104"/>
  <c i="18" r="BK162"/>
  <c i="19" r="J123"/>
  <c i="2" r="J1175"/>
  <c r="BK1506"/>
  <c r="J314"/>
  <c r="BK1355"/>
  <c r="BK453"/>
  <c r="J1341"/>
  <c r="J1765"/>
  <c r="BK1220"/>
  <c r="J192"/>
  <c r="J856"/>
  <c r="BK1696"/>
  <c r="BK941"/>
  <c r="BK1844"/>
  <c r="BK881"/>
  <c i="3" r="BK267"/>
  <c r="BK377"/>
  <c r="BK224"/>
  <c r="BK182"/>
  <c r="J142"/>
  <c r="J344"/>
  <c r="BK251"/>
  <c r="J203"/>
  <c i="5" r="J135"/>
  <c r="BK195"/>
  <c r="BK218"/>
  <c r="J226"/>
  <c r="J129"/>
  <c i="6" r="J253"/>
  <c r="BK216"/>
  <c r="BK265"/>
  <c r="BK150"/>
  <c r="J149"/>
  <c r="BK243"/>
  <c i="7" r="J173"/>
  <c r="J171"/>
  <c i="8" r="J127"/>
  <c i="9" r="J100"/>
  <c i="12" r="BK283"/>
  <c r="BK162"/>
  <c r="BK106"/>
  <c i="14" r="BK149"/>
  <c r="J130"/>
  <c i="16" r="BK96"/>
  <c i="17" r="J87"/>
  <c r="J119"/>
  <c r="J131"/>
  <c i="18" r="BK167"/>
  <c i="19" r="BK102"/>
  <c i="2" r="BK1776"/>
  <c r="J1243"/>
  <c r="BK622"/>
  <c r="BK1323"/>
  <c r="J519"/>
  <c r="BK1439"/>
  <c r="BK1492"/>
  <c r="J798"/>
  <c r="J1721"/>
  <c r="J1313"/>
  <c r="BK1857"/>
  <c r="J439"/>
  <c i="3" r="BK232"/>
  <c r="J373"/>
  <c r="BK336"/>
  <c r="J230"/>
  <c r="J354"/>
  <c i="5" r="J114"/>
  <c r="BK140"/>
  <c r="J223"/>
  <c r="J151"/>
  <c r="J197"/>
  <c i="6" r="BK242"/>
  <c r="BK179"/>
  <c r="BK167"/>
  <c r="BK214"/>
  <c r="BK208"/>
  <c r="BK153"/>
  <c i="7" r="BK124"/>
  <c r="J150"/>
  <c r="J137"/>
  <c i="8" r="BK147"/>
  <c i="10" r="J101"/>
  <c i="12" r="BK158"/>
  <c r="BK205"/>
  <c i="14" r="J149"/>
  <c i="17" r="J144"/>
  <c r="BK132"/>
  <c i="18" r="J162"/>
  <c r="BK105"/>
  <c i="20" r="J86"/>
  <c i="2" r="J954"/>
  <c r="BK954"/>
  <c r="BK567"/>
  <c r="J1424"/>
  <c r="J826"/>
  <c r="J1491"/>
  <c r="J128"/>
  <c r="J1074"/>
  <c r="J1413"/>
  <c r="J359"/>
  <c r="J1323"/>
  <c r="J1932"/>
  <c r="BK942"/>
  <c i="3" r="BK347"/>
  <c r="BK265"/>
  <c r="BK243"/>
  <c r="J284"/>
  <c i="5" r="BK190"/>
  <c r="BK213"/>
  <c r="J103"/>
  <c r="J184"/>
  <c i="6" r="BK282"/>
  <c r="BK189"/>
  <c r="J181"/>
  <c r="BK217"/>
  <c r="BK170"/>
  <c r="J117"/>
  <c i="7" r="J132"/>
  <c r="J152"/>
  <c i="8" r="BK119"/>
  <c i="11" r="BK99"/>
  <c i="12" r="BK148"/>
  <c r="BK202"/>
  <c i="13" r="BK85"/>
  <c i="14" r="J189"/>
  <c i="17" r="J125"/>
  <c r="BK105"/>
  <c r="J97"/>
  <c i="18" r="J105"/>
  <c i="2" r="BK1778"/>
  <c r="BK592"/>
  <c r="J845"/>
  <c r="BK140"/>
  <c r="BK1055"/>
  <c r="J1465"/>
  <c i="1" r="AS62"/>
  <c i="2" r="BK1119"/>
  <c r="BK1834"/>
  <c i="3" r="J355"/>
  <c r="J224"/>
  <c r="BK340"/>
  <c r="BK136"/>
  <c i="4" r="F41"/>
  <c i="1" r="BD59"/>
  <c i="5" r="BK161"/>
  <c r="J222"/>
  <c i="6" r="BK232"/>
  <c r="J218"/>
  <c r="J202"/>
  <c r="BK176"/>
  <c r="BK249"/>
  <c r="BK128"/>
  <c i="7" r="J160"/>
  <c r="J113"/>
  <c i="8" r="BK126"/>
  <c i="11" r="BK98"/>
  <c i="12" r="J158"/>
  <c r="BK109"/>
  <c i="14" r="BK125"/>
  <c i="15" r="J107"/>
  <c i="17" r="BK149"/>
  <c r="BK140"/>
  <c r="BK123"/>
  <c i="18" r="BK147"/>
  <c i="19" r="BK111"/>
  <c i="2" r="BK1336"/>
  <c r="J1437"/>
  <c r="BK463"/>
  <c r="J1349"/>
  <c r="J832"/>
  <c r="BK1459"/>
  <c r="J406"/>
  <c r="J1125"/>
  <c r="J1394"/>
  <c r="BK957"/>
  <c r="BK1690"/>
  <c i="3" r="J325"/>
  <c r="BK133"/>
  <c r="BK334"/>
  <c r="BK234"/>
  <c r="J280"/>
  <c i="5" r="J165"/>
  <c r="BK191"/>
  <c r="BK158"/>
  <c r="BK150"/>
  <c r="J198"/>
  <c i="6" r="BK267"/>
  <c r="J200"/>
  <c r="BK159"/>
  <c r="BK185"/>
  <c r="J227"/>
  <c r="BK212"/>
  <c r="BK152"/>
  <c r="J114"/>
  <c r="J254"/>
  <c r="BK227"/>
  <c r="BK206"/>
  <c r="J189"/>
  <c r="J140"/>
  <c i="7" r="BK146"/>
  <c r="J161"/>
  <c i="8" r="BK127"/>
  <c i="9" r="J108"/>
  <c i="11" r="J106"/>
  <c i="12" r="J180"/>
  <c r="BK178"/>
  <c i="14" r="BK172"/>
  <c i="15" r="BK97"/>
  <c i="16" r="BK94"/>
  <c i="17" r="BK158"/>
  <c r="J129"/>
  <c i="18" r="J127"/>
  <c i="19" r="BK123"/>
  <c i="2" r="BK1767"/>
  <c r="J1110"/>
  <c r="BK1275"/>
  <c r="J182"/>
  <c r="J910"/>
  <c r="BK160"/>
  <c r="J1286"/>
  <c r="J1355"/>
  <c r="BK634"/>
  <c r="J1410"/>
  <c r="J1783"/>
  <c r="BK905"/>
  <c r="J1846"/>
  <c r="J950"/>
  <c i="3" r="J303"/>
  <c r="J157"/>
  <c r="BK310"/>
  <c r="J193"/>
  <c r="J361"/>
  <c r="J263"/>
  <c r="J245"/>
  <c r="BK275"/>
  <c i="5" r="BK223"/>
  <c r="J160"/>
  <c r="J153"/>
  <c r="J193"/>
  <c r="J138"/>
  <c i="6" r="BK125"/>
  <c r="J249"/>
  <c r="J111"/>
  <c r="BK252"/>
  <c i="7" r="J180"/>
  <c r="J104"/>
  <c r="J108"/>
  <c i="8" r="J133"/>
  <c i="11" r="BK104"/>
  <c i="12" r="J177"/>
  <c i="14" r="J123"/>
  <c i="15" r="J93"/>
  <c i="17" r="J138"/>
  <c r="J153"/>
  <c r="J120"/>
  <c i="19" r="BK114"/>
  <c i="2" r="J1667"/>
  <c r="BK1485"/>
  <c r="BK576"/>
  <c r="J1408"/>
  <c r="BK819"/>
  <c r="BK1306"/>
  <c r="J1368"/>
  <c r="J347"/>
  <c r="J1220"/>
  <c r="J334"/>
  <c r="BK1263"/>
  <c r="BK1827"/>
  <c r="BK888"/>
  <c i="3" r="J346"/>
  <c r="BK121"/>
  <c r="BK236"/>
  <c r="J386"/>
  <c i="5" r="J115"/>
  <c r="BK133"/>
  <c r="J202"/>
  <c r="J228"/>
  <c r="BK172"/>
  <c i="6" r="J182"/>
  <c r="BK274"/>
  <c r="J116"/>
  <c r="BK155"/>
  <c r="J282"/>
  <c i="7" r="BK115"/>
  <c r="BK113"/>
  <c r="BK171"/>
  <c i="8" r="BK114"/>
  <c i="10" r="J107"/>
  <c i="12" r="J172"/>
  <c r="BK167"/>
  <c i="14" r="J183"/>
  <c r="BK118"/>
  <c r="F36"/>
  <c i="2" r="J177"/>
  <c r="J892"/>
  <c r="J1101"/>
  <c r="BK331"/>
  <c r="BK813"/>
  <c r="J1453"/>
  <c r="BK1980"/>
  <c r="J1461"/>
  <c i="3" r="J312"/>
  <c r="J340"/>
  <c r="J290"/>
  <c r="BK282"/>
  <c r="J149"/>
  <c i="5" r="BK217"/>
  <c r="BK111"/>
  <c r="BK142"/>
  <c r="BK144"/>
  <c i="6" r="BK204"/>
  <c r="J132"/>
  <c r="BK156"/>
  <c r="J260"/>
  <c r="BK165"/>
  <c i="7" r="J169"/>
  <c r="J119"/>
  <c r="J154"/>
  <c i="11" r="BK101"/>
  <c i="12" r="BK185"/>
  <c i="17" r="BK147"/>
  <c i="18" r="J176"/>
  <c i="2" r="BK950"/>
  <c r="J1778"/>
  <c r="BK1068"/>
  <c r="J960"/>
  <c r="BK1116"/>
  <c i="3" r="BK155"/>
  <c r="J365"/>
  <c r="J371"/>
  <c i="5" r="J219"/>
  <c r="BK155"/>
  <c i="6" r="J196"/>
  <c i="7" r="BK130"/>
  <c r="J117"/>
  <c i="11" r="BK107"/>
  <c i="12" r="J195"/>
  <c i="15" r="BK92"/>
  <c i="17" r="J146"/>
  <c i="18" r="J158"/>
  <c i="2" l="1" r="P170"/>
  <c r="P225"/>
  <c r="R338"/>
  <c r="R452"/>
  <c r="R836"/>
  <c r="BK895"/>
  <c r="J895"/>
  <c r="J74"/>
  <c r="BK931"/>
  <c r="J931"/>
  <c r="J75"/>
  <c r="R1134"/>
  <c r="BK1222"/>
  <c r="J1222"/>
  <c r="J81"/>
  <c r="P1380"/>
  <c r="P1664"/>
  <c r="R1859"/>
  <c i="3" r="T106"/>
  <c r="T105"/>
  <c r="BK185"/>
  <c r="J185"/>
  <c r="J75"/>
  <c r="P286"/>
  <c r="BK358"/>
  <c r="J358"/>
  <c r="J79"/>
  <c i="5" r="P110"/>
  <c r="P196"/>
  <c i="6" r="BK101"/>
  <c r="J101"/>
  <c r="J68"/>
  <c r="T175"/>
  <c r="P276"/>
  <c i="7" r="BK143"/>
  <c r="J143"/>
  <c r="J72"/>
  <c r="BK175"/>
  <c r="J175"/>
  <c r="J74"/>
  <c r="R179"/>
  <c i="8" r="R111"/>
  <c r="P122"/>
  <c r="BK136"/>
  <c r="J136"/>
  <c r="J74"/>
  <c r="P139"/>
  <c i="9" r="BK98"/>
  <c r="J98"/>
  <c r="J69"/>
  <c r="BK107"/>
  <c r="J107"/>
  <c r="J72"/>
  <c i="10" r="R108"/>
  <c r="P114"/>
  <c i="11" r="BK97"/>
  <c i="12" r="P93"/>
  <c r="R173"/>
  <c r="P201"/>
  <c r="T209"/>
  <c r="T266"/>
  <c i="14" r="P89"/>
  <c r="R151"/>
  <c r="P188"/>
  <c i="15" r="T85"/>
  <c r="R90"/>
  <c i="16" r="BK84"/>
  <c r="J84"/>
  <c r="J60"/>
  <c r="T106"/>
  <c i="17" r="BK106"/>
  <c r="J106"/>
  <c r="J61"/>
  <c r="BK130"/>
  <c r="J130"/>
  <c r="J62"/>
  <c r="T148"/>
  <c i="2" r="T170"/>
  <c r="T225"/>
  <c r="T338"/>
  <c r="T452"/>
  <c r="T836"/>
  <c r="P895"/>
  <c r="T931"/>
  <c r="P1134"/>
  <c r="R1222"/>
  <c r="T1380"/>
  <c r="T1664"/>
  <c r="BK1859"/>
  <c r="J1859"/>
  <c r="J89"/>
  <c r="P1974"/>
  <c i="3" r="BK106"/>
  <c r="T132"/>
  <c r="BK141"/>
  <c r="J141"/>
  <c r="J74"/>
  <c r="R292"/>
  <c r="BK351"/>
  <c r="J351"/>
  <c r="J78"/>
  <c r="BK385"/>
  <c r="J385"/>
  <c r="J80"/>
  <c i="5" r="T110"/>
  <c r="R196"/>
  <c i="6" r="BK104"/>
  <c r="J104"/>
  <c r="J69"/>
  <c r="BK139"/>
  <c r="J139"/>
  <c r="J70"/>
  <c r="BK160"/>
  <c r="J160"/>
  <c r="J71"/>
  <c r="R257"/>
  <c i="7" r="T143"/>
  <c r="T175"/>
  <c i="9" r="P102"/>
  <c r="R107"/>
  <c i="10" r="P108"/>
  <c r="R114"/>
  <c i="11" r="R97"/>
  <c i="12" r="P141"/>
  <c r="T169"/>
  <c r="R192"/>
  <c r="P209"/>
  <c r="BK266"/>
  <c r="J266"/>
  <c r="J71"/>
  <c i="14" r="R89"/>
  <c r="P151"/>
  <c i="15" r="P90"/>
  <c i="16" r="P106"/>
  <c i="17" r="R86"/>
  <c r="R135"/>
  <c i="18" r="P139"/>
  <c r="BK175"/>
  <c r="J175"/>
  <c r="J66"/>
  <c i="19" r="BK95"/>
  <c r="J95"/>
  <c r="J63"/>
  <c r="BK115"/>
  <c r="J115"/>
  <c r="J66"/>
  <c i="2" r="P114"/>
  <c r="BK458"/>
  <c r="J458"/>
  <c r="J70"/>
  <c r="P969"/>
  <c r="T1122"/>
  <c r="T1127"/>
  <c r="BK1274"/>
  <c r="J1274"/>
  <c r="J82"/>
  <c r="P1517"/>
  <c r="R1723"/>
  <c r="R1826"/>
  <c r="R1836"/>
  <c r="T1974"/>
  <c i="3" r="P185"/>
  <c r="T286"/>
  <c r="T358"/>
  <c i="5" r="BK110"/>
  <c r="P166"/>
  <c i="6" r="P101"/>
  <c r="R175"/>
  <c r="R174"/>
  <c r="T276"/>
  <c i="7" r="T101"/>
  <c r="R136"/>
  <c r="T167"/>
  <c i="8" r="T104"/>
  <c r="R117"/>
  <c r="T132"/>
  <c r="BK139"/>
  <c r="J139"/>
  <c r="J75"/>
  <c i="9" r="T98"/>
  <c i="10" r="P100"/>
  <c r="T111"/>
  <c i="11" r="P105"/>
  <c i="12" r="T141"/>
  <c r="P169"/>
  <c r="P192"/>
  <c r="T215"/>
  <c i="13" r="R84"/>
  <c r="R83"/>
  <c r="R82"/>
  <c i="14" r="T137"/>
  <c r="BK180"/>
  <c r="J180"/>
  <c r="J66"/>
  <c r="T188"/>
  <c i="15" r="BK85"/>
  <c r="J85"/>
  <c r="J60"/>
  <c r="T90"/>
  <c i="16" r="P84"/>
  <c r="R115"/>
  <c r="R114"/>
  <c i="17" r="P86"/>
  <c r="R130"/>
  <c r="P148"/>
  <c i="18" r="P89"/>
  <c r="T139"/>
  <c r="R175"/>
  <c i="19" r="P95"/>
  <c r="P110"/>
  <c i="2" r="BK170"/>
  <c r="J170"/>
  <c r="J66"/>
  <c r="BK225"/>
  <c r="J225"/>
  <c r="J67"/>
  <c r="BK338"/>
  <c r="J338"/>
  <c r="J68"/>
  <c r="BK452"/>
  <c r="J452"/>
  <c r="J69"/>
  <c r="P836"/>
  <c r="R895"/>
  <c r="P931"/>
  <c r="BK1134"/>
  <c r="J1134"/>
  <c r="J80"/>
  <c r="T1222"/>
  <c r="BK1380"/>
  <c r="J1380"/>
  <c r="J83"/>
  <c r="BK1664"/>
  <c r="J1664"/>
  <c r="J85"/>
  <c r="P1859"/>
  <c i="3" r="BK132"/>
  <c r="T141"/>
  <c r="P292"/>
  <c r="T351"/>
  <c r="T385"/>
  <c i="5" r="T99"/>
  <c r="T147"/>
  <c r="T166"/>
  <c i="6" r="R104"/>
  <c r="T139"/>
  <c r="R160"/>
  <c r="T257"/>
  <c i="7" r="P101"/>
  <c r="P136"/>
  <c r="BK167"/>
  <c r="J167"/>
  <c r="J73"/>
  <c r="BK179"/>
  <c r="J179"/>
  <c r="J75"/>
  <c i="8" r="BK104"/>
  <c r="T111"/>
  <c r="T122"/>
  <c r="T139"/>
  <c i="9" r="R102"/>
  <c i="10" r="R111"/>
  <c r="BK117"/>
  <c r="J117"/>
  <c r="J74"/>
  <c i="11" r="T105"/>
  <c i="12" r="BK141"/>
  <c r="J141"/>
  <c r="J63"/>
  <c r="BK169"/>
  <c r="J169"/>
  <c r="J64"/>
  <c r="BK192"/>
  <c r="J192"/>
  <c r="J66"/>
  <c r="BK215"/>
  <c i="14" r="P137"/>
  <c r="T180"/>
  <c i="15" r="BK90"/>
  <c r="J90"/>
  <c r="J62"/>
  <c i="16" r="T84"/>
  <c r="P115"/>
  <c r="P114"/>
  <c i="17" r="P106"/>
  <c r="P130"/>
  <c r="R148"/>
  <c i="18" r="R89"/>
  <c r="R153"/>
  <c r="BK183"/>
  <c r="J183"/>
  <c r="J67"/>
  <c i="19" r="T88"/>
  <c r="T95"/>
  <c r="T105"/>
  <c r="T110"/>
  <c i="2" r="T114"/>
  <c r="P458"/>
  <c r="T969"/>
  <c r="BK1122"/>
  <c r="J1122"/>
  <c r="J78"/>
  <c r="BK1127"/>
  <c r="J1127"/>
  <c r="J79"/>
  <c r="T1274"/>
  <c r="BK1517"/>
  <c r="J1517"/>
  <c r="J84"/>
  <c r="P1723"/>
  <c r="BK1826"/>
  <c r="J1826"/>
  <c r="J87"/>
  <c r="T1836"/>
  <c i="3" r="T185"/>
  <c r="R286"/>
  <c r="P358"/>
  <c i="5" r="R110"/>
  <c r="BK166"/>
  <c r="J166"/>
  <c r="J72"/>
  <c i="6" r="R101"/>
  <c r="P175"/>
  <c r="R276"/>
  <c i="7" r="P143"/>
  <c r="R175"/>
  <c i="8" r="P111"/>
  <c r="P117"/>
  <c r="R132"/>
  <c r="R136"/>
  <c i="9" r="BK102"/>
  <c r="J102"/>
  <c r="J70"/>
  <c r="P107"/>
  <c i="10" r="R100"/>
  <c r="BK111"/>
  <c r="J111"/>
  <c r="J72"/>
  <c r="P117"/>
  <c i="11" r="P97"/>
  <c r="P96"/>
  <c r="P95"/>
  <c i="1" r="AU67"/>
  <c i="12" r="R141"/>
  <c r="R169"/>
  <c r="T192"/>
  <c r="P215"/>
  <c i="14" r="R137"/>
  <c r="P180"/>
  <c i="15" r="R85"/>
  <c r="R98"/>
  <c i="16" r="BK115"/>
  <c r="J115"/>
  <c r="J63"/>
  <c i="17" r="T106"/>
  <c r="P135"/>
  <c i="18" r="R139"/>
  <c r="BK153"/>
  <c r="J153"/>
  <c r="J65"/>
  <c r="T175"/>
  <c i="19" r="BK88"/>
  <c r="J88"/>
  <c r="J61"/>
  <c r="R95"/>
  <c r="R110"/>
  <c i="2" r="R114"/>
  <c r="R458"/>
  <c r="R969"/>
  <c r="P1122"/>
  <c r="P1127"/>
  <c r="R1274"/>
  <c r="T1517"/>
  <c r="BK1723"/>
  <c r="J1723"/>
  <c r="J86"/>
  <c r="P1826"/>
  <c r="P1836"/>
  <c r="R1974"/>
  <c i="3" r="R132"/>
  <c r="P141"/>
  <c r="T292"/>
  <c r="R351"/>
  <c r="P385"/>
  <c i="5" r="R99"/>
  <c r="R147"/>
  <c r="R166"/>
  <c i="6" r="T104"/>
  <c r="P139"/>
  <c r="T160"/>
  <c r="BK257"/>
  <c r="J257"/>
  <c r="J74"/>
  <c i="7" r="BK101"/>
  <c r="J101"/>
  <c r="J69"/>
  <c r="T136"/>
  <c r="P167"/>
  <c r="P179"/>
  <c i="8" r="R104"/>
  <c r="BK122"/>
  <c r="J122"/>
  <c r="J72"/>
  <c r="BK132"/>
  <c r="J132"/>
  <c r="J73"/>
  <c r="P136"/>
  <c i="9" r="P98"/>
  <c r="P97"/>
  <c r="P96"/>
  <c i="1" r="AU65"/>
  <c i="10" r="BK108"/>
  <c r="J108"/>
  <c r="J71"/>
  <c r="BK114"/>
  <c r="J114"/>
  <c r="J73"/>
  <c r="R117"/>
  <c i="11" r="R105"/>
  <c i="12" r="T93"/>
  <c r="T173"/>
  <c r="R201"/>
  <c r="BK209"/>
  <c r="J209"/>
  <c r="J69"/>
  <c r="R266"/>
  <c i="13" r="P84"/>
  <c r="P83"/>
  <c r="P82"/>
  <c i="1" r="AU69"/>
  <c i="14" r="BK137"/>
  <c r="J137"/>
  <c r="J62"/>
  <c r="R180"/>
  <c i="15" r="T98"/>
  <c i="16" r="R106"/>
  <c i="17" r="R106"/>
  <c r="T130"/>
  <c r="BK148"/>
  <c r="J148"/>
  <c r="J64"/>
  <c i="18" r="BK139"/>
  <c r="J139"/>
  <c r="J62"/>
  <c r="T153"/>
  <c r="P183"/>
  <c i="19" r="R88"/>
  <c r="BK105"/>
  <c r="J105"/>
  <c r="J64"/>
  <c r="BK110"/>
  <c r="J110"/>
  <c r="J65"/>
  <c r="T115"/>
  <c i="20" r="BK83"/>
  <c r="J83"/>
  <c r="J61"/>
  <c i="2" r="R170"/>
  <c r="R225"/>
  <c r="P338"/>
  <c r="P452"/>
  <c r="BK836"/>
  <c r="J836"/>
  <c r="J71"/>
  <c r="BK969"/>
  <c r="J969"/>
  <c r="J76"/>
  <c r="R1122"/>
  <c r="R1127"/>
  <c r="P1274"/>
  <c r="R1517"/>
  <c r="T1723"/>
  <c r="T1826"/>
  <c r="BK1836"/>
  <c r="J1836"/>
  <c r="J88"/>
  <c r="BK1974"/>
  <c r="J1974"/>
  <c r="J90"/>
  <c i="3" r="P106"/>
  <c r="P105"/>
  <c r="R185"/>
  <c r="BK286"/>
  <c r="J286"/>
  <c r="J76"/>
  <c r="R358"/>
  <c i="5" r="BK99"/>
  <c r="J99"/>
  <c r="J69"/>
  <c r="P147"/>
  <c r="T196"/>
  <c i="6" r="P104"/>
  <c r="R139"/>
  <c r="P160"/>
  <c r="P257"/>
  <c i="7" r="R101"/>
  <c r="BK136"/>
  <c r="J136"/>
  <c r="J71"/>
  <c r="R167"/>
  <c r="T179"/>
  <c i="8" r="BK111"/>
  <c r="J111"/>
  <c r="J70"/>
  <c r="T117"/>
  <c r="P132"/>
  <c r="R139"/>
  <c i="9" r="T102"/>
  <c r="T107"/>
  <c i="10" r="T100"/>
  <c r="T108"/>
  <c r="T117"/>
  <c i="11" r="BK105"/>
  <c r="J105"/>
  <c r="J70"/>
  <c i="12" r="BK93"/>
  <c r="J93"/>
  <c r="J61"/>
  <c r="P173"/>
  <c r="T201"/>
  <c r="R209"/>
  <c r="P266"/>
  <c i="13" r="BK84"/>
  <c i="14" r="BK89"/>
  <c r="BK151"/>
  <c r="J151"/>
  <c r="J65"/>
  <c r="BK188"/>
  <c r="J188"/>
  <c r="J67"/>
  <c i="15" r="P85"/>
  <c r="BK98"/>
  <c r="J98"/>
  <c r="J63"/>
  <c i="16" r="R84"/>
  <c r="T115"/>
  <c r="T114"/>
  <c i="17" r="BK86"/>
  <c r="BK135"/>
  <c r="J135"/>
  <c r="J63"/>
  <c i="18" r="BK89"/>
  <c r="P153"/>
  <c r="T183"/>
  <c i="19" r="P88"/>
  <c r="P105"/>
  <c r="P115"/>
  <c i="20" r="P83"/>
  <c r="P82"/>
  <c r="P81"/>
  <c i="1" r="AU76"/>
  <c i="2" r="BK114"/>
  <c r="J114"/>
  <c r="J65"/>
  <c r="T458"/>
  <c r="T895"/>
  <c r="R931"/>
  <c r="T1134"/>
  <c r="P1222"/>
  <c r="R1380"/>
  <c r="R1664"/>
  <c r="T1859"/>
  <c i="3" r="R106"/>
  <c r="R105"/>
  <c r="P132"/>
  <c r="R141"/>
  <c r="BK292"/>
  <c r="J292"/>
  <c r="J77"/>
  <c r="P351"/>
  <c r="R385"/>
  <c i="5" r="P99"/>
  <c r="BK147"/>
  <c r="J147"/>
  <c r="J71"/>
  <c r="BK196"/>
  <c r="J196"/>
  <c r="J73"/>
  <c i="6" r="T101"/>
  <c r="BK175"/>
  <c r="J175"/>
  <c r="J73"/>
  <c r="BK276"/>
  <c r="J276"/>
  <c r="J75"/>
  <c i="7" r="R143"/>
  <c r="P175"/>
  <c i="8" r="P104"/>
  <c r="P103"/>
  <c r="P102"/>
  <c i="1" r="AU64"/>
  <c i="8" r="BK117"/>
  <c r="J117"/>
  <c r="J71"/>
  <c r="R122"/>
  <c r="T136"/>
  <c i="9" r="R98"/>
  <c r="R97"/>
  <c r="R96"/>
  <c i="10" r="BK100"/>
  <c r="J100"/>
  <c r="J69"/>
  <c r="P111"/>
  <c r="T114"/>
  <c i="11" r="T97"/>
  <c r="T96"/>
  <c r="T95"/>
  <c i="12" r="R93"/>
  <c r="R92"/>
  <c r="BK173"/>
  <c r="J173"/>
  <c r="J65"/>
  <c r="BK201"/>
  <c r="J201"/>
  <c r="J67"/>
  <c r="R215"/>
  <c i="13" r="T84"/>
  <c r="T83"/>
  <c r="T82"/>
  <c i="14" r="T89"/>
  <c r="T151"/>
  <c r="R188"/>
  <c i="15" r="P98"/>
  <c i="16" r="BK106"/>
  <c r="J106"/>
  <c r="J61"/>
  <c i="17" r="T86"/>
  <c r="T85"/>
  <c r="T135"/>
  <c i="18" r="T89"/>
  <c r="T88"/>
  <c r="T87"/>
  <c r="P175"/>
  <c r="R183"/>
  <c i="19" r="R105"/>
  <c r="R115"/>
  <c i="20" r="R83"/>
  <c r="R82"/>
  <c r="R81"/>
  <c r="T83"/>
  <c r="T82"/>
  <c r="T81"/>
  <c i="8" r="BK144"/>
  <c r="J144"/>
  <c r="J77"/>
  <c i="15" r="BK106"/>
  <c r="J106"/>
  <c r="J64"/>
  <c i="3" r="BK128"/>
  <c r="J128"/>
  <c r="J71"/>
  <c i="15" r="BK88"/>
  <c r="J88"/>
  <c r="J61"/>
  <c i="17" r="BK157"/>
  <c r="J157"/>
  <c r="J65"/>
  <c i="6" r="BK284"/>
  <c r="J284"/>
  <c r="J76"/>
  <c i="18" r="BK146"/>
  <c r="J146"/>
  <c r="J63"/>
  <c i="3" r="BK125"/>
  <c r="J125"/>
  <c r="J70"/>
  <c i="4" r="BK93"/>
  <c r="J93"/>
  <c r="J68"/>
  <c i="8" r="BK142"/>
  <c r="J142"/>
  <c r="J76"/>
  <c i="10" r="BK106"/>
  <c r="J106"/>
  <c r="J70"/>
  <c i="13" r="BK93"/>
  <c r="J93"/>
  <c r="J62"/>
  <c i="7" r="BK114"/>
  <c r="BK100"/>
  <c r="BK99"/>
  <c r="J99"/>
  <c i="8" r="BK146"/>
  <c r="J146"/>
  <c r="J78"/>
  <c i="9" r="BK105"/>
  <c r="J105"/>
  <c r="J71"/>
  <c i="14" r="BK144"/>
  <c r="J144"/>
  <c r="J63"/>
  <c r="BK148"/>
  <c r="J148"/>
  <c r="J64"/>
  <c i="2" r="BK1118"/>
  <c r="J1118"/>
  <c r="J77"/>
  <c i="12" r="BK137"/>
  <c r="J137"/>
  <c r="J62"/>
  <c i="2" r="BK891"/>
  <c r="J891"/>
  <c r="J72"/>
  <c i="11" r="BK108"/>
  <c r="J108"/>
  <c r="J71"/>
  <c i="18" r="BK150"/>
  <c r="J150"/>
  <c r="J64"/>
  <c i="19" r="BK92"/>
  <c r="J92"/>
  <c r="J62"/>
  <c i="20" r="BE88"/>
  <c r="J52"/>
  <c r="E48"/>
  <c r="F55"/>
  <c r="BE90"/>
  <c r="BE92"/>
  <c r="BE86"/>
  <c r="BE84"/>
  <c i="18" r="J89"/>
  <c r="J61"/>
  <c i="19" r="E76"/>
  <c r="BE103"/>
  <c r="BE113"/>
  <c r="BE125"/>
  <c r="F83"/>
  <c r="BE102"/>
  <c r="BE123"/>
  <c r="BE93"/>
  <c r="BE98"/>
  <c r="BE100"/>
  <c r="BE117"/>
  <c r="J52"/>
  <c r="BE96"/>
  <c r="BE114"/>
  <c r="BE108"/>
  <c r="BE111"/>
  <c r="BE120"/>
  <c r="BE89"/>
  <c r="BE91"/>
  <c r="BE106"/>
  <c r="BE116"/>
  <c i="18" r="J52"/>
  <c r="BE111"/>
  <c r="BE169"/>
  <c r="BE181"/>
  <c r="BE186"/>
  <c r="BE127"/>
  <c r="BE140"/>
  <c r="BE93"/>
  <c r="BE129"/>
  <c r="BE96"/>
  <c r="BE102"/>
  <c r="BE143"/>
  <c r="BE151"/>
  <c r="BE156"/>
  <c r="BE158"/>
  <c r="BE165"/>
  <c r="BE167"/>
  <c r="E77"/>
  <c r="BE90"/>
  <c r="BE105"/>
  <c r="BE134"/>
  <c r="BE178"/>
  <c i="17" r="J86"/>
  <c r="J60"/>
  <c i="18" r="F55"/>
  <c r="BE120"/>
  <c r="BE125"/>
  <c r="BE132"/>
  <c r="BE137"/>
  <c r="BE108"/>
  <c r="BE147"/>
  <c r="BE154"/>
  <c r="BE160"/>
  <c r="BE172"/>
  <c r="BE176"/>
  <c r="BE99"/>
  <c r="BE114"/>
  <c r="BE117"/>
  <c r="BE162"/>
  <c r="BE170"/>
  <c r="BE184"/>
  <c i="16" r="BK114"/>
  <c r="J114"/>
  <c r="J62"/>
  <c i="17" r="F82"/>
  <c r="BE88"/>
  <c r="BE102"/>
  <c r="BE141"/>
  <c r="J79"/>
  <c r="BE89"/>
  <c r="BE111"/>
  <c r="BE113"/>
  <c r="BE125"/>
  <c i="16" r="BK83"/>
  <c r="J83"/>
  <c r="J59"/>
  <c i="17" r="E48"/>
  <c r="BE87"/>
  <c r="BE97"/>
  <c r="BE104"/>
  <c r="BE118"/>
  <c r="BE122"/>
  <c r="BE136"/>
  <c r="BE140"/>
  <c r="BE92"/>
  <c r="BE93"/>
  <c r="BE110"/>
  <c r="BE114"/>
  <c r="BE119"/>
  <c r="BE120"/>
  <c r="BE123"/>
  <c r="BE132"/>
  <c r="BE133"/>
  <c r="BE143"/>
  <c r="BE144"/>
  <c r="BE150"/>
  <c r="BE153"/>
  <c r="BE96"/>
  <c r="BE100"/>
  <c r="BE101"/>
  <c r="BE107"/>
  <c r="BE109"/>
  <c r="BE117"/>
  <c r="BE127"/>
  <c r="BE131"/>
  <c r="BE137"/>
  <c r="BE147"/>
  <c r="BE149"/>
  <c r="BE154"/>
  <c r="BE158"/>
  <c r="BE99"/>
  <c r="BE103"/>
  <c r="BE108"/>
  <c r="BE129"/>
  <c r="BE134"/>
  <c r="BE142"/>
  <c r="BE145"/>
  <c r="BE151"/>
  <c r="BE91"/>
  <c r="BE116"/>
  <c r="BE121"/>
  <c r="BE124"/>
  <c r="BE126"/>
  <c r="BE128"/>
  <c r="BE139"/>
  <c r="BE152"/>
  <c r="BE90"/>
  <c r="BE94"/>
  <c r="BE95"/>
  <c r="BE98"/>
  <c r="BE105"/>
  <c r="BE112"/>
  <c r="BE115"/>
  <c r="BE138"/>
  <c r="BE146"/>
  <c r="BE155"/>
  <c r="BE156"/>
  <c i="16" r="J77"/>
  <c r="BE90"/>
  <c r="BE121"/>
  <c r="BE112"/>
  <c r="BE86"/>
  <c r="BE102"/>
  <c r="BE92"/>
  <c r="BE105"/>
  <c r="BE107"/>
  <c r="BE116"/>
  <c i="15" r="BK84"/>
  <c r="J84"/>
  <c r="J59"/>
  <c i="16" r="F55"/>
  <c r="BE85"/>
  <c r="BE111"/>
  <c r="BE94"/>
  <c r="BE96"/>
  <c r="BE87"/>
  <c r="BE98"/>
  <c r="E48"/>
  <c r="BE97"/>
  <c r="BE99"/>
  <c r="BE118"/>
  <c i="15" r="BE103"/>
  <c r="E74"/>
  <c r="BE94"/>
  <c r="BE97"/>
  <c r="BE100"/>
  <c r="BE86"/>
  <c r="BE93"/>
  <c r="BE105"/>
  <c i="14" r="J89"/>
  <c r="J61"/>
  <c i="15" r="F81"/>
  <c r="BE102"/>
  <c r="BE87"/>
  <c r="BE99"/>
  <c r="J52"/>
  <c r="BE89"/>
  <c r="BE91"/>
  <c r="BE92"/>
  <c r="BE95"/>
  <c r="BE96"/>
  <c r="BE101"/>
  <c r="BE104"/>
  <c r="BE107"/>
  <c i="14" r="J52"/>
  <c r="BE111"/>
  <c r="BE149"/>
  <c r="BE161"/>
  <c r="BE165"/>
  <c r="BE172"/>
  <c r="BE186"/>
  <c r="BE189"/>
  <c r="BE191"/>
  <c r="BE123"/>
  <c r="BE177"/>
  <c r="BE113"/>
  <c r="BE130"/>
  <c r="BE141"/>
  <c r="BE154"/>
  <c r="BE158"/>
  <c r="BE168"/>
  <c r="BE183"/>
  <c r="F84"/>
  <c r="BE90"/>
  <c r="BE93"/>
  <c r="BE96"/>
  <c r="BE138"/>
  <c r="BE156"/>
  <c r="BE159"/>
  <c r="BE170"/>
  <c i="13" r="J84"/>
  <c r="J61"/>
  <c i="14" r="E77"/>
  <c r="BE118"/>
  <c r="BE132"/>
  <c r="BE135"/>
  <c r="BE152"/>
  <c r="BE99"/>
  <c r="BE102"/>
  <c r="BE108"/>
  <c r="BE125"/>
  <c r="BE127"/>
  <c r="BE145"/>
  <c r="BE163"/>
  <c r="BE173"/>
  <c r="BE175"/>
  <c i="1" r="BC70"/>
  <c i="14" r="BE105"/>
  <c r="BE115"/>
  <c r="BE181"/>
  <c i="13" r="BE92"/>
  <c i="12" r="J215"/>
  <c r="J70"/>
  <c i="13" r="F55"/>
  <c r="E72"/>
  <c r="BE94"/>
  <c r="J76"/>
  <c r="BE89"/>
  <c r="BE85"/>
  <c r="BE88"/>
  <c r="BE90"/>
  <c r="BE87"/>
  <c i="12" r="BK92"/>
  <c r="J92"/>
  <c r="J60"/>
  <c r="BE115"/>
  <c r="BE118"/>
  <c r="BE126"/>
  <c r="BE131"/>
  <c r="BE154"/>
  <c r="BE176"/>
  <c r="BE180"/>
  <c r="E81"/>
  <c r="BE148"/>
  <c r="BE183"/>
  <c r="BE198"/>
  <c r="BE213"/>
  <c r="BE217"/>
  <c r="BE219"/>
  <c r="BE221"/>
  <c r="BE223"/>
  <c r="BE283"/>
  <c r="BE285"/>
  <c r="F88"/>
  <c r="BE138"/>
  <c r="BE142"/>
  <c r="BE144"/>
  <c r="BE156"/>
  <c r="BE167"/>
  <c r="BE177"/>
  <c r="BE178"/>
  <c r="BE188"/>
  <c r="BE190"/>
  <c r="BE256"/>
  <c r="BE264"/>
  <c r="BE102"/>
  <c r="BE109"/>
  <c r="BE162"/>
  <c r="BE170"/>
  <c r="BE172"/>
  <c r="BE185"/>
  <c r="BE187"/>
  <c r="BE205"/>
  <c r="BE216"/>
  <c r="BE267"/>
  <c r="BE281"/>
  <c r="BE99"/>
  <c r="BE134"/>
  <c r="BE136"/>
  <c r="BE158"/>
  <c r="BE160"/>
  <c r="BE193"/>
  <c r="BE195"/>
  <c r="BE287"/>
  <c i="11" r="J97"/>
  <c r="J69"/>
  <c i="12" r="BE94"/>
  <c r="BE104"/>
  <c r="BE106"/>
  <c r="BE128"/>
  <c r="BE174"/>
  <c r="BE202"/>
  <c r="BE210"/>
  <c r="BE212"/>
  <c r="J52"/>
  <c r="BE152"/>
  <c r="BE289"/>
  <c r="BE225"/>
  <c r="BE239"/>
  <c r="BE250"/>
  <c i="11" r="BE99"/>
  <c r="BE102"/>
  <c r="J60"/>
  <c r="BE100"/>
  <c r="BE101"/>
  <c r="BE106"/>
  <c r="E81"/>
  <c r="BE103"/>
  <c r="BE104"/>
  <c r="BE109"/>
  <c r="BE98"/>
  <c r="BE107"/>
  <c r="F63"/>
  <c i="10" r="BE102"/>
  <c r="BE109"/>
  <c r="BE113"/>
  <c r="BE116"/>
  <c r="BE119"/>
  <c r="BE105"/>
  <c r="J60"/>
  <c r="F95"/>
  <c r="BE115"/>
  <c r="E84"/>
  <c r="BE101"/>
  <c r="BE104"/>
  <c r="BE112"/>
  <c r="BE118"/>
  <c r="BE110"/>
  <c r="BE103"/>
  <c r="BE120"/>
  <c r="BE107"/>
  <c i="9" r="E82"/>
  <c r="BE101"/>
  <c r="J60"/>
  <c i="8" r="J104"/>
  <c r="J69"/>
  <c i="9" r="BE103"/>
  <c r="BE104"/>
  <c r="BE106"/>
  <c r="BE110"/>
  <c r="BE108"/>
  <c r="BE99"/>
  <c r="BE100"/>
  <c r="BE109"/>
  <c r="F63"/>
  <c i="7" r="J114"/>
  <c r="J70"/>
  <c i="8" r="J60"/>
  <c r="BE114"/>
  <c r="BE134"/>
  <c r="BE135"/>
  <c r="BE137"/>
  <c r="BE140"/>
  <c r="BE147"/>
  <c r="F63"/>
  <c r="BE105"/>
  <c r="BE127"/>
  <c r="E52"/>
  <c r="BE106"/>
  <c r="BE112"/>
  <c r="BE113"/>
  <c r="BE123"/>
  <c r="BE131"/>
  <c i="7" r="J67"/>
  <c r="J100"/>
  <c r="J68"/>
  <c i="8" r="BE124"/>
  <c r="BE107"/>
  <c r="BE115"/>
  <c r="BE120"/>
  <c r="BE110"/>
  <c r="BE116"/>
  <c r="BE118"/>
  <c r="BE121"/>
  <c r="BE125"/>
  <c r="BE133"/>
  <c r="BE108"/>
  <c r="BE109"/>
  <c r="BE119"/>
  <c r="BE126"/>
  <c r="BE138"/>
  <c r="BE141"/>
  <c r="BE143"/>
  <c r="BE145"/>
  <c i="6" r="BK174"/>
  <c r="J174"/>
  <c r="J72"/>
  <c i="7" r="BE147"/>
  <c r="BE161"/>
  <c r="BE169"/>
  <c r="F63"/>
  <c r="BE105"/>
  <c r="BE108"/>
  <c r="BE128"/>
  <c r="BE129"/>
  <c r="BE131"/>
  <c r="BE132"/>
  <c r="BE133"/>
  <c r="BE145"/>
  <c r="BE146"/>
  <c r="BE148"/>
  <c r="BE181"/>
  <c i="6" r="BK100"/>
  <c r="J100"/>
  <c r="J67"/>
  <c i="7" r="J93"/>
  <c r="BE116"/>
  <c r="BE117"/>
  <c r="BE119"/>
  <c r="BE135"/>
  <c r="BE142"/>
  <c r="BE164"/>
  <c r="BE126"/>
  <c r="BE127"/>
  <c r="BE139"/>
  <c r="BE140"/>
  <c r="BE141"/>
  <c r="BE154"/>
  <c r="BE156"/>
  <c r="BE157"/>
  <c r="BE163"/>
  <c r="BE168"/>
  <c r="BE180"/>
  <c r="BE102"/>
  <c r="BE103"/>
  <c r="BE104"/>
  <c r="BE118"/>
  <c r="BE124"/>
  <c r="BE162"/>
  <c r="BE177"/>
  <c r="E52"/>
  <c r="BE109"/>
  <c r="BE112"/>
  <c r="BE113"/>
  <c r="BE130"/>
  <c r="BE134"/>
  <c r="BE155"/>
  <c r="BE158"/>
  <c r="BE160"/>
  <c r="BE170"/>
  <c r="BE171"/>
  <c r="BE173"/>
  <c r="BE178"/>
  <c r="BE107"/>
  <c r="BE110"/>
  <c r="BE111"/>
  <c r="BE115"/>
  <c r="BE121"/>
  <c r="BE122"/>
  <c r="BE123"/>
  <c r="BE125"/>
  <c r="BE144"/>
  <c r="BE152"/>
  <c r="BE159"/>
  <c r="BE174"/>
  <c r="BE176"/>
  <c r="BE120"/>
  <c r="BE137"/>
  <c r="BE149"/>
  <c r="BE150"/>
  <c r="BE151"/>
  <c r="BE153"/>
  <c r="BE165"/>
  <c r="BE166"/>
  <c r="BE172"/>
  <c i="6" r="F63"/>
  <c r="BE107"/>
  <c r="BE118"/>
  <c r="BE119"/>
  <c r="BE138"/>
  <c r="BE161"/>
  <c r="BE165"/>
  <c r="BE166"/>
  <c r="BE171"/>
  <c r="BE181"/>
  <c r="BE182"/>
  <c r="BE194"/>
  <c r="BE197"/>
  <c r="BE199"/>
  <c r="BE204"/>
  <c r="BE218"/>
  <c r="BE222"/>
  <c r="BE232"/>
  <c r="BE236"/>
  <c r="BE239"/>
  <c r="BE240"/>
  <c r="BE253"/>
  <c r="BE268"/>
  <c i="5" r="J110"/>
  <c r="J70"/>
  <c i="6" r="E86"/>
  <c r="BE121"/>
  <c r="BE134"/>
  <c r="BE135"/>
  <c r="BE153"/>
  <c r="BE162"/>
  <c r="BE163"/>
  <c r="BE183"/>
  <c r="BE184"/>
  <c r="BE185"/>
  <c r="BE186"/>
  <c r="BE187"/>
  <c r="BE208"/>
  <c r="BE209"/>
  <c r="BE211"/>
  <c r="BE212"/>
  <c r="BE216"/>
  <c r="BE221"/>
  <c r="BE226"/>
  <c r="BE230"/>
  <c r="BE233"/>
  <c r="BE278"/>
  <c r="BE279"/>
  <c r="BE285"/>
  <c r="J60"/>
  <c r="BE112"/>
  <c r="BE113"/>
  <c r="BE115"/>
  <c r="BE116"/>
  <c r="BE124"/>
  <c r="BE130"/>
  <c r="BE154"/>
  <c r="BE155"/>
  <c r="BE156"/>
  <c r="BE172"/>
  <c r="BE196"/>
  <c r="BE203"/>
  <c r="BE224"/>
  <c r="BE229"/>
  <c r="BE231"/>
  <c r="BE245"/>
  <c r="BE110"/>
  <c r="BE114"/>
  <c r="BE146"/>
  <c r="BE147"/>
  <c r="BE151"/>
  <c r="BE152"/>
  <c r="BE173"/>
  <c r="BE176"/>
  <c r="BE179"/>
  <c r="BE213"/>
  <c r="BE215"/>
  <c r="BE217"/>
  <c r="BE234"/>
  <c r="BE250"/>
  <c r="BE251"/>
  <c r="BE254"/>
  <c r="BE102"/>
  <c r="BE108"/>
  <c r="BE109"/>
  <c r="BE117"/>
  <c r="BE120"/>
  <c r="BE125"/>
  <c r="BE126"/>
  <c r="BE127"/>
  <c r="BE129"/>
  <c r="BE131"/>
  <c r="BE132"/>
  <c r="BE133"/>
  <c r="BE136"/>
  <c r="BE137"/>
  <c r="BE145"/>
  <c r="BE167"/>
  <c r="BE168"/>
  <c r="BE170"/>
  <c r="BE188"/>
  <c r="BE193"/>
  <c r="BE202"/>
  <c r="BE235"/>
  <c r="BE249"/>
  <c r="BE274"/>
  <c r="BE281"/>
  <c r="BE283"/>
  <c r="BE128"/>
  <c r="BE142"/>
  <c r="BE144"/>
  <c r="BE180"/>
  <c r="BE189"/>
  <c r="BE192"/>
  <c r="BE195"/>
  <c r="BE198"/>
  <c r="BE214"/>
  <c r="BE223"/>
  <c r="BE237"/>
  <c r="BE238"/>
  <c r="BE259"/>
  <c r="BE263"/>
  <c r="BE264"/>
  <c r="BE267"/>
  <c r="BE273"/>
  <c r="BE277"/>
  <c r="BE280"/>
  <c r="BE282"/>
  <c r="BE111"/>
  <c r="BE122"/>
  <c r="BE140"/>
  <c r="BE141"/>
  <c r="BE148"/>
  <c r="BE159"/>
  <c r="BE164"/>
  <c r="BE169"/>
  <c r="BE190"/>
  <c r="BE191"/>
  <c r="BE205"/>
  <c r="BE206"/>
  <c r="BE225"/>
  <c r="BE242"/>
  <c r="BE243"/>
  <c r="BE244"/>
  <c r="BE246"/>
  <c r="BE248"/>
  <c r="BE252"/>
  <c r="BE255"/>
  <c r="BE256"/>
  <c r="BE258"/>
  <c r="BE260"/>
  <c r="BE261"/>
  <c r="BE262"/>
  <c r="BE269"/>
  <c r="BE272"/>
  <c r="BE103"/>
  <c r="BE105"/>
  <c r="BE106"/>
  <c r="BE123"/>
  <c r="BE143"/>
  <c r="BE149"/>
  <c r="BE150"/>
  <c r="BE157"/>
  <c r="BE158"/>
  <c r="BE177"/>
  <c r="BE178"/>
  <c r="BE200"/>
  <c r="BE201"/>
  <c r="BE207"/>
  <c r="BE210"/>
  <c r="BE219"/>
  <c r="BE220"/>
  <c r="BE227"/>
  <c r="BE228"/>
  <c r="BE241"/>
  <c r="BE247"/>
  <c r="BE265"/>
  <c r="BE266"/>
  <c r="BE270"/>
  <c r="BE271"/>
  <c r="BE275"/>
  <c i="5" r="BE128"/>
  <c r="BE129"/>
  <c r="BE130"/>
  <c r="BE131"/>
  <c r="BE132"/>
  <c r="BE139"/>
  <c r="BE143"/>
  <c r="BE150"/>
  <c r="BE165"/>
  <c r="BE169"/>
  <c r="BE176"/>
  <c r="BE182"/>
  <c r="BE189"/>
  <c r="BE190"/>
  <c r="BE199"/>
  <c r="BE209"/>
  <c r="J91"/>
  <c r="BE113"/>
  <c r="BE114"/>
  <c r="BE124"/>
  <c r="BE160"/>
  <c r="BE162"/>
  <c r="BE174"/>
  <c r="BE178"/>
  <c r="BE185"/>
  <c r="BE188"/>
  <c r="BE194"/>
  <c r="BE202"/>
  <c r="BE205"/>
  <c r="BE215"/>
  <c r="BE219"/>
  <c r="BE220"/>
  <c r="BE223"/>
  <c r="BE119"/>
  <c r="BE123"/>
  <c r="BE159"/>
  <c r="BE177"/>
  <c r="BE184"/>
  <c r="BE200"/>
  <c r="BE201"/>
  <c r="BE208"/>
  <c r="BE212"/>
  <c r="BE213"/>
  <c r="BE214"/>
  <c r="BE218"/>
  <c r="BE228"/>
  <c i="4" r="BK92"/>
  <c r="J92"/>
  <c i="5" r="BE106"/>
  <c r="BE111"/>
  <c r="BE112"/>
  <c r="BE120"/>
  <c r="BE125"/>
  <c r="BE133"/>
  <c r="BE135"/>
  <c r="BE146"/>
  <c r="BE158"/>
  <c r="BE161"/>
  <c r="BE164"/>
  <c r="BE170"/>
  <c r="BE172"/>
  <c r="BE179"/>
  <c r="F63"/>
  <c r="BE102"/>
  <c r="BE103"/>
  <c r="BE104"/>
  <c r="BE107"/>
  <c r="BE121"/>
  <c r="BE127"/>
  <c r="BE141"/>
  <c r="BE186"/>
  <c r="BE191"/>
  <c r="BE195"/>
  <c r="BE204"/>
  <c r="BE100"/>
  <c r="BE109"/>
  <c r="BE115"/>
  <c r="BE116"/>
  <c r="BE117"/>
  <c r="BE134"/>
  <c r="BE142"/>
  <c r="BE151"/>
  <c r="BE163"/>
  <c r="BE167"/>
  <c r="BE168"/>
  <c r="BE181"/>
  <c r="BE183"/>
  <c r="BE187"/>
  <c r="BE197"/>
  <c r="BE217"/>
  <c r="BE224"/>
  <c r="BE225"/>
  <c r="E52"/>
  <c r="BE101"/>
  <c r="BE136"/>
  <c r="BE140"/>
  <c r="BE145"/>
  <c r="BE152"/>
  <c r="BE153"/>
  <c r="BE155"/>
  <c r="BE156"/>
  <c r="BE206"/>
  <c r="BE207"/>
  <c r="BE210"/>
  <c r="BE211"/>
  <c r="BE216"/>
  <c r="BE221"/>
  <c r="BE222"/>
  <c r="BE105"/>
  <c r="BE108"/>
  <c r="BE118"/>
  <c r="BE122"/>
  <c r="BE126"/>
  <c r="BE137"/>
  <c r="BE138"/>
  <c r="BE144"/>
  <c r="BE148"/>
  <c r="BE149"/>
  <c r="BE154"/>
  <c r="BE157"/>
  <c r="BE171"/>
  <c r="BE173"/>
  <c r="BE175"/>
  <c r="BE180"/>
  <c r="BE192"/>
  <c r="BE193"/>
  <c r="BE198"/>
  <c r="BE203"/>
  <c r="BE226"/>
  <c r="BE227"/>
  <c i="4" r="J60"/>
  <c i="3" r="J106"/>
  <c r="J69"/>
  <c i="4" r="F63"/>
  <c r="BE94"/>
  <c r="E52"/>
  <c i="3" r="J132"/>
  <c r="J73"/>
  <c i="2" r="BK894"/>
  <c r="J894"/>
  <c r="J73"/>
  <c i="3" r="E52"/>
  <c r="J60"/>
  <c r="BE107"/>
  <c r="BE133"/>
  <c r="BE138"/>
  <c r="BE139"/>
  <c r="BE178"/>
  <c r="BE182"/>
  <c r="BE187"/>
  <c r="BE261"/>
  <c r="BE263"/>
  <c r="BE273"/>
  <c r="BE289"/>
  <c r="BE290"/>
  <c r="BE308"/>
  <c r="BE317"/>
  <c r="BE323"/>
  <c r="BE340"/>
  <c r="BE383"/>
  <c r="BE386"/>
  <c r="BE388"/>
  <c r="BE389"/>
  <c r="BE151"/>
  <c r="BE170"/>
  <c r="BE224"/>
  <c r="BE230"/>
  <c r="BE240"/>
  <c r="BE242"/>
  <c r="BE243"/>
  <c r="BE247"/>
  <c r="BE249"/>
  <c r="BE269"/>
  <c r="BE303"/>
  <c r="BE305"/>
  <c r="BE312"/>
  <c r="BE329"/>
  <c r="BE344"/>
  <c r="BE135"/>
  <c r="BE136"/>
  <c r="BE143"/>
  <c r="BE159"/>
  <c r="BE186"/>
  <c r="BE195"/>
  <c r="BE197"/>
  <c r="BE201"/>
  <c r="BE205"/>
  <c r="BE222"/>
  <c r="BE232"/>
  <c r="BE234"/>
  <c r="BE257"/>
  <c r="BE259"/>
  <c r="BE277"/>
  <c r="BE287"/>
  <c r="BE304"/>
  <c r="BE310"/>
  <c r="BE325"/>
  <c r="BE327"/>
  <c r="BE356"/>
  <c r="BE111"/>
  <c r="BE113"/>
  <c r="BE121"/>
  <c r="BE123"/>
  <c r="BE126"/>
  <c r="BE129"/>
  <c r="BE142"/>
  <c r="BE155"/>
  <c r="BE157"/>
  <c r="BE169"/>
  <c r="BE175"/>
  <c r="BE189"/>
  <c r="BE203"/>
  <c r="BE216"/>
  <c r="BE218"/>
  <c r="BE255"/>
  <c r="BE267"/>
  <c r="BE275"/>
  <c r="BE282"/>
  <c r="BE334"/>
  <c r="BE342"/>
  <c r="BE147"/>
  <c r="BE153"/>
  <c r="BE180"/>
  <c r="BE199"/>
  <c r="BE206"/>
  <c r="BE208"/>
  <c r="BE214"/>
  <c r="BE228"/>
  <c r="BE238"/>
  <c r="BE280"/>
  <c r="BE299"/>
  <c r="BE321"/>
  <c r="BE332"/>
  <c r="BE346"/>
  <c r="BE354"/>
  <c r="BE355"/>
  <c r="BE373"/>
  <c r="BE375"/>
  <c r="BE381"/>
  <c r="BE115"/>
  <c r="BE145"/>
  <c r="BE184"/>
  <c r="BE210"/>
  <c r="BE245"/>
  <c r="BE253"/>
  <c r="BE295"/>
  <c r="BE316"/>
  <c r="BE347"/>
  <c r="BE349"/>
  <c r="BE352"/>
  <c r="BE361"/>
  <c r="BE363"/>
  <c r="BE365"/>
  <c r="BE369"/>
  <c r="F63"/>
  <c r="BE109"/>
  <c r="BE118"/>
  <c r="BE120"/>
  <c r="BE161"/>
  <c r="BE163"/>
  <c r="BE165"/>
  <c r="BE167"/>
  <c r="BE171"/>
  <c r="BE173"/>
  <c r="BE177"/>
  <c r="BE191"/>
  <c r="BE193"/>
  <c r="BE212"/>
  <c r="BE220"/>
  <c r="BE226"/>
  <c r="BE265"/>
  <c r="BE271"/>
  <c r="BE284"/>
  <c r="BE285"/>
  <c r="BE297"/>
  <c r="BE301"/>
  <c r="BE307"/>
  <c r="BE314"/>
  <c r="BE319"/>
  <c r="BE331"/>
  <c r="BE359"/>
  <c r="BE379"/>
  <c r="BE149"/>
  <c r="BE236"/>
  <c r="BE251"/>
  <c r="BE276"/>
  <c r="BE278"/>
  <c r="BE293"/>
  <c r="BE336"/>
  <c r="BE338"/>
  <c r="BE367"/>
  <c r="BE371"/>
  <c r="BE377"/>
  <c i="2" r="E50"/>
  <c r="BE241"/>
  <c r="BE251"/>
  <c r="BE339"/>
  <c r="BE347"/>
  <c r="BE592"/>
  <c r="BE808"/>
  <c r="BE824"/>
  <c r="BE842"/>
  <c r="BE858"/>
  <c r="BE866"/>
  <c r="BE924"/>
  <c r="BE1060"/>
  <c r="BE1470"/>
  <c r="BE1487"/>
  <c r="BE1631"/>
  <c r="BE1716"/>
  <c r="BE1814"/>
  <c r="BE1827"/>
  <c r="BE1832"/>
  <c r="BE1834"/>
  <c r="BE1837"/>
  <c r="BE1844"/>
  <c r="BE1846"/>
  <c r="BE1853"/>
  <c r="BE1855"/>
  <c r="BE1857"/>
  <c r="BE1860"/>
  <c r="BE1921"/>
  <c r="BE1932"/>
  <c r="BE1935"/>
  <c r="BE1940"/>
  <c r="BE1942"/>
  <c r="BE1945"/>
  <c r="BE1957"/>
  <c r="BE1968"/>
  <c r="BE1971"/>
  <c r="BE1975"/>
  <c r="BE1980"/>
  <c r="J56"/>
  <c r="BE160"/>
  <c r="BE171"/>
  <c r="BE174"/>
  <c r="BE177"/>
  <c r="BE182"/>
  <c r="BE345"/>
  <c r="BE404"/>
  <c r="BE445"/>
  <c r="BE558"/>
  <c r="BE576"/>
  <c r="BE717"/>
  <c r="BE819"/>
  <c r="BE856"/>
  <c r="BE885"/>
  <c r="BE899"/>
  <c r="BE917"/>
  <c r="BE929"/>
  <c r="BE932"/>
  <c r="BE950"/>
  <c r="BE965"/>
  <c r="BE997"/>
  <c r="BE1024"/>
  <c r="BE1101"/>
  <c r="BE1114"/>
  <c r="BE1163"/>
  <c r="BE1167"/>
  <c r="BE1172"/>
  <c r="BE1292"/>
  <c r="BE1333"/>
  <c r="BE1336"/>
  <c r="BE1338"/>
  <c r="BE1349"/>
  <c r="BE1401"/>
  <c r="BE1402"/>
  <c r="BE1405"/>
  <c r="BE1455"/>
  <c r="BE1472"/>
  <c r="BE1476"/>
  <c r="BE1492"/>
  <c r="BE1501"/>
  <c r="BE1589"/>
  <c r="BE1592"/>
  <c r="BE1690"/>
  <c r="BE1767"/>
  <c r="F59"/>
  <c r="BE134"/>
  <c r="BE149"/>
  <c r="BE158"/>
  <c r="BE165"/>
  <c r="BE201"/>
  <c r="BE208"/>
  <c r="BE295"/>
  <c r="BE319"/>
  <c r="BE324"/>
  <c r="BE326"/>
  <c r="BE365"/>
  <c r="BE371"/>
  <c r="BE377"/>
  <c r="BE397"/>
  <c r="BE453"/>
  <c r="BE595"/>
  <c r="BE737"/>
  <c r="BE811"/>
  <c r="BE817"/>
  <c r="BE827"/>
  <c r="BE848"/>
  <c r="BE851"/>
  <c r="BE861"/>
  <c r="BE868"/>
  <c r="BE875"/>
  <c r="BE892"/>
  <c r="BE941"/>
  <c r="BE962"/>
  <c r="BE1103"/>
  <c r="BE1108"/>
  <c r="BE1233"/>
  <c r="BE1275"/>
  <c r="BE1286"/>
  <c r="BE1288"/>
  <c r="BE1296"/>
  <c r="BE1319"/>
  <c r="BE1331"/>
  <c r="BE1341"/>
  <c r="BE1357"/>
  <c r="BE1383"/>
  <c r="BE1417"/>
  <c r="BE1420"/>
  <c r="BE1422"/>
  <c r="BE1424"/>
  <c r="BE1426"/>
  <c r="BE1428"/>
  <c r="BE1447"/>
  <c r="BE1449"/>
  <c r="BE1483"/>
  <c r="BE1485"/>
  <c r="BE1490"/>
  <c r="BE1491"/>
  <c r="BE1752"/>
  <c r="BE128"/>
  <c r="BE249"/>
  <c r="BE259"/>
  <c r="BE262"/>
  <c r="BE276"/>
  <c r="BE284"/>
  <c r="BE287"/>
  <c r="BE290"/>
  <c r="BE314"/>
  <c r="BE346"/>
  <c r="BE388"/>
  <c r="BE410"/>
  <c r="BE449"/>
  <c r="BE550"/>
  <c r="BE583"/>
  <c r="BE805"/>
  <c r="BE823"/>
  <c r="BE831"/>
  <c r="BE845"/>
  <c r="BE873"/>
  <c r="BE943"/>
  <c r="BE954"/>
  <c r="BE957"/>
  <c r="BE960"/>
  <c r="BE1030"/>
  <c r="BE1063"/>
  <c r="BE1110"/>
  <c r="BE1112"/>
  <c r="BE1181"/>
  <c r="BE1255"/>
  <c r="BE1263"/>
  <c r="BE1272"/>
  <c r="BE1298"/>
  <c r="BE1306"/>
  <c r="BE1323"/>
  <c r="BE1329"/>
  <c r="BE1378"/>
  <c r="BE1408"/>
  <c r="BE1410"/>
  <c r="BE1413"/>
  <c r="BE1415"/>
  <c r="BE1459"/>
  <c r="BE1465"/>
  <c r="BE1474"/>
  <c r="BE1509"/>
  <c r="BE1515"/>
  <c r="BE1518"/>
  <c r="BE1549"/>
  <c r="BE1561"/>
  <c r="BE1564"/>
  <c r="BE1601"/>
  <c r="BE1628"/>
  <c r="BE1755"/>
  <c r="BE1772"/>
  <c r="BE1776"/>
  <c r="BE1816"/>
  <c r="BE1818"/>
  <c r="BE140"/>
  <c r="BE185"/>
  <c r="BE192"/>
  <c r="BE226"/>
  <c r="BE231"/>
  <c r="BE244"/>
  <c r="BE300"/>
  <c r="BE309"/>
  <c r="BE359"/>
  <c r="BE418"/>
  <c r="BE448"/>
  <c r="BE463"/>
  <c r="BE620"/>
  <c r="BE746"/>
  <c r="BE800"/>
  <c r="BE881"/>
  <c r="BE896"/>
  <c r="BE907"/>
  <c r="BE910"/>
  <c r="BE939"/>
  <c r="BE970"/>
  <c r="BE995"/>
  <c r="BE1135"/>
  <c r="BE1148"/>
  <c r="BE1175"/>
  <c r="BE1220"/>
  <c r="BE1223"/>
  <c r="BE1225"/>
  <c r="BE1228"/>
  <c r="BE1229"/>
  <c r="BE1231"/>
  <c r="BE1239"/>
  <c r="BE1343"/>
  <c r="BE1345"/>
  <c r="BE1350"/>
  <c r="BE1381"/>
  <c r="BE1437"/>
  <c r="BE1489"/>
  <c r="BE1506"/>
  <c r="BE1583"/>
  <c r="BE1667"/>
  <c r="BE1724"/>
  <c r="BE1765"/>
  <c r="BE115"/>
  <c r="BE118"/>
  <c r="BE123"/>
  <c r="BE190"/>
  <c r="BE196"/>
  <c r="BE236"/>
  <c r="BE281"/>
  <c r="BE406"/>
  <c r="BE414"/>
  <c r="BE419"/>
  <c r="BE429"/>
  <c r="BE439"/>
  <c r="BE441"/>
  <c r="BE456"/>
  <c r="BE560"/>
  <c r="BE567"/>
  <c r="BE580"/>
  <c r="BE600"/>
  <c r="BE608"/>
  <c r="BE624"/>
  <c r="BE727"/>
  <c r="BE798"/>
  <c r="BE803"/>
  <c r="BE818"/>
  <c r="BE822"/>
  <c r="BE829"/>
  <c r="BE834"/>
  <c r="BE854"/>
  <c r="BE864"/>
  <c r="BE871"/>
  <c r="BE888"/>
  <c r="BE942"/>
  <c r="BE967"/>
  <c r="BE1077"/>
  <c r="BE1125"/>
  <c r="BE1290"/>
  <c r="BE1308"/>
  <c r="BE1310"/>
  <c r="BE1313"/>
  <c r="BE1321"/>
  <c r="BE1368"/>
  <c r="BE1432"/>
  <c r="BE1461"/>
  <c r="BE1481"/>
  <c r="BE1555"/>
  <c r="BE1687"/>
  <c r="BE1696"/>
  <c r="BE1774"/>
  <c r="BE1778"/>
  <c r="BE1785"/>
  <c r="BE1812"/>
  <c r="BE1824"/>
  <c r="BE265"/>
  <c r="BE305"/>
  <c r="BE329"/>
  <c r="BE331"/>
  <c r="BE334"/>
  <c r="BE459"/>
  <c r="BE465"/>
  <c r="BE519"/>
  <c r="BE521"/>
  <c r="BE552"/>
  <c r="BE565"/>
  <c r="BE590"/>
  <c r="BE615"/>
  <c r="BE621"/>
  <c r="BE679"/>
  <c r="BE816"/>
  <c r="BE826"/>
  <c r="BE832"/>
  <c r="BE837"/>
  <c r="BE878"/>
  <c r="BE927"/>
  <c r="BE1236"/>
  <c r="BE1300"/>
  <c r="BE1348"/>
  <c r="BE1430"/>
  <c r="BE1435"/>
  <c r="BE1442"/>
  <c r="BE1457"/>
  <c r="BE1471"/>
  <c r="BE1586"/>
  <c r="BE1665"/>
  <c r="BE1693"/>
  <c r="BE1721"/>
  <c r="BE1758"/>
  <c r="BE1783"/>
  <c r="BE206"/>
  <c r="BE212"/>
  <c r="BE220"/>
  <c r="BE256"/>
  <c r="BE270"/>
  <c r="BE381"/>
  <c r="BE395"/>
  <c r="BE451"/>
  <c r="BE578"/>
  <c r="BE597"/>
  <c r="BE622"/>
  <c r="BE634"/>
  <c r="BE813"/>
  <c r="BE828"/>
  <c r="BE835"/>
  <c r="BE905"/>
  <c r="BE919"/>
  <c r="BE921"/>
  <c r="BE946"/>
  <c r="BE1055"/>
  <c r="BE1068"/>
  <c r="BE1071"/>
  <c r="BE1074"/>
  <c r="BE1116"/>
  <c r="BE1119"/>
  <c r="BE1123"/>
  <c r="BE1128"/>
  <c r="BE1132"/>
  <c r="BE1243"/>
  <c r="BE1248"/>
  <c r="BE1253"/>
  <c r="BE1353"/>
  <c r="BE1355"/>
  <c r="BE1370"/>
  <c r="BE1388"/>
  <c r="BE1394"/>
  <c r="BE1397"/>
  <c r="BE1398"/>
  <c r="BE1406"/>
  <c r="BE1439"/>
  <c r="BE1441"/>
  <c r="BE1453"/>
  <c r="BE1468"/>
  <c r="BE1493"/>
  <c r="BE1552"/>
  <c r="BE1558"/>
  <c r="BE1662"/>
  <c i="13" r="F34"/>
  <c i="1" r="BA69"/>
  <c i="3" r="F40"/>
  <c i="1" r="BC58"/>
  <c i="18" r="F36"/>
  <c i="1" r="BC74"/>
  <c i="17" r="J34"/>
  <c i="1" r="AW73"/>
  <c i="14" r="J34"/>
  <c i="1" r="AW70"/>
  <c i="18" r="F37"/>
  <c i="1" r="BD74"/>
  <c i="5" r="F40"/>
  <c i="1" r="BC60"/>
  <c i="8" r="F41"/>
  <c i="1" r="BD64"/>
  <c i="10" r="F39"/>
  <c i="1" r="BB66"/>
  <c i="15" r="F35"/>
  <c i="1" r="BB71"/>
  <c i="18" r="F35"/>
  <c i="1" r="BB74"/>
  <c i="3" r="F39"/>
  <c i="1" r="BB58"/>
  <c i="12" r="J34"/>
  <c i="1" r="AW68"/>
  <c i="2" r="F36"/>
  <c i="1" r="BA56"/>
  <c i="2" r="F37"/>
  <c i="1" r="BB56"/>
  <c i="18" r="J34"/>
  <c i="1" r="AW74"/>
  <c i="7" r="J38"/>
  <c i="1" r="AW63"/>
  <c i="8" r="J38"/>
  <c i="1" r="AW64"/>
  <c i="16" r="J34"/>
  <c i="1" r="AW72"/>
  <c i="7" r="J34"/>
  <c i="2" r="J36"/>
  <c i="1" r="AW56"/>
  <c i="14" r="F34"/>
  <c i="1" r="BA70"/>
  <c i="7" r="F38"/>
  <c i="1" r="BA63"/>
  <c i="8" r="F38"/>
  <c i="1" r="BA64"/>
  <c i="11" r="F41"/>
  <c i="1" r="BD67"/>
  <c i="19" r="F34"/>
  <c i="1" r="BA75"/>
  <c i="11" r="J38"/>
  <c i="1" r="AW67"/>
  <c i="19" r="F35"/>
  <c i="1" r="BB75"/>
  <c i="10" r="F41"/>
  <c i="1" r="BD66"/>
  <c i="15" r="F37"/>
  <c i="1" r="BD71"/>
  <c i="19" r="F36"/>
  <c i="1" r="BC75"/>
  <c i="11" r="F40"/>
  <c i="1" r="BC67"/>
  <c i="13" r="F37"/>
  <c i="1" r="BD69"/>
  <c i="14" r="F37"/>
  <c i="1" r="BD70"/>
  <c i="6" r="F39"/>
  <c i="1" r="BB61"/>
  <c i="9" r="F41"/>
  <c i="1" r="BD65"/>
  <c i="12" r="F37"/>
  <c i="1" r="BD68"/>
  <c r="AS57"/>
  <c r="AS55"/>
  <c r="AS54"/>
  <c i="5" r="F38"/>
  <c i="1" r="BA60"/>
  <c i="4" r="J34"/>
  <c i="6" r="F41"/>
  <c i="1" r="BD61"/>
  <c i="20" r="J34"/>
  <c i="1" r="AW76"/>
  <c i="11" r="F39"/>
  <c i="1" r="BB67"/>
  <c i="14" r="F35"/>
  <c i="1" r="BB70"/>
  <c i="10" r="J38"/>
  <c i="1" r="AW66"/>
  <c i="5" r="F39"/>
  <c i="1" r="BB60"/>
  <c i="9" r="F38"/>
  <c i="1" r="BA65"/>
  <c i="9" r="F39"/>
  <c i="1" r="BB65"/>
  <c i="17" r="F36"/>
  <c i="1" r="BC73"/>
  <c i="12" r="F34"/>
  <c i="1" r="BA68"/>
  <c i="17" r="F34"/>
  <c i="1" r="BA73"/>
  <c i="3" r="F38"/>
  <c i="1" r="BA58"/>
  <c i="7" r="F41"/>
  <c i="1" r="BD63"/>
  <c i="17" r="F35"/>
  <c i="1" r="BB73"/>
  <c i="3" r="J38"/>
  <c i="1" r="AW58"/>
  <c i="6" r="F38"/>
  <c i="1" r="BA61"/>
  <c i="7" r="F40"/>
  <c i="1" r="BC63"/>
  <c i="8" r="F39"/>
  <c i="1" r="BB64"/>
  <c i="16" r="F34"/>
  <c i="1" r="BA72"/>
  <c i="19" r="J34"/>
  <c i="1" r="AW75"/>
  <c i="10" r="F38"/>
  <c i="1" r="BA66"/>
  <c i="13" r="F36"/>
  <c i="1" r="BC69"/>
  <c i="15" r="F34"/>
  <c i="1" r="BA71"/>
  <c i="16" r="F35"/>
  <c i="1" r="BB72"/>
  <c i="20" r="F34"/>
  <c i="1" r="BA76"/>
  <c i="15" r="F36"/>
  <c i="1" r="BC71"/>
  <c i="3" r="F41"/>
  <c i="1" r="BD58"/>
  <c i="12" r="F35"/>
  <c i="1" r="BB68"/>
  <c i="2" r="F38"/>
  <c i="1" r="BC56"/>
  <c i="16" r="F37"/>
  <c i="1" r="BD72"/>
  <c i="6" r="J38"/>
  <c i="1" r="AW61"/>
  <c i="20" r="F35"/>
  <c i="1" r="BB76"/>
  <c i="9" r="J38"/>
  <c i="1" r="AW65"/>
  <c i="16" r="F36"/>
  <c i="1" r="BC72"/>
  <c i="2" r="F39"/>
  <c i="1" r="BD56"/>
  <c i="13" r="F35"/>
  <c i="1" r="BB69"/>
  <c i="19" r="F37"/>
  <c i="1" r="BD75"/>
  <c i="7" r="F39"/>
  <c i="1" r="BB63"/>
  <c i="8" r="F40"/>
  <c i="1" r="BC64"/>
  <c i="12" r="F36"/>
  <c i="1" r="BC68"/>
  <c i="20" r="F36"/>
  <c i="1" r="BC76"/>
  <c i="11" r="F38"/>
  <c i="1" r="BA67"/>
  <c i="13" r="J34"/>
  <c i="1" r="AW69"/>
  <c i="15" r="J34"/>
  <c i="1" r="AW71"/>
  <c i="4" r="F38"/>
  <c i="1" r="BA59"/>
  <c i="5" r="J38"/>
  <c i="1" r="AW60"/>
  <c i="6" r="F40"/>
  <c i="1" r="BC61"/>
  <c i="4" r="J37"/>
  <c i="1" r="AV59"/>
  <c r="AT59"/>
  <c i="5" r="F41"/>
  <c i="1" r="BD60"/>
  <c i="9" r="F40"/>
  <c i="1" r="BC65"/>
  <c i="10" r="F40"/>
  <c i="1" r="BC66"/>
  <c i="17" r="F37"/>
  <c i="1" r="BD73"/>
  <c i="18" r="F34"/>
  <c i="1" r="BA74"/>
  <c i="20" r="F37"/>
  <c i="1" r="BD76"/>
  <c i="15" l="1" r="R84"/>
  <c i="7" r="R114"/>
  <c r="T114"/>
  <c r="P114"/>
  <c i="14" r="BK88"/>
  <c r="J88"/>
  <c r="J60"/>
  <c i="18" r="R88"/>
  <c r="R87"/>
  <c i="17" r="R85"/>
  <c i="14" r="R88"/>
  <c r="R87"/>
  <c i="3" r="BK105"/>
  <c i="15" r="P84"/>
  <c i="1" r="AU71"/>
  <c i="12" r="T92"/>
  <c i="7" r="P100"/>
  <c r="P99"/>
  <c i="1" r="AU63"/>
  <c i="17" r="P85"/>
  <c i="1" r="AU73"/>
  <c i="14" r="T88"/>
  <c r="T87"/>
  <c i="18" r="BK88"/>
  <c r="BK87"/>
  <c r="J87"/>
  <c i="16" r="R83"/>
  <c r="T83"/>
  <c i="9" r="T97"/>
  <c r="T96"/>
  <c i="13" r="BK83"/>
  <c r="BK82"/>
  <c r="J82"/>
  <c i="8" r="R103"/>
  <c r="R102"/>
  <c i="12" r="P208"/>
  <c i="19" r="T87"/>
  <c r="T86"/>
  <c i="3" r="BK131"/>
  <c r="J131"/>
  <c r="J72"/>
  <c i="18" r="P88"/>
  <c r="P87"/>
  <c i="1" r="AU74"/>
  <c i="10" r="P99"/>
  <c r="P98"/>
  <c i="1" r="AU66"/>
  <c i="2" r="P894"/>
  <c i="6" r="T174"/>
  <c r="T100"/>
  <c i="17" r="BK85"/>
  <c r="J85"/>
  <c i="12" r="R208"/>
  <c r="R91"/>
  <c i="3" r="R131"/>
  <c r="R104"/>
  <c i="2" r="R113"/>
  <c i="6" r="P174"/>
  <c r="P100"/>
  <c i="1" r="AU61"/>
  <c i="12" r="BK208"/>
  <c r="J208"/>
  <c r="J68"/>
  <c i="16" r="P83"/>
  <c i="1" r="AU72"/>
  <c i="3" r="T131"/>
  <c r="T104"/>
  <c i="12" r="T208"/>
  <c i="5" r="P98"/>
  <c r="P97"/>
  <c i="1" r="AU60"/>
  <c i="3" r="P131"/>
  <c r="P104"/>
  <c i="1" r="AU58"/>
  <c i="2" r="T894"/>
  <c i="10" r="T99"/>
  <c r="T98"/>
  <c i="7" r="R100"/>
  <c r="R99"/>
  <c i="2" r="R894"/>
  <c i="7" r="T100"/>
  <c r="T99"/>
  <c i="5" r="T98"/>
  <c r="T97"/>
  <c i="15" r="T84"/>
  <c i="10" r="R99"/>
  <c r="R98"/>
  <c i="5" r="R98"/>
  <c r="R97"/>
  <c i="2" r="T113"/>
  <c r="T112"/>
  <c i="6" r="R100"/>
  <c i="8" r="T103"/>
  <c r="T102"/>
  <c i="2" r="P113"/>
  <c r="P112"/>
  <c i="1" r="AU56"/>
  <c i="14" r="P88"/>
  <c r="P87"/>
  <c i="1" r="AU70"/>
  <c i="11" r="BK96"/>
  <c r="BK95"/>
  <c r="J95"/>
  <c i="19" r="P87"/>
  <c r="P86"/>
  <c i="1" r="AU75"/>
  <c i="19" r="R87"/>
  <c r="R86"/>
  <c i="8" r="BK103"/>
  <c r="J103"/>
  <c r="J68"/>
  <c i="5" r="BK98"/>
  <c r="J98"/>
  <c r="J68"/>
  <c i="11" r="R96"/>
  <c r="R95"/>
  <c i="12" r="P92"/>
  <c r="P91"/>
  <c i="1" r="AU68"/>
  <c r="AG63"/>
  <c i="2" r="BK113"/>
  <c r="J113"/>
  <c r="J64"/>
  <c i="9" r="BK97"/>
  <c r="J97"/>
  <c r="J68"/>
  <c i="10" r="BK99"/>
  <c r="BK98"/>
  <c r="J98"/>
  <c i="19" r="BK87"/>
  <c r="BK86"/>
  <c r="J86"/>
  <c i="20" r="BK82"/>
  <c r="J82"/>
  <c r="J60"/>
  <c i="12" r="BK91"/>
  <c r="J91"/>
  <c i="1" r="AG59"/>
  <c r="AN59"/>
  <c i="4" r="J67"/>
  <c r="J43"/>
  <c i="15" r="J33"/>
  <c i="1" r="AV71"/>
  <c r="AT71"/>
  <c i="6" r="J34"/>
  <c i="1" r="AG61"/>
  <c i="11" r="F37"/>
  <c i="1" r="AZ67"/>
  <c i="4" r="F37"/>
  <c i="1" r="AZ59"/>
  <c i="9" r="J37"/>
  <c i="1" r="AV65"/>
  <c r="AT65"/>
  <c i="16" r="J30"/>
  <c i="1" r="AG72"/>
  <c i="5" r="J37"/>
  <c i="1" r="AV60"/>
  <c r="AT60"/>
  <c i="19" r="J33"/>
  <c i="1" r="AV75"/>
  <c r="AT75"/>
  <c i="11" r="J34"/>
  <c i="1" r="AG67"/>
  <c i="19" r="J30"/>
  <c i="1" r="AG75"/>
  <c i="12" r="J30"/>
  <c i="1" r="AG68"/>
  <c i="15" r="F33"/>
  <c i="1" r="AZ71"/>
  <c i="17" r="J30"/>
  <c i="1" r="AG73"/>
  <c i="7" r="F37"/>
  <c i="1" r="AZ63"/>
  <c i="6" r="F37"/>
  <c i="1" r="AZ61"/>
  <c i="15" r="J30"/>
  <c i="1" r="AG71"/>
  <c i="16" r="F33"/>
  <c i="1" r="AZ72"/>
  <c i="12" r="F33"/>
  <c i="1" r="AZ68"/>
  <c i="19" r="F33"/>
  <c i="1" r="AZ75"/>
  <c i="2" r="F35"/>
  <c i="1" r="AZ56"/>
  <c i="7" r="J37"/>
  <c i="1" r="AV63"/>
  <c r="AT63"/>
  <c r="AN63"/>
  <c r="BA62"/>
  <c r="AW62"/>
  <c i="14" r="F33"/>
  <c i="1" r="AZ70"/>
  <c i="12" r="J33"/>
  <c i="1" r="AV68"/>
  <c r="AT68"/>
  <c i="8" r="F37"/>
  <c i="1" r="AZ64"/>
  <c i="13" r="F33"/>
  <c i="1" r="AZ69"/>
  <c i="2" r="J35"/>
  <c i="1" r="AV56"/>
  <c r="AT56"/>
  <c i="13" r="J33"/>
  <c i="1" r="AV69"/>
  <c r="AT69"/>
  <c i="20" r="J33"/>
  <c i="1" r="AV76"/>
  <c r="AT76"/>
  <c i="9" r="F37"/>
  <c i="1" r="AZ65"/>
  <c i="18" r="F33"/>
  <c i="1" r="AZ74"/>
  <c i="8" r="J37"/>
  <c i="1" r="AV64"/>
  <c r="AT64"/>
  <c i="13" r="J30"/>
  <c i="1" r="AG69"/>
  <c i="3" r="J37"/>
  <c i="1" r="AV58"/>
  <c r="AT58"/>
  <c i="18" r="J33"/>
  <c i="1" r="AV74"/>
  <c r="AT74"/>
  <c i="10" r="F37"/>
  <c i="1" r="AZ66"/>
  <c i="18" r="J30"/>
  <c i="1" r="AG74"/>
  <c i="5" r="F37"/>
  <c i="1" r="AZ60"/>
  <c i="11" r="J37"/>
  <c i="1" r="AV67"/>
  <c r="AT67"/>
  <c i="20" r="F33"/>
  <c i="1" r="AZ76"/>
  <c r="BD62"/>
  <c i="14" r="J33"/>
  <c i="1" r="AV70"/>
  <c r="AT70"/>
  <c r="BB62"/>
  <c r="AX62"/>
  <c i="17" r="J33"/>
  <c i="1" r="AV73"/>
  <c r="AT73"/>
  <c r="BC62"/>
  <c r="AY62"/>
  <c i="17" r="F33"/>
  <c i="1" r="AZ73"/>
  <c i="6" r="J37"/>
  <c i="1" r="AV61"/>
  <c r="AT61"/>
  <c i="3" r="F37"/>
  <c i="1" r="AZ58"/>
  <c i="10" r="J37"/>
  <c i="1" r="AV66"/>
  <c r="AT66"/>
  <c i="16" r="J33"/>
  <c i="1" r="AV72"/>
  <c r="AT72"/>
  <c i="10" r="J34"/>
  <c i="1" r="AG66"/>
  <c i="12" l="1" r="T91"/>
  <c i="2" r="R112"/>
  <c i="3" r="BK104"/>
  <c r="J104"/>
  <c r="J67"/>
  <c i="2" r="BK112"/>
  <c r="J112"/>
  <c r="J63"/>
  <c i="8" r="BK102"/>
  <c r="J102"/>
  <c r="J67"/>
  <c i="14" r="BK87"/>
  <c r="J87"/>
  <c i="3" r="J105"/>
  <c r="J68"/>
  <c i="13" r="J59"/>
  <c i="5" r="BK97"/>
  <c r="J97"/>
  <c r="J67"/>
  <c i="11" r="J67"/>
  <c i="18" r="J88"/>
  <c r="J60"/>
  <c i="13" r="J83"/>
  <c r="J60"/>
  <c i="10" r="J67"/>
  <c i="19" r="J87"/>
  <c r="J60"/>
  <c i="18" r="J59"/>
  <c i="20" r="BK81"/>
  <c r="J81"/>
  <c r="J59"/>
  <c i="10" r="J99"/>
  <c r="J68"/>
  <c i="19" r="J59"/>
  <c i="11" r="J96"/>
  <c r="J68"/>
  <c i="9" r="BK96"/>
  <c r="J96"/>
  <c r="J67"/>
  <c i="17" r="J59"/>
  <c i="19" r="J39"/>
  <c i="18" r="J39"/>
  <c i="1" r="AN72"/>
  <c i="17" r="J39"/>
  <c i="1" r="AN71"/>
  <c i="16" r="J39"/>
  <c i="15" r="J39"/>
  <c i="1" r="AN68"/>
  <c i="12" r="J59"/>
  <c i="13" r="J39"/>
  <c i="12" r="J39"/>
  <c i="11" r="J43"/>
  <c i="10" r="J43"/>
  <c i="1" r="AN61"/>
  <c i="7" r="J43"/>
  <c i="6" r="J43"/>
  <c i="1" r="AN69"/>
  <c r="AN73"/>
  <c r="AN67"/>
  <c r="AN75"/>
  <c r="AN74"/>
  <c r="AN66"/>
  <c r="BA57"/>
  <c r="AW57"/>
  <c r="AZ62"/>
  <c r="AV62"/>
  <c r="AT62"/>
  <c r="BC57"/>
  <c r="AY57"/>
  <c r="BD57"/>
  <c r="AU62"/>
  <c i="14" r="J30"/>
  <c i="1" r="AG70"/>
  <c r="BB57"/>
  <c r="AX57"/>
  <c i="14" l="1" r="J39"/>
  <c r="J59"/>
  <c i="1" r="AN70"/>
  <c i="8" r="J34"/>
  <c i="1" r="AG64"/>
  <c r="AN64"/>
  <c i="9" r="J34"/>
  <c i="1" r="AG65"/>
  <c r="AZ57"/>
  <c r="AV57"/>
  <c r="AT57"/>
  <c r="AU57"/>
  <c r="AU55"/>
  <c r="AU54"/>
  <c r="BA55"/>
  <c r="AW55"/>
  <c i="3" r="J34"/>
  <c i="1" r="AG58"/>
  <c i="2" r="J32"/>
  <c i="1" r="AG56"/>
  <c r="AN56"/>
  <c r="BD55"/>
  <c r="BB55"/>
  <c i="20" r="J30"/>
  <c i="1" r="AG76"/>
  <c i="5" r="J34"/>
  <c i="1" r="AG60"/>
  <c r="AN60"/>
  <c r="BC55"/>
  <c r="AY55"/>
  <c i="3" l="1" r="J43"/>
  <c i="2" r="J41"/>
  <c i="20" r="J39"/>
  <c i="8" r="J43"/>
  <c i="9" r="J43"/>
  <c i="5" r="J43"/>
  <c i="1" r="AN76"/>
  <c r="AN65"/>
  <c r="AN58"/>
  <c r="BA54"/>
  <c r="W30"/>
  <c r="AG62"/>
  <c r="BB54"/>
  <c r="AX54"/>
  <c r="BC54"/>
  <c r="AY54"/>
  <c r="AZ55"/>
  <c r="AX55"/>
  <c r="BD54"/>
  <c r="W33"/>
  <c l="1" r="AN62"/>
  <c r="AG57"/>
  <c r="W31"/>
  <c r="AW54"/>
  <c r="AK30"/>
  <c r="AV55"/>
  <c r="AT55"/>
  <c r="W32"/>
  <c r="AZ54"/>
  <c r="W29"/>
  <c l="1" r="AN57"/>
  <c r="AG55"/>
  <c r="AG54"/>
  <c r="AK26"/>
  <c r="AV54"/>
  <c r="AK29"/>
  <c l="1" r="AK35"/>
  <c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<sst xmlns="http://schemas.openxmlformats.org/spreadsheetml/2006/main">
  <si>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</si>
  <si>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</si>
  <si>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</si>
  <si>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</si>
  <si>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</si>
  <si>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{c9a54955-ee8f-4ea9-ae08-60c4bd0f64fc}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</si>
  <si>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</si>
  <si>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</si>
  <si>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</si>
  <si>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</si>
  <si>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</si>
  <si>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</si>
  <si>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</si>
  <si>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</si>
  <si>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</si>
  <si>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</si>
  <si>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</si>
  <si>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ZZS - Náchod - aktual</t>
  </si>
  <si>
    <t>KSO:</t>
  </si>
  <si>
    <t/>
  </si>
  <si>
    <t>CC-CZ:</t>
  </si>
  <si>
    <t>Místo:</t>
  </si>
  <si>
    <t>Náchod</t>
  </si>
  <si>
    <t>Datum:</t>
  </si>
  <si>
    <t>29. 7. 2024</t>
  </si>
  <si>
    <t>Zadavatel:</t>
  </si>
  <si>
    <t>IČ:</t>
  </si>
  <si>
    <t>Královéhradecký kraj</t>
  </si>
  <si>
    <t>DIČ:</t>
  </si>
  <si>
    <t>Účastník:</t>
  </si>
  <si>
    <t>Vyplň údaj</t>
  </si>
  <si>
    <t>Projektant:</t>
  </si>
  <si>
    <t>04475631</t>
  </si>
  <si>
    <t>CE-ING s.r.o.</t>
  </si>
  <si>
    <t>CZ04475631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</si>
  <si>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</si>
  <si>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</si>
  <si>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</si>
  <si>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</si>
  <si>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</si>
  <si>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</si>
  <si>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</si>
  <si>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</si>
  <si>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</si>
  <si>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</si>
  <si>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</si>
  <si>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</si>
  <si>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</si>
  <si>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</si>
  <si>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</si>
  <si>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</si>
  <si>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</si>
  <si>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</si>
  <si>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</si>
  <si>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</si>
  <si>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</si>
  <si>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</si>
  <si>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</si>
  <si>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</si>
  <si>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</si>
  <si>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</si>
  <si>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</si>
  <si>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</si>
  <si>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</si>
  <si>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</si>
  <si>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</si>
  <si>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</si>
  <si>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</si>
  <si>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</si>
  <si>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</si>
  <si>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</si>
  <si>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</si>
  <si>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</si>
  <si>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</si>
  <si>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</si>
  <si>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</si>
  <si>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</si>
  <si>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</si>
  <si>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</si>
  <si>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Budova zdravotnické záchranné služby</t>
  </si>
  <si>
    <t>STA</t>
  </si>
  <si>
    <t>1</t>
  </si>
  <si>
    <t>{a7e2036c-d178-45bf-aa1a-9997819566f0}</t>
  </si>
  <si>
    <t>2</t>
  </si>
  <si>
    <t>/</t>
  </si>
  <si>
    <t>D.1.1</t>
  </si>
  <si>
    <t>Architektonicko stavební řešení</t>
  </si>
  <si>
    <t>Soupis</t>
  </si>
  <si>
    <t>{9306fc80-b2e9-47b4-b811-68982881ea1e}</t>
  </si>
  <si>
    <t>D.1.4</t>
  </si>
  <si>
    <t>Technika prostředí staveb</t>
  </si>
  <si>
    <t>{a385a13e-0863-40fa-b147-21d56c6e74f9}</t>
  </si>
  <si>
    <t>D.1.4.1</t>
  </si>
  <si>
    <t>Zdravotechnika</t>
  </si>
  <si>
    <t>3</t>
  </si>
  <si>
    <t>{3618d7a6-ef1d-44fc-a130-86a09c524432}</t>
  </si>
  <si>
    <t>D.1.4.2</t>
  </si>
  <si>
    <t>Vzduchotechnika</t>
  </si>
  <si>
    <t>{52c8afce-c4a9-47af-b7f5-b093941609c0}</t>
  </si>
  <si>
    <t>D.1.4.3</t>
  </si>
  <si>
    <t>Vytápění</t>
  </si>
  <si>
    <t>{ba60f7dd-8e98-4367-b437-9da1ca88859e}</t>
  </si>
  <si>
    <t>D.1.4.4</t>
  </si>
  <si>
    <t>Elektroinstalace silnoproud + hromosvod</t>
  </si>
  <si>
    <t>{4e152383-be27-441b-a59c-c464352464ef}</t>
  </si>
  <si>
    <t>D.1.4.5</t>
  </si>
  <si>
    <t>Elektroinstalace slaboproud</t>
  </si>
  <si>
    <t>{7a36f308-11f1-4fc6-9e3e-51ef590c1f39}</t>
  </si>
  <si>
    <t>SK</t>
  </si>
  <si>
    <t>4</t>
  </si>
  <si>
    <t>{f6ea63e2-e428-4e19-bbd4-6fb1d5d686e7}</t>
  </si>
  <si>
    <t>TV</t>
  </si>
  <si>
    <t>{4c6856e6-9f02-41f6-adfa-8ab55bb2bbe8}</t>
  </si>
  <si>
    <t>AP</t>
  </si>
  <si>
    <t>{ed18ec74-e84c-4d43-af4a-7d4752e98d88}</t>
  </si>
  <si>
    <t>Kamerový systém</t>
  </si>
  <si>
    <t>{19a5a45a-ba3d-4772-97f3-719050c63630}</t>
  </si>
  <si>
    <t>Dveřní interkom</t>
  </si>
  <si>
    <t>{d7dbd4a8-6cab-4a51-8782-db4afbd76b71}</t>
  </si>
  <si>
    <t>SO 02</t>
  </si>
  <si>
    <t>Areálové úpravy vč. sadových úprav</t>
  </si>
  <si>
    <t>{b23e3f1a-7e84-4a09-90d5-fd52d09c9a0e}</t>
  </si>
  <si>
    <t>IO 01</t>
  </si>
  <si>
    <t>Vodovodní přípojka, areálový rozvod</t>
  </si>
  <si>
    <t>{dfabbb56-e7b8-4046-91d8-d7e460741f7f}</t>
  </si>
  <si>
    <t>IO 02</t>
  </si>
  <si>
    <t>Kanalizační přípojka, areálový rozvod</t>
  </si>
  <si>
    <t>{ab104bb1-5a45-4de8-a3e3-387ade6b9cf8}</t>
  </si>
  <si>
    <t>IO 03</t>
  </si>
  <si>
    <t>Elektro přípojka</t>
  </si>
  <si>
    <t>{a9ebb6cd-134e-4776-ba30-b94cc23896fe}</t>
  </si>
  <si>
    <t>IO 04</t>
  </si>
  <si>
    <t>SLP přípojka</t>
  </si>
  <si>
    <t>{f5261b50-50cc-462a-b21e-6f70013f6ac4}</t>
  </si>
  <si>
    <t>IO 05</t>
  </si>
  <si>
    <t>Fotovoltaika</t>
  </si>
  <si>
    <t>{380427cb-91b0-4500-8961-230fcf1f2bd5}</t>
  </si>
  <si>
    <t>IO 06</t>
  </si>
  <si>
    <t>Dešťová kanalizace</t>
  </si>
  <si>
    <t>{719259a8-2271-4469-a5ab-2c67dcd1d15c}</t>
  </si>
  <si>
    <t>VRN</t>
  </si>
  <si>
    <t>Vedlejší rozpočtové náklady</t>
  </si>
  <si>
    <t>{bf4a8f21-f31d-4d73-9cc4-98e31a9484fd}</t>
  </si>
  <si>
    <t>01</t>
  </si>
  <si>
    <t>Vnitřní vybavení pevně spojené se stavbou</t>
  </si>
  <si>
    <t>{0b69b6d5-4254-4b3d-93f2-1a3c235755b5}</t>
  </si>
  <si>
    <t>KRYCÍ LIST SOUPISU PRACÍ</t>
  </si>
  <si>
    <t>Objekt:</t>
  </si>
  <si>
    <t>SO 01 - Budova zdravotnické záchranné služby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</si>
  <si>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</si>
  <si>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</si>
  <si>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</si>
  <si>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</si>
  <si>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</si>
  <si>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</si>
  <si>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</si>
  <si>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</si>
  <si>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</si>
  <si>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</si>
  <si>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</si>
  <si>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</si>
  <si>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</si>
  <si>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</si>
  <si>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</si>
  <si>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</si>
  <si>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</si>
  <si>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</si>
  <si>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</si>
  <si>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</si>
  <si>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</si>
  <si>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</si>
  <si>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</si>
  <si>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</si>
  <si>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</si>
  <si>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</si>
  <si>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</si>
  <si>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</si>
  <si>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</si>
  <si>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</si>
  <si>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</si>
  <si>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</si>
  <si>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</si>
  <si>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</si>
  <si>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</si>
  <si>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</si>
  <si>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</si>
  <si>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</si>
  <si>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</si>
  <si>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</si>
  <si>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</si>
  <si>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</si>
  <si>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</si>
  <si>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</si>
  <si>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</si>
  <si>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</si>
  <si>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</si>
  <si>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</si>
  <si>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</si>
  <si>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</si>
  <si>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</si>
  <si>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</si>
  <si>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</si>
  <si>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</si>
  <si>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2024 02</t>
  </si>
  <si>
    <t>-2065878921</t>
  </si>
  <si>
    <t>Online PSC</t>
  </si>
  <si>
    <t>https://podminky.urs.cz/item/CS_URS_2024_02/113107222</t>
  </si>
  <si>
    <t>VV</t>
  </si>
  <si>
    <t>505,52+41,78+38,06*13,9</t>
  </si>
  <si>
    <t>122151104</t>
  </si>
  <si>
    <t>Odkopávky a prokopávky nezapažené strojně v hornině třídy těžitelnosti I skupiny 1 a 2 přes 100 do 500 m3</t>
  </si>
  <si>
    <t>m3</t>
  </si>
  <si>
    <t>1677603372</t>
  </si>
  <si>
    <t>https://podminky.urs.cz/item/CS_URS_2024_02/122151104</t>
  </si>
  <si>
    <t>(505,52*0,9)+(0,18*41,78)+(38,06*13,9*0,25)</t>
  </si>
  <si>
    <t>"výkopy pro Z11" 1,0*0,3*8</t>
  </si>
  <si>
    <t>Součet</t>
  </si>
  <si>
    <t>132151104</t>
  </si>
  <si>
    <t>Hloubení nezapažených rýh šířky do 800 mm strojně s urovnáním dna do předepsaného profilu a spádu v hornině třídy těžitelnosti I skupiny 1 a 2 přes 100 m3</t>
  </si>
  <si>
    <t>-1474142989</t>
  </si>
  <si>
    <t>https://podminky.urs.cz/item/CS_URS_2024_02/132151104</t>
  </si>
  <si>
    <t>(0,4*32,37*0,6)+(0,8*31,17*0,6)+(0,8*6,25*0,6)*2+(0,8*8,27*0,6)*2+(0,8*14,23*0,6)+(0,8*6,38*0,6)*2+(0,8*22,1*0,6)+(0,4*9,75*0,6)+(0,8*3,08*0,6)</t>
  </si>
  <si>
    <t>(0,56*1,2*0,6)+(5,0*1,2*0,35)+(0,8*6,25*0,6)*2+(0,8*8,27*0,6)*2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</si>
  <si>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</si>
  <si>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</si>
  <si>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645477186</t>
  </si>
  <si>
    <t>https://podminky.urs.cz/item/CS_URS_2024_02/162351103</t>
  </si>
  <si>
    <t xml:space="preserve">"na meziskládku" </t>
  </si>
  <si>
    <t>"odkopávka + hloubení rýh" 597,147+80,493</t>
  </si>
  <si>
    <t>"drcené kamenivo" 1076,334*0,2</t>
  </si>
  <si>
    <t>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</si>
  <si>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</si>
  <si>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</si>
  <si>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1404310878</t>
  </si>
  <si>
    <t>https://podminky.urs.cz/item/CS_URS_2024_02/162751114</t>
  </si>
  <si>
    <t xml:space="preserve">"envinstone - Velké Poříčí" </t>
  </si>
  <si>
    <t>6</t>
  </si>
  <si>
    <t>167151111</t>
  </si>
  <si>
    <t>Nakládání, skládání a překládání neulehlého výkopku nebo sypaniny strojně nakládání, množství přes 100 m3, z hornin třídy těžitelnosti I, skupiny 1 až 3</t>
  </si>
  <si>
    <t>-1957779443</t>
  </si>
  <si>
    <t>https://podminky.urs.cz/item/CS_URS_2024_02/167151111</t>
  </si>
  <si>
    <t>zemina</t>
  </si>
  <si>
    <t>"odvoz na meziskládku" 677,64</t>
  </si>
  <si>
    <t>"odvoz na skládku" 677,64</t>
  </si>
  <si>
    <t>kamenivo</t>
  </si>
  <si>
    <t>"odvoz na meziskládku" 1076,334*0,2</t>
  </si>
  <si>
    <t>"odvoz na skládku" 1076,334*0,2</t>
  </si>
  <si>
    <t>7</t>
  </si>
  <si>
    <t>167151121</t>
  </si>
  <si>
    <t>Nakládání, skládání a překládání neulehlého výkopku nebo sypaniny strojně skládání nebo překládání, z hornin třídy těžitelnosti I, skupiny 1 až 3</t>
  </si>
  <si>
    <t>-1389831665</t>
  </si>
  <si>
    <t>https://podminky.urs.cz/item/CS_URS_2024_02/167151121</t>
  </si>
  <si>
    <t>8</t>
  </si>
  <si>
    <t>171152501</t>
  </si>
  <si>
    <t>Zhutnění podloží pod násypy z rostlé horniny třídy těžitelnosti I a II, skupiny 1 až 4 z hornin soudružných a nesoudržných</t>
  </si>
  <si>
    <t>1745416177</t>
  </si>
  <si>
    <t>https://podminky.urs.cz/item/CS_URS_2024_02/171152501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</si>
  <si>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</si>
  <si>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</si>
  <si>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</si>
  <si>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</si>
  <si>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230897148</t>
  </si>
  <si>
    <t>https://podminky.urs.cz/item/CS_URS_2024_02/171201221</t>
  </si>
  <si>
    <t>"zemina" 677,64*1,6</t>
  </si>
  <si>
    <t>"kamenivo" 1076,334*0,29</t>
  </si>
  <si>
    <t>10</t>
  </si>
  <si>
    <t>171251201</t>
  </si>
  <si>
    <t>Uložení sypaniny na skládky nebo meziskládky bez hutnění s upravením uložené sypaniny do předepsaného tvaru</t>
  </si>
  <si>
    <t>-479027054</t>
  </si>
  <si>
    <t>https://podminky.urs.cz/item/CS_URS_2024_02/171251201</t>
  </si>
  <si>
    <t>"zemina" 677,64</t>
  </si>
  <si>
    <t>Zakládání</t>
  </si>
  <si>
    <t>11</t>
  </si>
  <si>
    <t>271542211</t>
  </si>
  <si>
    <t>Podsyp pod základové konstrukce se zhutněním a urovnáním povrchu ze štěrkodrtě netříděné</t>
  </si>
  <si>
    <t>-1367535038</t>
  </si>
  <si>
    <t>https://podminky.urs.cz/item/CS_URS_2024_02/271542211</t>
  </si>
  <si>
    <t>"D.1.1.9 Řezy A-A´ a C-C´, D1.1.10 Řez B-B´" (460,42*0,20)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</si>
  <si>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</si>
  <si>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</si>
  <si>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</si>
  <si>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-1046884981</t>
  </si>
  <si>
    <t>https://podminky.urs.cz/item/CS_URS_2024_02/273353121</t>
  </si>
  <si>
    <t>"150/150" 25</t>
  </si>
  <si>
    <t>13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</si>
  <si>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</si>
  <si>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</si>
  <si>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-107831073</t>
  </si>
  <si>
    <t>https://podminky.urs.cz/item/CS_URS_2024_02/274353131</t>
  </si>
  <si>
    <t>"250/250" 12</t>
  </si>
  <si>
    <t>"245/400" 1</t>
  </si>
  <si>
    <t>14</t>
  </si>
  <si>
    <t>273321511</t>
  </si>
  <si>
    <t>Základy z betonu železového (bez výztuže) desky z betonu bez zvláštních nároků na prostředí tř. C 25/30</t>
  </si>
  <si>
    <t>2029487456</t>
  </si>
  <si>
    <t>https://podminky.urs.cz/item/CS_URS_2024_02/273321511</t>
  </si>
  <si>
    <t>"D.1.1.3 Půdorys základů" (455*0,30)+(8*0,15)+(35*0,31)+(45*0,4*0,3)+(34*0,3)</t>
  </si>
  <si>
    <t>15</t>
  </si>
  <si>
    <t>273351121</t>
  </si>
  <si>
    <t>Bednění základů desek zřízení</t>
  </si>
  <si>
    <t>-884788204</t>
  </si>
  <si>
    <t>https://podminky.urs.cz/item/CS_URS_2024_02/273351121</t>
  </si>
  <si>
    <t>"deska tl. 300mm" 36,88*0,4+11,16*0,4+15*0,4*2</t>
  </si>
  <si>
    <t>"deska tl.310mm" 42,5*0,4</t>
  </si>
  <si>
    <t>16</t>
  </si>
  <si>
    <t>273351122</t>
  </si>
  <si>
    <t>Bednění základů desek odstranění</t>
  </si>
  <si>
    <t>-892894802</t>
  </si>
  <si>
    <t>https://podminky.urs.cz/item/CS_URS_2024_02/273351122</t>
  </si>
  <si>
    <t>17</t>
  </si>
  <si>
    <t>273362021</t>
  </si>
  <si>
    <t>Výztuž základů desek ze svařovaných sítí z drátů typu KARI</t>
  </si>
  <si>
    <t>1432483504</t>
  </si>
  <si>
    <t>https://podminky.urs.cz/item/CS_URS_2024_02/273362021</t>
  </si>
  <si>
    <t>"viz. D.1.2.3 Základová deska - výztuž"</t>
  </si>
  <si>
    <t>164,15*120*0,001</t>
  </si>
  <si>
    <t>18</t>
  </si>
  <si>
    <t>274321511</t>
  </si>
  <si>
    <t>Základy z betonu železového (bez výztuže) pasy z betonu bez zvláštních nároků na prostředí tř. C 25/30</t>
  </si>
  <si>
    <t>328391018</t>
  </si>
  <si>
    <t>https://podminky.urs.cz/item/CS_URS_2024_02/274321511</t>
  </si>
  <si>
    <t>"dřík" 0,5*(12,08+13,68*2+8,47*2+17,72++4,38+22,9+15+13,9)*0,4+0,5*(14,03)*0,5+0,8*(41,62)*0,4+0,5*(1,4)*0,24</t>
  </si>
  <si>
    <t>"základová pas" 0,3*(8,32*3+13,48*2+17,42+4,08+23,55+16,1+8)*0,7+0,3*(3,03)*0,8+0,3*(1,25)*0,54+0,3*(13,48)*0,65</t>
  </si>
  <si>
    <t>19</t>
  </si>
  <si>
    <t>274351121</t>
  </si>
  <si>
    <t>Bednění základů pasů rovné zřízení</t>
  </si>
  <si>
    <t>-114987226</t>
  </si>
  <si>
    <t>https://podminky.urs.cz/item/CS_URS_2024_02/274351121</t>
  </si>
  <si>
    <t>"dřík" 0,5*(12,08+13,68*2+8,47*2+17,72++4,38+22,9+15+13,9)*2+0,5*(14,03)*2+0,8*(41,62)*2+0,5*(1,4)*2</t>
  </si>
  <si>
    <t>"základová pas" 0,3*(8,32*3+13,48*2+17,42+4,08+23,55+16,1+8)*2+0,3*(3,03)*0,8+2*(1,25)*0,54+2*(13,48)*2</t>
  </si>
  <si>
    <t>20</t>
  </si>
  <si>
    <t>274351122</t>
  </si>
  <si>
    <t>Bednění základů pasů rovné odstranění</t>
  </si>
  <si>
    <t>1011442204</t>
  </si>
  <si>
    <t>https://podminky.urs.cz/item/CS_URS_2024_02/274351122</t>
  </si>
  <si>
    <t>274361821</t>
  </si>
  <si>
    <t>Výztuž základů pasů z betonářské oceli 10 505 (R) nebo BSt 500</t>
  </si>
  <si>
    <t>919600499</t>
  </si>
  <si>
    <t>https://podminky.urs.cz/item/CS_URS_2024_02/274361821</t>
  </si>
  <si>
    <t>"viz. D1.2.2 Základové pasy"</t>
  </si>
  <si>
    <t>72,033*100*0,001</t>
  </si>
  <si>
    <t>22</t>
  </si>
  <si>
    <t>274362021</t>
  </si>
  <si>
    <t>Výztuž základů pasů ze svařovaných sítí z drátů typu KARI</t>
  </si>
  <si>
    <t>775725215</t>
  </si>
  <si>
    <t>https://podminky.urs.cz/item/CS_URS_2024_02/274362021</t>
  </si>
  <si>
    <t>"základ A2"</t>
  </si>
  <si>
    <t>"základový pas 700/300 - KARI 100/100/8" "0,025kg/m" 0,018*(32,17+9,48)</t>
  </si>
  <si>
    <t>Mezisoučet</t>
  </si>
  <si>
    <t>"přesahy 10%"0,750*0,1</t>
  </si>
  <si>
    <t>23</t>
  </si>
  <si>
    <t>275321211</t>
  </si>
  <si>
    <t>Základy z betonu železového (bez výztuže) patky z betonu bez zvláštních nároků na prostředí tř. C 12/15</t>
  </si>
  <si>
    <t>637569887</t>
  </si>
  <si>
    <t>https://podminky.urs.cz/item/CS_URS_2024_02/275321211</t>
  </si>
  <si>
    <t>"základy pro Z11" 0,5*0,3*8</t>
  </si>
  <si>
    <t>"základy pro Z13" 0,5*0,3*5</t>
  </si>
  <si>
    <t>Svislé a kompletní konstrukce</t>
  </si>
  <si>
    <t>24</t>
  </si>
  <si>
    <t>311235141</t>
  </si>
  <si>
    <t>Zdivo jednovrstvé z cihel děrovaných broušených na celoplošnou tenkovrstvou maltu, pevnost cihel přes P10 do P15, tl. zdiva 240 mm</t>
  </si>
  <si>
    <t>-1481983862</t>
  </si>
  <si>
    <t>https://podminky.urs.cz/item/CS_URS_2024_02/311235141</t>
  </si>
  <si>
    <t>"Půdorys 1.NP" 141,45-"otvory" (0,3*0,6)-(1,7*2,15)-(2,0*2,15)</t>
  </si>
  <si>
    <t>"Půdorys 2.NP" 5,26</t>
  </si>
  <si>
    <t>25</t>
  </si>
  <si>
    <t>311235181</t>
  </si>
  <si>
    <t>Zdivo jednovrstvé z cihel děrovaných broušených na celoplošnou tenkovrstvou maltu, pevnost cihel do P10, tl. zdiva 380 mm</t>
  </si>
  <si>
    <t>473200063</t>
  </si>
  <si>
    <t>https://podminky.urs.cz/item/CS_URS_2024_02/311235181</t>
  </si>
  <si>
    <t>"Půdorys 1.NP" 477,09 -"otvory" (0,7*1,4)*2-(1,5*2,15)-(4,24*3,6)*5</t>
  </si>
  <si>
    <t>"Půdorys 2.NP" 348,31 - "otvory" (1,8*1,5)*6-(1,5*1,5)-(2,7*1,55)-(2,0*1,5)*3-(3,5*1,5)*6-(2,5*1,5)-(1,7*2,15)</t>
  </si>
  <si>
    <t>26</t>
  </si>
  <si>
    <t>317168011</t>
  </si>
  <si>
    <t>Překlady keramické ploché osazené do maltového lože, výšky překladu 71 mm šířky 115 mm, délky 1000 mm</t>
  </si>
  <si>
    <t>-79423140</t>
  </si>
  <si>
    <t>https://podminky.urs.cz/item/CS_URS_2024_02/317168011</t>
  </si>
  <si>
    <t>"P13" 7</t>
  </si>
  <si>
    <t>"P14" 7</t>
  </si>
  <si>
    <t>27</t>
  </si>
  <si>
    <t>317168012</t>
  </si>
  <si>
    <t>Překlady keramické ploché osazené do maltového lože, výšky překladu 71 mm šířky 115 mm, délky 1250 mm</t>
  </si>
  <si>
    <t>629704384</t>
  </si>
  <si>
    <t>https://podminky.urs.cz/item/CS_URS_2024_02/317168012</t>
  </si>
  <si>
    <t>"P11" 29</t>
  </si>
  <si>
    <t>28</t>
  </si>
  <si>
    <t>317168015</t>
  </si>
  <si>
    <t>Překlady keramické ploché osazené do maltového lože, výšky překladu 71 mm šířky 115 mm, délky 2000 mm</t>
  </si>
  <si>
    <t>-1087548943</t>
  </si>
  <si>
    <t>https://podminky.urs.cz/item/CS_URS_2024_02/317168015</t>
  </si>
  <si>
    <t>"P18" 2</t>
  </si>
  <si>
    <t>"P19" 1</t>
  </si>
  <si>
    <t>29</t>
  </si>
  <si>
    <t>3171.R</t>
  </si>
  <si>
    <t>Překlad - Profil dutý svařovaný černý se čtvercovým průřezem 80x3</t>
  </si>
  <si>
    <t>-2096710510</t>
  </si>
  <si>
    <t>30</t>
  </si>
  <si>
    <t>317168016</t>
  </si>
  <si>
    <t>Překlady keramické ploché osazené do maltového lože, výšky překladu 71 mm šířky 115 mm, délky 2250 mm</t>
  </si>
  <si>
    <t>1713562791</t>
  </si>
  <si>
    <t>https://podminky.urs.cz/item/CS_URS_2024_02/317168016</t>
  </si>
  <si>
    <t>"P12" 1</t>
  </si>
  <si>
    <t>"P21" 1</t>
  </si>
  <si>
    <t>31</t>
  </si>
  <si>
    <t>317168025</t>
  </si>
  <si>
    <t>Překlady keramické ploché osazené do maltového lože, výšky překladu 71 mm šířky 145 mm, délky 2000 mm</t>
  </si>
  <si>
    <t>158537401</t>
  </si>
  <si>
    <t>https://podminky.urs.cz/item/CS_URS_2024_02/317168025</t>
  </si>
  <si>
    <t>"P17" 1</t>
  </si>
  <si>
    <t>32</t>
  </si>
  <si>
    <t>317168026</t>
  </si>
  <si>
    <t>Překlady keramické ploché osazené do maltového lože, výšky překladu 71 mm šířky 145 mm, délky 2250 mm</t>
  </si>
  <si>
    <t>-425903901</t>
  </si>
  <si>
    <t>https://podminky.urs.cz/item/CS_URS_2024_02/317168026</t>
  </si>
  <si>
    <t>"P20" 4</t>
  </si>
  <si>
    <t>33</t>
  </si>
  <si>
    <t>317168051</t>
  </si>
  <si>
    <t>Překlady keramické vysoké osazené do maltového lože, šířky překladu 70 mm výšky 238 mm, délky 1000 mm</t>
  </si>
  <si>
    <t>734600524</t>
  </si>
  <si>
    <t>https://podminky.urs.cz/item/CS_URS_2024_02/317168051</t>
  </si>
  <si>
    <t>"P1" 5*2</t>
  </si>
  <si>
    <t>34</t>
  </si>
  <si>
    <t>317168054</t>
  </si>
  <si>
    <t>Překlady keramické vysoké osazené do maltového lože, šířky překladu 70 mm výšky 238 mm, délky 1750 mm</t>
  </si>
  <si>
    <t>1442704424</t>
  </si>
  <si>
    <t>https://podminky.urs.cz/item/CS_URS_2024_02/317168054</t>
  </si>
  <si>
    <t>"P3" 5</t>
  </si>
  <si>
    <t>"P9" 5</t>
  </si>
  <si>
    <t>35</t>
  </si>
  <si>
    <t>317168056</t>
  </si>
  <si>
    <t>Překlady keramické vysoké osazené do maltového lože, šířky překladu 70 mm výšky 238 mm, délky 2250 mm</t>
  </si>
  <si>
    <t>-239968851</t>
  </si>
  <si>
    <t>https://podminky.urs.cz/item/CS_URS_2024_02/317168056</t>
  </si>
  <si>
    <t>"P4" 5*6</t>
  </si>
  <si>
    <t>"P8" 5</t>
  </si>
  <si>
    <t>"P16" 3</t>
  </si>
  <si>
    <t>36</t>
  </si>
  <si>
    <t>317168057</t>
  </si>
  <si>
    <t>Překlady keramické vysoké osazené do maltového lože, šířky překladu 70 mm výšky 238 mm, délky 2500 mm</t>
  </si>
  <si>
    <t>1687555172</t>
  </si>
  <si>
    <t>https://podminky.urs.cz/item/CS_URS_2024_02/317168057</t>
  </si>
  <si>
    <t>"P7" 3*5</t>
  </si>
  <si>
    <t>"P15" 3</t>
  </si>
  <si>
    <t>37</t>
  </si>
  <si>
    <t>317168059</t>
  </si>
  <si>
    <t>Překlady keramické vysoké osazené do maltového lože, šířky překladu 70 mm výšky 238 mm, délky 3000 mm</t>
  </si>
  <si>
    <t>1384988368</t>
  </si>
  <si>
    <t>https://podminky.urs.cz/item/CS_URS_2024_02/317168059</t>
  </si>
  <si>
    <t>"P6" 5</t>
  </si>
  <si>
    <t>38</t>
  </si>
  <si>
    <t>317168060</t>
  </si>
  <si>
    <t>Překlady keramické vysoké osazené do maltového lože, šířky překladu 70 mm výšky 238 mm, délky 3250 mm</t>
  </si>
  <si>
    <t>-316437311</t>
  </si>
  <si>
    <t>https://podminky.urs.cz/item/CS_URS_2024_02/317168060</t>
  </si>
  <si>
    <t>"P2" 5</t>
  </si>
  <si>
    <t>39</t>
  </si>
  <si>
    <t>317168442</t>
  </si>
  <si>
    <t>Překlady keramické vysoké složené spřažené osazené do maltového lože, včetně výztuže, betonu a bednění, výšky překladu 238 mm šířky překladu 300 mm, délky 4000 mm</t>
  </si>
  <si>
    <t>1993994973</t>
  </si>
  <si>
    <t>https://podminky.urs.cz/item/CS_URS_2024_02/317168442</t>
  </si>
  <si>
    <t>"P5" 6</t>
  </si>
  <si>
    <t>40</t>
  </si>
  <si>
    <t>330321410</t>
  </si>
  <si>
    <t>Sloupy, pilíře, táhla, rámové stojky, vzpěry z betonu železového (bez výztuže) bez zvláštních nároků na vliv prostředí tř. C 25/30</t>
  </si>
  <si>
    <t>-425410997</t>
  </si>
  <si>
    <t>https://podminky.urs.cz/item/CS_URS_2024_02/330321410</t>
  </si>
  <si>
    <t>"Půdorys 1.NP" (4,05*0,4*0,4)*6</t>
  </si>
  <si>
    <t>"Půdorys 2.NP" (2,88*0,4*0,4)*4</t>
  </si>
  <si>
    <t>41</t>
  </si>
  <si>
    <t>331351321</t>
  </si>
  <si>
    <t>Bednění hranatých sloupů a pilířů včetně vzepření průřezu pravoúhlého čtyřúhelníka výšky přes 4 do 6 m, průřezu přes 0,08 do 0,16 m2 zřízení</t>
  </si>
  <si>
    <t>50702460</t>
  </si>
  <si>
    <t>https://podminky.urs.cz/item/CS_URS_2024_02/331351321</t>
  </si>
  <si>
    <t>"Půdorys 1.NP" (4,05*0,4*4)*6</t>
  </si>
  <si>
    <t>"Půdorys 2.NP" (2,88*0,4*4)*4</t>
  </si>
  <si>
    <t>42</t>
  </si>
  <si>
    <t>331351322</t>
  </si>
  <si>
    <t>Bednění hranatých sloupů a pilířů včetně vzepření průřezu pravoúhlého čtyřúhelníka výšky přes 4 do 6 m, průřezu přes 0,08 do 0,16 m2 odstranění</t>
  </si>
  <si>
    <t>242208430</t>
  </si>
  <si>
    <t>https://podminky.urs.cz/item/CS_URS_2024_02/331351322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</si>
  <si>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</si>
  <si>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</si>
  <si>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</si>
  <si>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-444597545</t>
  </si>
  <si>
    <t>https://podminky.urs.cz/item/CS_URS_2024_02/331361821</t>
  </si>
  <si>
    <t xml:space="preserve">"viz. D.1.2.4 Výkres tvaru - 1.NP, viz. D.1.2.6 Výkres tvaru - 2.NP" </t>
  </si>
  <si>
    <t>5,731*180*0,001</t>
  </si>
  <si>
    <t>44</t>
  </si>
  <si>
    <t>342244201</t>
  </si>
  <si>
    <t>Příčky jednoduché z cihel děrovaných broušených, na tenkovrstvou maltu, pevnost cihel do P15, tl. příčky 80 mm</t>
  </si>
  <si>
    <t>-942293165</t>
  </si>
  <si>
    <t>https://podminky.urs.cz/item/CS_URS_2024_02/342244201</t>
  </si>
  <si>
    <t xml:space="preserve">"Půdorys 1.NP" 64,54 -"otvory"  (0,8*2,15)*4-(2,0*2,15)</t>
  </si>
  <si>
    <t>"Půdorys 2.NP" 48,60 - "otvory" (1,685*2,15)-(0,8*2,15)*3</t>
  </si>
  <si>
    <t>45</t>
  </si>
  <si>
    <t>342244211</t>
  </si>
  <si>
    <t>Příčky jednoduché z cihel děrovaných broušených, na tenkovrstvou maltu, pevnost cihel do P15, tl. příčky 115 mm</t>
  </si>
  <si>
    <t>360900853</t>
  </si>
  <si>
    <t>https://podminky.urs.cz/item/CS_URS_2024_02/342244211</t>
  </si>
  <si>
    <t>"Půdorys 1.NP" 341,57 -"otvory" (0,8*2,15)*3-(0,9*2,15)*5-(1,0*2,15)*3</t>
  </si>
  <si>
    <t>"Půdorys 2.NP" 429,97 - "otvory"(0,4*0,65)-(0,8*2,15)*6-(0,9*2,15)*10-2,15-(1,7*2,15)-(1,9*2,15)</t>
  </si>
  <si>
    <t>46</t>
  </si>
  <si>
    <t>342244221</t>
  </si>
  <si>
    <t>Příčky jednoduché z cihel děrovaných broušených, na tenkovrstvou maltu, pevnost cihel do P15, tl. příčky 140 mm</t>
  </si>
  <si>
    <t>-372958631</t>
  </si>
  <si>
    <t>https://podminky.urs.cz/item/CS_URS_2024_02/342244221</t>
  </si>
  <si>
    <t>"Půdorys 1.NP" 234,02 -"otvory" (0,8*2,15)-(0,9*2,15)*5-(1,0*2,15)*2-(1,7*2,15)</t>
  </si>
  <si>
    <t>"Půdorys 2.NP" 59,28 - "otvory" (0,9*2,15)*3</t>
  </si>
  <si>
    <t>47</t>
  </si>
  <si>
    <t>380321001R</t>
  </si>
  <si>
    <t>Kompletní konstrukce sedimentační jímky do mč. 122 dekontaminace vozidelz betonu železového bez výztuže a bednění bez zvýšených nároků na prostředí tř. C 25/30, tl. přes 150 do 300 mm</t>
  </si>
  <si>
    <t>100826501</t>
  </si>
  <si>
    <t>(0,8*0,9*0,15)*2+(4,48*0,9*0,15)*2+(4,48*0,5*0,15)</t>
  </si>
  <si>
    <t>48</t>
  </si>
  <si>
    <t>380356211</t>
  </si>
  <si>
    <t>Bednění kompletních konstrukcí čistíren odpadních vod, nádrží, vodojemů, kanálů konstrukcí omítaných z betonu prostého nebo železového ploch rovinných zřízení</t>
  </si>
  <si>
    <t>2029219546</t>
  </si>
  <si>
    <t>https://podminky.urs.cz/item/CS_URS_2024_02/380356211</t>
  </si>
  <si>
    <t>(11,16*0,4)+(9,96*0,75)</t>
  </si>
  <si>
    <t>49</t>
  </si>
  <si>
    <t>380356212</t>
  </si>
  <si>
    <t>Bednění kompletních konstrukcí čistíren odpadních vod, nádrží, vodojemů, kanálů konstrukcí omítaných z betonu prostého nebo železového ploch rovinných odstranění</t>
  </si>
  <si>
    <t>1360362382</t>
  </si>
  <si>
    <t>https://podminky.urs.cz/item/CS_URS_2024_02/380356212</t>
  </si>
  <si>
    <t>50</t>
  </si>
  <si>
    <t>380361006</t>
  </si>
  <si>
    <t>Výztuž kompletních konstrukcí čistíren odpadních vod, nádrží, vodojemů, kanálů z oceli 10 505 (R) nebo BSt 500</t>
  </si>
  <si>
    <t>1431575086</t>
  </si>
  <si>
    <t>https://podminky.urs.cz/item/CS_URS_2024_02/380361006</t>
  </si>
  <si>
    <t>1,762*0,1</t>
  </si>
  <si>
    <t>51</t>
  </si>
  <si>
    <t>3895001R</t>
  </si>
  <si>
    <t>Náplň tělesa sedimentační jímky</t>
  </si>
  <si>
    <t>kpl</t>
  </si>
  <si>
    <t>1239336602</t>
  </si>
  <si>
    <t>"Výkres D.1.4.1.2"</t>
  </si>
  <si>
    <t>"Fibrilová vložka, nerezové stěny, betonové dělící stěny, nerezové dělící mříže"</t>
  </si>
  <si>
    <t>Vodorovné konstrukce</t>
  </si>
  <si>
    <t>52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</si>
  <si>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</si>
  <si>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</si>
  <si>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-1879596232</t>
  </si>
  <si>
    <t>https://podminky.urs.cz/item/CS_URS_2024_02/411121125</t>
  </si>
  <si>
    <t>"viz. strop nad 1.NP"</t>
  </si>
  <si>
    <t>"P5" 3</t>
  </si>
  <si>
    <t>"P6" 2</t>
  </si>
  <si>
    <t>53</t>
  </si>
  <si>
    <t>M</t>
  </si>
  <si>
    <t>P5</t>
  </si>
  <si>
    <t>Stropní PREFA PANEL 4130x1200x250mm</t>
  </si>
  <si>
    <t>2065134464</t>
  </si>
  <si>
    <t>54</t>
  </si>
  <si>
    <t>P6</t>
  </si>
  <si>
    <t>Stropní PREFA PANEL 4130x680x250mm</t>
  </si>
  <si>
    <t>-2134869909</t>
  </si>
  <si>
    <t>55</t>
  </si>
  <si>
    <t>411121127</t>
  </si>
  <si>
    <t>Montáž prefabrikovaných železobetonových stropů se zalitím spár, včetně podpěrné konstrukce, na cementovou maltu ze stropních panelů šířky do 1200 mm a délky přes 7000 mm</t>
  </si>
  <si>
    <t>213627657</t>
  </si>
  <si>
    <t>https://podminky.urs.cz/item/CS_URS_2024_02/411121127</t>
  </si>
  <si>
    <t>"P1" 43</t>
  </si>
  <si>
    <t>"P2" 2</t>
  </si>
  <si>
    <t>"P3" 4</t>
  </si>
  <si>
    <t>"P4" 2</t>
  </si>
  <si>
    <t>"viz. strop nad 2.NP"</t>
  </si>
  <si>
    <t>"P1"42</t>
  </si>
  <si>
    <t>56</t>
  </si>
  <si>
    <t>P1</t>
  </si>
  <si>
    <t>Stropní PREFA PANEL 7100x1200x250mm</t>
  </si>
  <si>
    <t>1893575108</t>
  </si>
  <si>
    <t>57</t>
  </si>
  <si>
    <t>P2</t>
  </si>
  <si>
    <t>Stropní PREFA PANEL 7100x960x250mm</t>
  </si>
  <si>
    <t>-1645592208</t>
  </si>
  <si>
    <t>"P2"2</t>
  </si>
  <si>
    <t>58</t>
  </si>
  <si>
    <t>P3</t>
  </si>
  <si>
    <t>Stropní PREFA PANEL 7100x820x250mm</t>
  </si>
  <si>
    <t>-207173739</t>
  </si>
  <si>
    <t>"P3"4</t>
  </si>
  <si>
    <t>59</t>
  </si>
  <si>
    <t>P4</t>
  </si>
  <si>
    <t>Stropní PREFA PANEL 7100x680x250mm</t>
  </si>
  <si>
    <t>-335887274</t>
  </si>
  <si>
    <t>60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</si>
  <si>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</si>
  <si>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</si>
  <si>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1512052731</t>
  </si>
  <si>
    <t>https://podminky.urs.cz/item/CS_URS_2024_02/413321414</t>
  </si>
  <si>
    <t>"výkres tvaru 1.NP, 2.NP - PR01-PR02"</t>
  </si>
  <si>
    <t>"PR01" (32,5*0,45*0,4)*2</t>
  </si>
  <si>
    <t>"PR02" ((32,5+6,8)*0,5*0,4)</t>
  </si>
  <si>
    <t>"PR03" 3*0,25*0,25</t>
  </si>
  <si>
    <t>61</t>
  </si>
  <si>
    <t>413351121</t>
  </si>
  <si>
    <t>Bednění nosníků a průvlaků - bez podpěrné konstrukce výška nosníku po spodní líc stropní desky přes 100 cm zřízení</t>
  </si>
  <si>
    <t>1713158484</t>
  </si>
  <si>
    <t>https://podminky.urs.cz/item/CS_URS_2024_02/413351121</t>
  </si>
  <si>
    <t>"PR01" (32,5*0,45*2+32,5*0,4+0,4*0,45*2)*2</t>
  </si>
  <si>
    <t>"PR02" ((32,5+6,8)*0,5*2+(32,5+6,8)*0,4+0,4*0,5*2)</t>
  </si>
  <si>
    <t>"PR03" 3*0,25*3</t>
  </si>
  <si>
    <t>62</t>
  </si>
  <si>
    <t>413351122</t>
  </si>
  <si>
    <t>Bednění nosníků a průvlaků - bez podpěrné konstrukce výška nosníku po spodní líc stropní desky přes 100 cm odstranění</t>
  </si>
  <si>
    <t>-1149423328</t>
  </si>
  <si>
    <t>https://podminky.urs.cz/item/CS_URS_2024_02/413351122</t>
  </si>
  <si>
    <t>63</t>
  </si>
  <si>
    <t>413352211</t>
  </si>
  <si>
    <t>Podpěrná konstrukce nosníků a průvlaků výšky podepření přes 4 do 6 m výšky nosníku (po spodní hranu stropní desky) do 100 cm zřízení</t>
  </si>
  <si>
    <t>-841954708</t>
  </si>
  <si>
    <t>https://podminky.urs.cz/item/CS_URS_2024_02/413352211</t>
  </si>
  <si>
    <t>"výkres tvaru 1.NP, 2.NP - PR01-PR09"</t>
  </si>
  <si>
    <t>"PR01" (32,5*0,4)*2</t>
  </si>
  <si>
    <t>"PR02" (32,5+6,8)*0,4</t>
  </si>
  <si>
    <t>"PR03" 3*0,25</t>
  </si>
  <si>
    <t>64</t>
  </si>
  <si>
    <t>413352212</t>
  </si>
  <si>
    <t>Podpěrná konstrukce nosníků a průvlaků výšky podepření přes 4 do 6 m výšky nosníku (po spodní hranu stropní desky) do 100 cm odstranění</t>
  </si>
  <si>
    <t>1872761341</t>
  </si>
  <si>
    <t>https://podminky.urs.cz/item/CS_URS_2024_02/413352212</t>
  </si>
  <si>
    <t>65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</si>
  <si>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</si>
  <si>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</si>
  <si>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-1676240818</t>
  </si>
  <si>
    <t>https://podminky.urs.cz/item/CS_URS_2024_02/413361821</t>
  </si>
  <si>
    <t xml:space="preserve">"viz. D.1.2.4 Výkres tvaru - 1.NP, 2.NP" </t>
  </si>
  <si>
    <t>19,748*200*0,001</t>
  </si>
  <si>
    <t>66</t>
  </si>
  <si>
    <t>4173.R</t>
  </si>
  <si>
    <t>Dobetonávka stropu z betonu tř. C 25/30</t>
  </si>
  <si>
    <t>-996868461</t>
  </si>
  <si>
    <t>"dobetonávka - strop nad 1.NP" 14,21*0,25*0,25*2+9*0,25*0,25</t>
  </si>
  <si>
    <t>"dobetonávka - strop nad 2.NP" 15*0,25*0,25*2+22,5*0,25*0,25</t>
  </si>
  <si>
    <t>67</t>
  </si>
  <si>
    <t>417351115.R</t>
  </si>
  <si>
    <t>Bednění pro provedení dobetonávky stropů zřízení</t>
  </si>
  <si>
    <t>-255179517</t>
  </si>
  <si>
    <t>"dobetonávka - strop nad 1.NP" 14,21*1,5</t>
  </si>
  <si>
    <t>"dobetonávka - strop nad 2.NP" (6,47+2,52)*1,5</t>
  </si>
  <si>
    <t>68</t>
  </si>
  <si>
    <t>417351116.R</t>
  </si>
  <si>
    <t>Bednění pro provedení dobetonávky stropů odstranění</t>
  </si>
  <si>
    <t>594409730</t>
  </si>
  <si>
    <t>69</t>
  </si>
  <si>
    <t>417321717</t>
  </si>
  <si>
    <t>Ztužující pásy a věnce z betonu železového (bez výztuže) tř. C 35/45</t>
  </si>
  <si>
    <t>-1153752801</t>
  </si>
  <si>
    <t>https://podminky.urs.cz/item/CS_URS_2024_02/417321717</t>
  </si>
  <si>
    <t>"strop nad 1.NP"</t>
  </si>
  <si>
    <t>"VE01" (6,8+6,8+8,96)*0,25*0,2</t>
  </si>
  <si>
    <t>"VE02" (33*2+15,5*2)*0,25*0,2</t>
  </si>
  <si>
    <t xml:space="preserve">"strop nad 2.NP" </t>
  </si>
  <si>
    <t>70</t>
  </si>
  <si>
    <t>417351115</t>
  </si>
  <si>
    <t>Bednění bočnic ztužujících pásů a věnců včetně vzpěr zřízení</t>
  </si>
  <si>
    <t>-550477588</t>
  </si>
  <si>
    <t>https://podminky.urs.cz/item/CS_URS_2024_02/417351115</t>
  </si>
  <si>
    <t>"VE01" (6,8+6,8+8,96)*0,25*2+(6,8+6,8+8,96)*0,2</t>
  </si>
  <si>
    <t>"VE02" (33*2+15,5*2)*0,25*2+(33*2+15,5*2)*0,2</t>
  </si>
  <si>
    <t>71</t>
  </si>
  <si>
    <t>417351116</t>
  </si>
  <si>
    <t>Bednění bočnic ztužujících pásů a věnců včetně vzpěr odstranění</t>
  </si>
  <si>
    <t>-1789883246</t>
  </si>
  <si>
    <t>https://podminky.urs.cz/item/CS_URS_2024_02/417351116</t>
  </si>
  <si>
    <t>72</t>
  </si>
  <si>
    <t>417361821</t>
  </si>
  <si>
    <t>Výztuž ztužujících pásů a věnců z betonářské oceli 10 505 (R) nebo BSt 500</t>
  </si>
  <si>
    <t>-176011963</t>
  </si>
  <si>
    <t>https://podminky.urs.cz/item/CS_URS_2024_02/417361821</t>
  </si>
  <si>
    <t xml:space="preserve">"viz. D.1.2.4 Výkres tvaru - 1.NP" </t>
  </si>
  <si>
    <t>10,828*200*0,001</t>
  </si>
  <si>
    <t>73</t>
  </si>
  <si>
    <t>430321001</t>
  </si>
  <si>
    <t>Montáž podestových panelů hmotnosti do 3,0 t</t>
  </si>
  <si>
    <t>-1729386730</t>
  </si>
  <si>
    <t>https://podminky.urs.cz/item/CS_URS_2024_02/430321001</t>
  </si>
  <si>
    <t>"D1.2.8 Prefa schodiště - P01" 1</t>
  </si>
  <si>
    <t>74</t>
  </si>
  <si>
    <t>59373.R</t>
  </si>
  <si>
    <t>Deska schodišťová nosná ŽB 2700x1200x250mm</t>
  </si>
  <si>
    <t>2118824033</t>
  </si>
  <si>
    <t>75</t>
  </si>
  <si>
    <t>435121.R</t>
  </si>
  <si>
    <t>Montáž schodišťových ramen bez podest hmotnosti do 4 t</t>
  </si>
  <si>
    <t>-339596442</t>
  </si>
  <si>
    <t>"viz. prefa schodiště" 2</t>
  </si>
  <si>
    <t>76</t>
  </si>
  <si>
    <t>59372.R</t>
  </si>
  <si>
    <t>Rameno schodišťové ŽB 3780x1200</t>
  </si>
  <si>
    <t>1562271176</t>
  </si>
  <si>
    <t>Komunikace pozemní</t>
  </si>
  <si>
    <t>77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</si>
  <si>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</si>
  <si>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</si>
  <si>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-44908237</t>
  </si>
  <si>
    <t>https://podminky.urs.cz/item/CS_URS_2024_02/596811311</t>
  </si>
  <si>
    <t>"u opěrné stěny" (6,8+33+7,5)*0,6</t>
  </si>
  <si>
    <t>78</t>
  </si>
  <si>
    <t>460R</t>
  </si>
  <si>
    <t>dlažba plošná betonová 600x600mm tl 60mm</t>
  </si>
  <si>
    <t>-1466645622</t>
  </si>
  <si>
    <t>28,38*1,1 "Přepočtené koeficientem množství</t>
  </si>
  <si>
    <t>Úpravy povrchů, podlahy a osazování výplní</t>
  </si>
  <si>
    <t>79</t>
  </si>
  <si>
    <t>611131300</t>
  </si>
  <si>
    <t>Podkladní a spojovací vrstva vnitřních omítaných ploch vápenný postřik nanášený strojně celoplošně stropů</t>
  </si>
  <si>
    <t>1412869515</t>
  </si>
  <si>
    <t>https://podminky.urs.cz/item/CS_URS_2024_02/611131300</t>
  </si>
  <si>
    <t>"Půdorys 1.NP" 176+47,84+11,06</t>
  </si>
  <si>
    <t>80</t>
  </si>
  <si>
    <t>611341321</t>
  </si>
  <si>
    <t>Omítka sádrová nebo vápenosádrová vnitřních ploch nanášená strojně jednovrstvá, tloušťky do 10 mm hladká vodorovných konstrukcí stropů rovných</t>
  </si>
  <si>
    <t>-1844288038</t>
  </si>
  <si>
    <t>https://podminky.urs.cz/item/CS_URS_2024_02/611341321</t>
  </si>
  <si>
    <t>81</t>
  </si>
  <si>
    <t>612131300</t>
  </si>
  <si>
    <t>Podkladní a spojovací vrstva vnitřních omítaných ploch vápenný postřik nanášený strojně celoplošně stěn</t>
  </si>
  <si>
    <t>679124701</t>
  </si>
  <si>
    <t>https://podminky.urs.cz/item/CS_URS_2024_02/612131300</t>
  </si>
  <si>
    <t>"půdorys. 1.NP"</t>
  </si>
  <si>
    <t>"zádveří 101" (2,0*2+2,3*2+0,26*5,8)*3 - "otvory" (1,0*2,15+1,5*2,15+2,0*2,15)</t>
  </si>
  <si>
    <t>"rozvodna elektro 102" (1,8*2+2,06*2)*3 - "otvory" (1,0*2,15)</t>
  </si>
  <si>
    <t>"chodba 103" (18,88*3) - "otvory" (2,0*2,15*2+0,9*2,15*2+0,8*2,15+1,7*2,15)</t>
  </si>
  <si>
    <t>"šatna muži 104" (19,49*3) - "otvory" (0,7*1,4+0,8*2,15+0,9*2,15)</t>
  </si>
  <si>
    <t>"umývárna muži 105" (18,66*3) - "otvory" (0,8*2,15*3+0,7*1,4)</t>
  </si>
  <si>
    <t>"úklid 106" (9,31*3) - "otvory" (0,8*2,15)</t>
  </si>
  <si>
    <t>"šatna ženy 107" (15,23*3) - "otvory" (0,8*2,15+0,9*2,15)</t>
  </si>
  <si>
    <t>"umývárna ženy 108" (5,5*2+15,38)*3 - "otvory" (0,8*2,15*5)</t>
  </si>
  <si>
    <t>"schodišťový prostor 109" (13,1*3) - "otvory" (0,9*2,15+2,0*2,15)</t>
  </si>
  <si>
    <t>"garáž 110" (55,2+1,6*3)*4,1 - "otvory" (0,8*2,15+0,9*2,15*5+1,0*2,15+1,7*2,15+3,5*3,5*4)</t>
  </si>
  <si>
    <t>"sklad zdravotnického mat. 111" (14,02*3) - "otvory" (0,9*2,15)</t>
  </si>
  <si>
    <t>"sklad léků 112" (13,76*3) - "otvory" (0,9*2,15)</t>
  </si>
  <si>
    <t>"wc 113" (6*3) - "otvory" (0,8*2,15)</t>
  </si>
  <si>
    <t>"čisté prádlo 114" (11,22*3) - "otvory" (0,9*2,15*2)</t>
  </si>
  <si>
    <t>"špinavé prádlo 115" (8,49*3) - "otvory" (0,9*2,15*2)</t>
  </si>
  <si>
    <t>"prádelna 116" (8*3) - "otvory" (0,9*2,15)</t>
  </si>
  <si>
    <t>"desinfekce 117" (15,10*3) - "otvory" (0,9*2,15)</t>
  </si>
  <si>
    <t>"pneu 118" (10,84*3) - "otvory" (1,0*2,15*2)</t>
  </si>
  <si>
    <t>"tech. místnost 119" (12,55*3) - "otvory" (1,0*2,15)</t>
  </si>
  <si>
    <t>"údržba 120" (17,32*3) - "otvory" (0,8*2,15+1,0*2,15)</t>
  </si>
  <si>
    <t>"wc 121" (6*3) - "otvory" (0,8*2,15)</t>
  </si>
  <si>
    <t>"dekontaminace vozidel 122" (30,4*4,1) - "otvory" (1,0*2,15+1,7*2,15+3,5*3,5)</t>
  </si>
  <si>
    <t>"tech. místnost 123" (19,62*2,3) - "otvory" (0,9*2,15)</t>
  </si>
  <si>
    <t>"půdorys 2.NP"</t>
  </si>
  <si>
    <t>"Schodiště 201" (4,8*2*2,69+2,7*2,69) - "otvory" (2,7*1,55)</t>
  </si>
  <si>
    <t>"hala 202" (18,6*2,69) - "otvory" (1,5*1,5+1,685*2,15+1,4*2,1+0,9*2,15*2)</t>
  </si>
  <si>
    <t>"Lékař 203" (18,81*2,69) - "otvory" (0,9*2,15+2,0*1,5)</t>
  </si>
  <si>
    <t>"úklid 204" (8,88*2,69) - "otvory" (0,9*2,15)</t>
  </si>
  <si>
    <t>"vedoucí záchranář 205" (19,8*2,69) - "otvory" (0,8*2,15+2,0*1,5*2)</t>
  </si>
  <si>
    <t>"záchranář 206" (16,3*2,69) - "otvory" (0,8*2,1+2,5*1,5)</t>
  </si>
  <si>
    <t>"server 207" (8,27*2,69) - "otvory"(0,9*2,15)</t>
  </si>
  <si>
    <t>"sprcha 208" (9,0*2,69) - "otvory" (0,8*2,15)</t>
  </si>
  <si>
    <t>"sprcha vedoucí lékař 209" (9,0*2,69) - "otvory" (0,8*2,15)</t>
  </si>
  <si>
    <t>"chodba 210" (52,45*2,69) - "otvory" (1,685*2,15+0,8*2,15*2,0+0,9*2,15*7+1,7*2,15+3,5*1,5*2)</t>
  </si>
  <si>
    <t>"wc muži 211" (15,0*2,69) - "otvory" (0,8*2,15*3)</t>
  </si>
  <si>
    <t>"wc ženy 212" (17,15*2,69) - "otvory" (0,8*2,15*5)</t>
  </si>
  <si>
    <t>"vedoucí lékař 213" (16,0*2,69) - "otvory" (0,8*2,15+0,9*2,15+1,8*1,5)</t>
  </si>
  <si>
    <t>"záchranář 214" (16,0*2,69) - "otvory" (0,9*2,15+1,8*1,5)</t>
  </si>
  <si>
    <t>"záchranář 215" (16,0*2,69) - "otvory" (0,9*2,15+1,8*1,5)</t>
  </si>
  <si>
    <t>"řidič 216" (16,0*2,69) - "otvory" (0,9*2,15+1,8*1,5)</t>
  </si>
  <si>
    <t>"řidič 217" (16,0*2,69) - "otvory" (0,9*2,15+1,8*1,5)</t>
  </si>
  <si>
    <t>"lékaři 218" (17,4*2,69) - "otvory" (0,9*2,15+1,8*1,5)</t>
  </si>
  <si>
    <t>"společenská místnost 219" (30,57*2,69) - "otvory" (0,9*2,15*2+2,5*1,5*2+1,7*2,15*2)</t>
  </si>
  <si>
    <t>"počítačová pracovna 220" (15,4*2,69) - "otvory" (0,9*2,15*2)</t>
  </si>
  <si>
    <t>"kuchyňka 221" (15,0*2,69) - "otvory" (0,9*2,15*2+2,5*1,5)</t>
  </si>
  <si>
    <t>"lékař 223" (16,3*2,69) - "otvory" (0,8*2,1+2,5*1,5)</t>
  </si>
  <si>
    <t>"chodba 224" (11,98*2,69) - "otvory" (0,8*2,1*3+0,9*2,1+1,4*2,1)</t>
  </si>
  <si>
    <t>"špalety" 100</t>
  </si>
  <si>
    <t>82</t>
  </si>
  <si>
    <t>612142001</t>
  </si>
  <si>
    <t>Pletivo vnitřních ploch v ploše nebo pruzích, na plném podkladu sklovláknité vtlačené do tmelu včetně tmelu stěn</t>
  </si>
  <si>
    <t>-1750855575</t>
  </si>
  <si>
    <t>https://podminky.urs.cz/item/CS_URS_2024_02/612142001</t>
  </si>
  <si>
    <t>83</t>
  </si>
  <si>
    <t>612323311</t>
  </si>
  <si>
    <t>Omítka vápenocementová vnitřních ploch hladkých nanášená strojně jednovrstvá hladká, na neomítnutý bezesparý podklad, tloušťky do 5 mm stěn</t>
  </si>
  <si>
    <t>1567970108</t>
  </si>
  <si>
    <t>https://podminky.urs.cz/item/CS_URS_2024_02/612323311</t>
  </si>
  <si>
    <t>"Pod obklady"</t>
  </si>
  <si>
    <t>"Půdorys 1.NP"</t>
  </si>
  <si>
    <t>"Místnost 105" 17,84*2,0+0,3</t>
  </si>
  <si>
    <t>"Místnost 106" 1,7*2,0</t>
  </si>
  <si>
    <t>"Místnost 108" (14,27+4,7*2)*2,0+0,3</t>
  </si>
  <si>
    <t>"Místnost 113" 5,2*2,0</t>
  </si>
  <si>
    <t>"Místnost 116" 6,2*2,0</t>
  </si>
  <si>
    <t>"Místnost 117" (14,21*2,0)+(2,3*1,315)</t>
  </si>
  <si>
    <t>"Místnost 121" 5,2*2,0</t>
  </si>
  <si>
    <t>"Místnost 122" (30,4*4,1) - "otvory" (1,0*2,15+1,7*2,15+3,5*3,5)</t>
  </si>
  <si>
    <t>"Půdorys 2.NP"</t>
  </si>
  <si>
    <t>"místnost 203" (2,25*2,0)</t>
  </si>
  <si>
    <t>"místnost 204" (1,66*2,0)</t>
  </si>
  <si>
    <t>"místnost 205" (2,25*2,0)</t>
  </si>
  <si>
    <t>"místnost 208" (8,24*2,0)</t>
  </si>
  <si>
    <t>"místnost 209" (8,24*2,0)</t>
  </si>
  <si>
    <t>"místnost 211" (6,86+4,4)*2,0</t>
  </si>
  <si>
    <t>"místnost 212" (2,99+4,4+4,4)*2,0</t>
  </si>
  <si>
    <t>"místnost 214" (2,0*2,0)</t>
  </si>
  <si>
    <t>"místnost 215" (2,0*2,0)</t>
  </si>
  <si>
    <t>"místnost 216" (2,0*2,0)</t>
  </si>
  <si>
    <t>"místnost 217" (2,0*2,0)</t>
  </si>
  <si>
    <t>"místnost 218" (1,6*2,0)</t>
  </si>
  <si>
    <t>"místnost 221" (5,33*2,0)</t>
  </si>
  <si>
    <t>84</t>
  </si>
  <si>
    <t>612341321</t>
  </si>
  <si>
    <t>Omítka sádrová nebo vápenosádrová vnitřních ploch nanášená strojně jednovrstvá, tloušťky do 10 mm hladká svislých konstrukcí stěn</t>
  </si>
  <si>
    <t>-1216275059</t>
  </si>
  <si>
    <t>https://podminky.urs.cz/item/CS_URS_2024_02/612341321</t>
  </si>
  <si>
    <t>85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</si>
  <si>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</si>
  <si>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</si>
  <si>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510608350</t>
  </si>
  <si>
    <t>https://podminky.urs.cz/item/CS_URS_2024_02/621221031</t>
  </si>
  <si>
    <t>"Řezy, půdorys"</t>
  </si>
  <si>
    <t>"Stěna u přístřešku pro lahve O2" (3,80*1,4)</t>
  </si>
  <si>
    <t>86</t>
  </si>
  <si>
    <t>63152265</t>
  </si>
  <si>
    <t>deska tepelně izolační minerální kontaktních fasád podélné vlákno λ=0,034 tl 140mm</t>
  </si>
  <si>
    <t>-1945781713</t>
  </si>
  <si>
    <t>5,32*1,1 "Přepočtené koeficientem množství</t>
  </si>
  <si>
    <t>87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</si>
  <si>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</si>
  <si>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160 do 200 mm</t>
  </si>
  <si>
    <t>-1527394281</t>
  </si>
  <si>
    <t>https://podminky.urs.cz/item/CS_URS_2024_02/621221041</t>
  </si>
  <si>
    <t>"Strop u přístřešku pro lahve O2 (T08)" (8,58*1,4)</t>
  </si>
  <si>
    <t>88</t>
  </si>
  <si>
    <t>63142031</t>
  </si>
  <si>
    <t>deska tepelně izolační minerální kontaktních fasád podélné vlákno λ=0,035-0,036 tl 200mm</t>
  </si>
  <si>
    <t>1725971874</t>
  </si>
  <si>
    <t>12,012*1,1 "Přepočtené koeficientem množství</t>
  </si>
  <si>
    <t>89</t>
  </si>
  <si>
    <t>621221051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</si>
  <si>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200 do 240 mm</t>
  </si>
  <si>
    <t>-472154464</t>
  </si>
  <si>
    <t>https://podminky.urs.cz/item/CS_URS_2024_02/621221051</t>
  </si>
  <si>
    <t>"Skladba F1" (3,80*39,39) - "otvory" (3,1*3,6)*5-(0,7*1,4)*2-(1,65*1,5)</t>
  </si>
  <si>
    <t>"Skladba F1" (4,16*96,44) - "otvory" (1,7*2,15+3,5*1,5*6+1,8*1,5*6+1,5*1,5+2,7*1,55+2,0*1,5*2+2,5*1,5)</t>
  </si>
  <si>
    <t>"Půdorys 1.NP - strop nad vstupem" 12</t>
  </si>
  <si>
    <t>90</t>
  </si>
  <si>
    <t>63152269</t>
  </si>
  <si>
    <t>deska tepelně izolační minerální kontaktních fasád podélné vlákno λ=0,034 tl 240mm</t>
  </si>
  <si>
    <t>1177515841</t>
  </si>
  <si>
    <t>435,097*1,1 "Přepočtené koeficientem množství</t>
  </si>
  <si>
    <t>91</t>
  </si>
  <si>
    <t>621521012</t>
  </si>
  <si>
    <t>Omítka tenkovrstvá silikátová vnějších ploch probarvená bez penetrace zatíraná (škrábaná ), zrnitost 1,5 mm podhledů</t>
  </si>
  <si>
    <t>-1384054164</t>
  </si>
  <si>
    <t>https://podminky.urs.cz/item/CS_URS_2024_02/621521012</t>
  </si>
  <si>
    <t>92</t>
  </si>
  <si>
    <t>622131121</t>
  </si>
  <si>
    <t>Podkladní a spojovací vrstva vnějších omítaných ploch penetrace nanášená ručně stěn</t>
  </si>
  <si>
    <t>-1173521833</t>
  </si>
  <si>
    <t>https://podminky.urs.cz/item/CS_URS_2024_02/622131121</t>
  </si>
  <si>
    <t>89,447+5,320</t>
  </si>
  <si>
    <t>93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</si>
  <si>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</si>
  <si>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</si>
  <si>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784847954</t>
  </si>
  <si>
    <t>https://podminky.urs.cz/item/CS_URS_2024_02/622211041</t>
  </si>
  <si>
    <t>"Skladba F2" (3,4*50)</t>
  </si>
  <si>
    <t>"Skladba F3" (5,2*8,01)</t>
  </si>
  <si>
    <t>"sokl" (1,2*39,39)</t>
  </si>
  <si>
    <t>94</t>
  </si>
  <si>
    <t>28375954</t>
  </si>
  <si>
    <t>deska EPS 70 fasádní λ=0,039 tl 200mm</t>
  </si>
  <si>
    <t>1777889557</t>
  </si>
  <si>
    <t>211,652*1,1 "Přepočtené koeficientem množství</t>
  </si>
  <si>
    <t>95</t>
  </si>
  <si>
    <t>28376023</t>
  </si>
  <si>
    <t>deska perimetrická fasádní soklová 150kPa λ=0,035 tl 200mm</t>
  </si>
  <si>
    <t>-492786391</t>
  </si>
  <si>
    <t>47,268*1,1 "Přepočtené koeficientem množství</t>
  </si>
  <si>
    <t>96</t>
  </si>
  <si>
    <t>622521012</t>
  </si>
  <si>
    <t>Omítka tenkovrstvá silikátová vnějších ploch probarvená bez penetrace zatíraná (škrábaná ), zrnitost 1,5 mm stěn</t>
  </si>
  <si>
    <t>1332428394</t>
  </si>
  <si>
    <t>https://podminky.urs.cz/item/CS_URS_2024_02/622521012</t>
  </si>
  <si>
    <t>97</t>
  </si>
  <si>
    <t>631311113</t>
  </si>
  <si>
    <t>Mazanina z betonu prostého bez zvýšených nároků na prostředí tl. přes 50 do 80 mm tř. C 12/15</t>
  </si>
  <si>
    <t>-446558563</t>
  </si>
  <si>
    <t>https://podminky.urs.cz/item/CS_URS_2024_02/631311113</t>
  </si>
  <si>
    <t>"beton hutný - ochranná vrstva" (380+65)*0,05</t>
  </si>
  <si>
    <t>98</t>
  </si>
  <si>
    <t>631311126</t>
  </si>
  <si>
    <t>Mazanina z betonu prostého bez zvýšených nároků na prostředí tl. přes 80 do 120 mm tř. C 25/30</t>
  </si>
  <si>
    <t>-234959796</t>
  </si>
  <si>
    <t>https://podminky.urs.cz/item/CS_URS_2024_02/631311126</t>
  </si>
  <si>
    <t>"pneu 118" 5,74*0,08</t>
  </si>
  <si>
    <t>"tech. místnost 119" 9,14*0,08</t>
  </si>
  <si>
    <t>"údržba 120" 15,96*0,08</t>
  </si>
  <si>
    <t>"wc 121" 2,21*0,08</t>
  </si>
  <si>
    <t>99</t>
  </si>
  <si>
    <t>631311136</t>
  </si>
  <si>
    <t>Mazanina z betonu prostého bez zvýšených nároků na prostředí tl. přes 120 do 240 mm tř. C 25/30</t>
  </si>
  <si>
    <t>-971559481</t>
  </si>
  <si>
    <t>https://podminky.urs.cz/item/CS_URS_2024_02/631311136</t>
  </si>
  <si>
    <t>"garáž 110" 176,00*0,08</t>
  </si>
  <si>
    <t>"dekontaminace vozidel 122" 47,84*0,08</t>
  </si>
  <si>
    <t>v ceně betonové mazaniny je třeba počítat s těsnícím nátěrem dle PD - skladby podlah</t>
  </si>
  <si>
    <t>100</t>
  </si>
  <si>
    <t>6313.R</t>
  </si>
  <si>
    <t>Příplatek k mazanině za provedení odtokového žlabu</t>
  </si>
  <si>
    <t>m</t>
  </si>
  <si>
    <t>1082142284</t>
  </si>
  <si>
    <t>"viz. výpis zámečnických výrobků - Z05"</t>
  </si>
  <si>
    <t>"žlab 1 " 17,6</t>
  </si>
  <si>
    <t>"žlab 2" 9,1</t>
  </si>
  <si>
    <t>101</t>
  </si>
  <si>
    <t>56241.R</t>
  </si>
  <si>
    <t>Plastový žlab s mříží z pozinkované oceli š. 125</t>
  </si>
  <si>
    <t>-1893884280</t>
  </si>
  <si>
    <t>102</t>
  </si>
  <si>
    <t>365412.R</t>
  </si>
  <si>
    <t>Betonový žlab s litinovou mříží š. 145</t>
  </si>
  <si>
    <t>1804638258</t>
  </si>
  <si>
    <t>103</t>
  </si>
  <si>
    <t>631319203</t>
  </si>
  <si>
    <t>Příplatek k cenám betonových mazanin za vyztužení ocelovými vlákny (drátkobeton) objemové vyztužení 25 kg/m3</t>
  </si>
  <si>
    <t>-1438327007</t>
  </si>
  <si>
    <t>https://podminky.urs.cz/item/CS_URS_2024_02/631319203</t>
  </si>
  <si>
    <t>104</t>
  </si>
  <si>
    <t>631319011</t>
  </si>
  <si>
    <t>Příplatek k cenám mazanin za úpravu povrchu mazaniny přehlazením, mazanina tl. přes 50 do 80 mm</t>
  </si>
  <si>
    <t>-1901704948</t>
  </si>
  <si>
    <t>https://podminky.urs.cz/item/CS_URS_2024_02/631319011</t>
  </si>
  <si>
    <t>105</t>
  </si>
  <si>
    <t>632441114</t>
  </si>
  <si>
    <t>Potěr anhydritový samonivelační ze suchých směsí tlouštky přes 40 do 50 mm</t>
  </si>
  <si>
    <t>-408631338</t>
  </si>
  <si>
    <t>https://podminky.urs.cz/item/CS_URS_2024_02/632441114</t>
  </si>
  <si>
    <t>"zádveří 101" 4,6</t>
  </si>
  <si>
    <t>"rozvodna elektro 102" 3,71</t>
  </si>
  <si>
    <t>"chodba 103" 14,5</t>
  </si>
  <si>
    <t>"šatna muži 104" 19,85</t>
  </si>
  <si>
    <t>"umývárna muži 105" 7,83</t>
  </si>
  <si>
    <t>"úklid 106" 4,4</t>
  </si>
  <si>
    <t>"šatna ženy 107" 13,5</t>
  </si>
  <si>
    <t>"umývárna ženy 108" 13,15</t>
  </si>
  <si>
    <t>"schodišťový prostor 109" 11,59</t>
  </si>
  <si>
    <t>"sklad zdravotnického mat. 111" 12,16</t>
  </si>
  <si>
    <t>"sklad léků 112" 8,76</t>
  </si>
  <si>
    <t>"wc 113" 2,21</t>
  </si>
  <si>
    <t>"čisté prádlo 114" 6,76</t>
  </si>
  <si>
    <t>"špinavé prádlo 115" 4,49</t>
  </si>
  <si>
    <t>"prádelna 116" 3,94</t>
  </si>
  <si>
    <t>"desinfekce 117" 10,93</t>
  </si>
  <si>
    <t>"tech. místnost 123" 11,06</t>
  </si>
  <si>
    <t>"Schodiště 201" 11,86</t>
  </si>
  <si>
    <t>"hala 202" 23,79</t>
  </si>
  <si>
    <t>"Lékař 203" 14,42</t>
  </si>
  <si>
    <t>"úklid 204" 3,46</t>
  </si>
  <si>
    <t>"vedoucí záchranář 205" 14,44</t>
  </si>
  <si>
    <t>"školící místnost 206" 43,38</t>
  </si>
  <si>
    <t>"server 207" 4,84</t>
  </si>
  <si>
    <t>"sprcha 208" 3,97</t>
  </si>
  <si>
    <t>"sprcha vedoucí lékař 209" 3,98</t>
  </si>
  <si>
    <t>"chodba 210" 43,34</t>
  </si>
  <si>
    <t>"wc muži 211" 6,01</t>
  </si>
  <si>
    <t>"wc ženy 212" 6,06</t>
  </si>
  <si>
    <t>"vedoucí lékař 213" 15,05</t>
  </si>
  <si>
    <t>"záchranář 214" 15,05</t>
  </si>
  <si>
    <t>"záchranář 215" 15,05</t>
  </si>
  <si>
    <t>"řidič 216" 15,05</t>
  </si>
  <si>
    <t>"řidič 217" 15,05</t>
  </si>
  <si>
    <t>"lékaři 218" 18,5</t>
  </si>
  <si>
    <t>"společenská místnost 219" 63,01</t>
  </si>
  <si>
    <t>"počítačová pracovna 220" 14,30</t>
  </si>
  <si>
    <t>"kuchyňka 221" 14,02</t>
  </si>
  <si>
    <t>106</t>
  </si>
  <si>
    <t>632441119</t>
  </si>
  <si>
    <t>Potěr anhydritový samonivelační ze suchých směsí Příplatek k ceně -1114 za každých dalších i započatých 10 mm tloušťky přes 50 mm</t>
  </si>
  <si>
    <t>-377436393</t>
  </si>
  <si>
    <t>https://podminky.urs.cz/item/CS_URS_2024_02/632441119</t>
  </si>
  <si>
    <t>107</t>
  </si>
  <si>
    <t>632481213</t>
  </si>
  <si>
    <t>Separační vrstva k oddělení podlahových vrstev z polyetylénové fólie</t>
  </si>
  <si>
    <t>1597294270</t>
  </si>
  <si>
    <t>https://podminky.urs.cz/item/CS_URS_2024_02/632481213</t>
  </si>
  <si>
    <t>"Skladby podlah PD1, PD2"</t>
  </si>
  <si>
    <t>"garáž 110" 176</t>
  </si>
  <si>
    <t>"pneu 118" 5,74</t>
  </si>
  <si>
    <t>"tech. místnost 119" 9,14</t>
  </si>
  <si>
    <t>"údržba 120" 15,63</t>
  </si>
  <si>
    <t>"wc 121" 2,21</t>
  </si>
  <si>
    <t>"dekontaminace vozidel 122" 47,84</t>
  </si>
  <si>
    <t>108</t>
  </si>
  <si>
    <t>633121112</t>
  </si>
  <si>
    <t>Povrchová úprava vsypovou směsí průmyslových betonových podlah středně těžký provoz s přísadou korundu, tl. 3 mm</t>
  </si>
  <si>
    <t>1940802172</t>
  </si>
  <si>
    <t>https://podminky.urs.cz/item/CS_URS_2024_02/633121112</t>
  </si>
  <si>
    <t>"garáž 110" 176,00</t>
  </si>
  <si>
    <t>"údržba 120" 15,96</t>
  </si>
  <si>
    <t>109</t>
  </si>
  <si>
    <t>633991111</t>
  </si>
  <si>
    <t>Povrchová úprava betonových podlah nástřik proti odpařování vody</t>
  </si>
  <si>
    <t>-1113038597</t>
  </si>
  <si>
    <t>https://podminky.urs.cz/item/CS_URS_2024_02/633991111</t>
  </si>
  <si>
    <t>"WC 121" 2,21"</t>
  </si>
  <si>
    <t>110</t>
  </si>
  <si>
    <t>634111113</t>
  </si>
  <si>
    <t>Obvodová dilatace mezi stěnou a mazaninou nebo potěrem pružnou těsnicí páskou na bázi syntetického kaučuku výšky 80 mm</t>
  </si>
  <si>
    <t>-761919243</t>
  </si>
  <si>
    <t>https://podminky.urs.cz/item/CS_URS_2024_02/634111113</t>
  </si>
  <si>
    <t>"zádveří 101" (2,0*2+2,3*2)- "otvory" (1,0+1,5+2,0)</t>
  </si>
  <si>
    <t>"rozvodna elektro 102" (1,8*2+2,06*2) - "otvory" (1,0)</t>
  </si>
  <si>
    <t>"chodba 103" (18,88) - "otvory" (2,0*2+0,9*2+0,8+1,7)</t>
  </si>
  <si>
    <t>"šatna muži 104" (19,49) - "otvory" (0,8+0,9)</t>
  </si>
  <si>
    <t>"umývárna muži 105" (18,66) - "otvory" (0,8*3)</t>
  </si>
  <si>
    <t>"úklid 106" (9,31) - "otvory" (0,8)</t>
  </si>
  <si>
    <t>"šatna ženy 107" (15,23) - "otvory" (0,8+0,9)</t>
  </si>
  <si>
    <t>"umývárna ženy 108" (5,5*2+15,38) - "otvory" (0,8*5)</t>
  </si>
  <si>
    <t>"schodišťový prostor 109" (13,1) - "otvory" (0,9+2,0)</t>
  </si>
  <si>
    <t>"garáž 110" (55,2+1,6*3) - "otvory" (0,8+0,9*5+1,0+1,7+3,5*4)</t>
  </si>
  <si>
    <t>"sklad zdravotnického mat. 111" (14,02) - "otvory" (0,9)</t>
  </si>
  <si>
    <t>"sklad léků 112" (13,76) - "otvory" (0,9)</t>
  </si>
  <si>
    <t>"wc 113" (6) - "otvory" (0,8)</t>
  </si>
  <si>
    <t>"čisté prádlo 114" (11,22) - "otvory" (0,9*2)</t>
  </si>
  <si>
    <t>"špinavé prádlo 115" (8,49) - "otvory" (0,9*2)</t>
  </si>
  <si>
    <t>"prádelna 116" (8) - "otvory" (0,9)</t>
  </si>
  <si>
    <t>"desinfekce 117" (15,10) - "otvory" (0,9)</t>
  </si>
  <si>
    <t>"pneu 118" (10,84) - "otvory" (1,0*2)</t>
  </si>
  <si>
    <t>"tech. místnost 119" (12,55) - "otvory" (1,0)</t>
  </si>
  <si>
    <t>"údržba 120" (17,32) - "otvory" (0,8+1,0)</t>
  </si>
  <si>
    <t>"wc 121" (6) - "otvory" (0,8)</t>
  </si>
  <si>
    <t>"dekontaminace vozidel 122" (30,4) - "otvory" (1,0+1,7+3,5)</t>
  </si>
  <si>
    <t>"tech. místnost 123" (19,62) - "otvory" (0,9)</t>
  </si>
  <si>
    <t>"hala 202" (23,8) - "otvory" (0,8+1,685+1,9+0,9*3)</t>
  </si>
  <si>
    <t>"Lékař 203" (16,67) - "otvory" (0,9)</t>
  </si>
  <si>
    <t>"úklid 204" (8,15) - "otvory" (0,9)</t>
  </si>
  <si>
    <t>"vedoucí záchranář 205" (16,68) - "otvory" (0,9)</t>
  </si>
  <si>
    <t>"školící místnost 206" (28,17) - "otvory" (0,9+1,9)</t>
  </si>
  <si>
    <t>"server 207" (8,98) - "otvory" (1,0)</t>
  </si>
  <si>
    <t>"sprcha 208" (9,0) - "otvory" (0,8)</t>
  </si>
  <si>
    <t>"sprcha vedoucí lékař 209" (9,0) - "otvory" (0,8)</t>
  </si>
  <si>
    <t>"chodba 210" (52,45) - "otvory" (1,685+0,8*2,0+0,9*7+1,7)</t>
  </si>
  <si>
    <t>"wc muži 211" (15,0) - "otvory" (0,8*3)</t>
  </si>
  <si>
    <t>"wc ženy 212" (17,15) - "otvory" (0,8*5)</t>
  </si>
  <si>
    <t>"vedoucí lékař 213" (16,0) - "otvory" (0,8+0,9)</t>
  </si>
  <si>
    <t>"záchranář 214" (16,0) - "otvory" (0,9)</t>
  </si>
  <si>
    <t>"záchranář 215" (16,0) - "otvory" (0,9)</t>
  </si>
  <si>
    <t>"řidič 216" (16,0) - "otvory" (0,9)</t>
  </si>
  <si>
    <t>"řidič 217" (16,0) - "otvory" (0,9)</t>
  </si>
  <si>
    <t>"lékaři 218" (17,4) - "otvory" (0,9)</t>
  </si>
  <si>
    <t>"společenská místnost 219" (30,57) - "otvory" (0,9*2)</t>
  </si>
  <si>
    <t>"počítačová pracovna 220" (15,4) - "otvory" (0,9*2)</t>
  </si>
  <si>
    <t>"kuchyňka 221" (15,0) - "otvory" (0,9*2)</t>
  </si>
  <si>
    <t>"lékař 223" 16,31 - "otvory" (0,9*2)</t>
  </si>
  <si>
    <t>"chodba 224" 11,98 - "otvory" (0,8*3+0,9+1,4)</t>
  </si>
  <si>
    <t>111</t>
  </si>
  <si>
    <t>631311.R</t>
  </si>
  <si>
    <t>-577320078</t>
  </si>
  <si>
    <t>17,6+4,48</t>
  </si>
  <si>
    <t>112</t>
  </si>
  <si>
    <t>634113113</t>
  </si>
  <si>
    <t>Výplň dilatačních spár mazanin plastovým profilem výšky 40 mm</t>
  </si>
  <si>
    <t>-1257197104</t>
  </si>
  <si>
    <t>https://podminky.urs.cz/item/CS_URS_2024_02/634113113</t>
  </si>
  <si>
    <t>18,66+10+5</t>
  </si>
  <si>
    <t>113</t>
  </si>
  <si>
    <t>6351.R</t>
  </si>
  <si>
    <t>Vyrovnávací vrstva - křemičitý písek</t>
  </si>
  <si>
    <t>1645557452</t>
  </si>
  <si>
    <t>(375,24+61,38)*0,02</t>
  </si>
  <si>
    <t>114</t>
  </si>
  <si>
    <t>634911114</t>
  </si>
  <si>
    <t>Řezání dilatačních nebo smršťovacích spár v čerstvé betonové mazanině nebo potěru šířky do 5 mm, hloubky přes 50 do 80 mm</t>
  </si>
  <si>
    <t>-831303986</t>
  </si>
  <si>
    <t>https://podminky.urs.cz/item/CS_URS_2024_02/634911114</t>
  </si>
  <si>
    <t>115</t>
  </si>
  <si>
    <t>636311111</t>
  </si>
  <si>
    <t>Kladení dlažby z betonových dlaždic na sucho na terče z umělé hmoty o rozměru dlažby 40x40 cm, o výšce terče do 25 mm</t>
  </si>
  <si>
    <t>-147442603</t>
  </si>
  <si>
    <t>https://podminky.urs.cz/item/CS_URS_2024_02/636311111</t>
  </si>
  <si>
    <t>"terasa 222" 61,38</t>
  </si>
  <si>
    <t>116</t>
  </si>
  <si>
    <t>59246002</t>
  </si>
  <si>
    <t>dlažba plošná terasová betonová 400x400mm tl 40mm</t>
  </si>
  <si>
    <t>-406985510</t>
  </si>
  <si>
    <t>61,38*1,25 "Přepočet koeficientem množství"</t>
  </si>
  <si>
    <t>117</t>
  </si>
  <si>
    <t>642944121</t>
  </si>
  <si>
    <t>Osazení ocelových dveřních zárubní lisovaných nebo z úhelníků dodatečně s vybetonováním prahu, plochy do 2,5 m2</t>
  </si>
  <si>
    <t>-869254008</t>
  </si>
  <si>
    <t>https://podminky.urs.cz/item/CS_URS_2024_02/642944121</t>
  </si>
  <si>
    <t>"výpis dveří" 24</t>
  </si>
  <si>
    <t>118</t>
  </si>
  <si>
    <t>55331431</t>
  </si>
  <si>
    <t>zárubeň jednokřídlá ocelová pro dodatečnou montáž tl stěny 75-100mm rozměru 700/1970, 2100mm</t>
  </si>
  <si>
    <t>-1735799845</t>
  </si>
  <si>
    <t>119</t>
  </si>
  <si>
    <t>55331436</t>
  </si>
  <si>
    <t>zárubeň jednokřídlá ocelová pro dodatečnou montáž tl stěny 110-150mm rozměru 700/1970, 2100mm</t>
  </si>
  <si>
    <t>650512193</t>
  </si>
  <si>
    <t>120</t>
  </si>
  <si>
    <t>55331437</t>
  </si>
  <si>
    <t>zárubeň jednokřídlá ocelová pro dodatečnou montáž tl stěny 110-150mm rozměru 800/1970, 2100mm</t>
  </si>
  <si>
    <t>-1357607826</t>
  </si>
  <si>
    <t>121</t>
  </si>
  <si>
    <t>642944221</t>
  </si>
  <si>
    <t>Osazení ocelových dveřních zárubní lisovaných nebo z úhelníků dodatečně s vybetonováním prahu, plochy přes 2,5 m2</t>
  </si>
  <si>
    <t>-488761726</t>
  </si>
  <si>
    <t>https://podminky.urs.cz/item/CS_URS_2024_02/642944221</t>
  </si>
  <si>
    <t>"výpis dveří" 6</t>
  </si>
  <si>
    <t>122</t>
  </si>
  <si>
    <t>55331717</t>
  </si>
  <si>
    <t>zárubeň dvoukřídlá ocelová pro dodatečnou montáž tl stěny 110-150mm rozměru 1450/1970, 2100mm</t>
  </si>
  <si>
    <t>492508271</t>
  </si>
  <si>
    <t>123</t>
  </si>
  <si>
    <t>55331718</t>
  </si>
  <si>
    <t>zárubeň dvoukřídlá ocelová pro dodatečnou montáž tl stěny 110-150mm rozměru 1600/1970, 2100mm</t>
  </si>
  <si>
    <t>-1769344946</t>
  </si>
  <si>
    <t>124</t>
  </si>
  <si>
    <t>642945111</t>
  </si>
  <si>
    <t>Osazování ocelových zárubní protipožárních nebo protiplynových dveří do vynechaného otvoru, s obetonováním, dveří jednokřídlových do 2,5 m2</t>
  </si>
  <si>
    <t>-2106113729</t>
  </si>
  <si>
    <t>https://podminky.urs.cz/item/CS_URS_2024_02/642945111</t>
  </si>
  <si>
    <t>125</t>
  </si>
  <si>
    <t>55331561</t>
  </si>
  <si>
    <t>zárubeň jednokřídlá ocelová pro zdění s protipožární úpravou tl stěny 110-150mm rozměru 700/1970, 2100mm</t>
  </si>
  <si>
    <t>251331932</t>
  </si>
  <si>
    <t>126</t>
  </si>
  <si>
    <t>55331562</t>
  </si>
  <si>
    <t>zárubeň jednokřídlá ocelová pro zdění s protipožární úpravou tl stěny 110-150mm rozměru 800/1970, 2100mm</t>
  </si>
  <si>
    <t>813471245</t>
  </si>
  <si>
    <t>127</t>
  </si>
  <si>
    <t>55331563</t>
  </si>
  <si>
    <t>zárubeň jednokřídlá ocelová pro zdění s protipožární úpravou tl stěny 110-150mm rozměru 900/1970, 2100mm</t>
  </si>
  <si>
    <t>1227127900</t>
  </si>
  <si>
    <t>128</t>
  </si>
  <si>
    <t>642945112</t>
  </si>
  <si>
    <t>Osazování ocelových zárubní protipožárních nebo protiplynových dveří do vynechaného otvoru, s obetonováním, dveří dvoukřídlových přes 2,5 do 6,5 m2</t>
  </si>
  <si>
    <t>1096454597</t>
  </si>
  <si>
    <t>https://podminky.urs.cz/item/CS_URS_2024_02/642945112</t>
  </si>
  <si>
    <t>129</t>
  </si>
  <si>
    <t>55331763</t>
  </si>
  <si>
    <t>zárubeň dvoukřídlá ocelová pro zdění s protipožární úpravou tl stěny 110-150mm rozměru 1600/1970, 2100mm</t>
  </si>
  <si>
    <t>-1369296084</t>
  </si>
  <si>
    <t>130</t>
  </si>
  <si>
    <t>642946111</t>
  </si>
  <si>
    <t>Osazení stavebního pouzdra posuvných dveří do zděné příčky s jednou kapsou pro jedno dveřní křídlo průchozí šířky do 800 mm</t>
  </si>
  <si>
    <t>-704366752</t>
  </si>
  <si>
    <t>https://podminky.urs.cz/item/CS_URS_2024_02/642946111</t>
  </si>
  <si>
    <t>131</t>
  </si>
  <si>
    <t>55331611</t>
  </si>
  <si>
    <t>pouzdro stavební do zdiva pro 1 křídlo posuvných dveří š 700mm v do 2100mm</t>
  </si>
  <si>
    <t>587869868</t>
  </si>
  <si>
    <t>132</t>
  </si>
  <si>
    <t>55331612</t>
  </si>
  <si>
    <t>pouzdro stavební do zdiva pro 1 křídlo posuvných dveří š 800mm v do 2100mm</t>
  </si>
  <si>
    <t>1695112953</t>
  </si>
  <si>
    <t>Ostatní konstrukce a práce, bourání</t>
  </si>
  <si>
    <t>133</t>
  </si>
  <si>
    <t>919726122</t>
  </si>
  <si>
    <t>Geotextilie netkaná pro ochranu, separaci nebo filtraci měrná hmotnost přes 200 do 300 g/m2</t>
  </si>
  <si>
    <t>1772343268</t>
  </si>
  <si>
    <t>https://podminky.urs.cz/item/CS_URS_2024_02/919726122</t>
  </si>
  <si>
    <t>"S1 - plochá střecha" 435,55</t>
  </si>
  <si>
    <t>134</t>
  </si>
  <si>
    <t>935932116</t>
  </si>
  <si>
    <t>Odvodňovací plastový žlab pro třídu zatížení A 15 vnitřní šířky 100 mm s krycím roštem mřížkovým z pozinkované oceli</t>
  </si>
  <si>
    <t>-2000745616</t>
  </si>
  <si>
    <t>https://podminky.urs.cz/item/CS_URS_2024_02/935932116</t>
  </si>
  <si>
    <t>"půdorys 2.NP, výpis zámečnických výrobků - Z07 - terasa" 10</t>
  </si>
  <si>
    <t>135</t>
  </si>
  <si>
    <t>935933112</t>
  </si>
  <si>
    <t>Odvodňovací retenční plastový žlab pro třídu zatížení A 15 až D 400 uložený do betonu C 20/25 DN 150 s vtokovým štěrbinovým roštem z litiny</t>
  </si>
  <si>
    <t>-1237009514</t>
  </si>
  <si>
    <t>https://podminky.urs.cz/item/CS_URS_2024_02/935933112</t>
  </si>
  <si>
    <t>"půdorys 1.NP, výpis zámečnických výrobků - Z07 - garáž" 18</t>
  </si>
  <si>
    <t>136</t>
  </si>
  <si>
    <t>941111111</t>
  </si>
  <si>
    <t>Lešení řadové trubkové lehké pracovní s podlahami s provozním zatížením tř. 3 do 200 kg/m2 šířky tř. W06 od 0,6 do 0,9 m výšky do 10 m montáž</t>
  </si>
  <si>
    <t>339842315</t>
  </si>
  <si>
    <t>https://podminky.urs.cz/item/CS_URS_2024_02/941111111</t>
  </si>
  <si>
    <t>(33+5)*10+(7,4+34+10,2)*5</t>
  </si>
  <si>
    <t>137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</si>
  <si>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</si>
  <si>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</si>
  <si>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-1752459731</t>
  </si>
  <si>
    <t>https://podminky.urs.cz/item/CS_URS_2024_02/941111211</t>
  </si>
  <si>
    <t>638*90 "Přepočtené koeficientem množství</t>
  </si>
  <si>
    <t>138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</si>
  <si>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</si>
  <si>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</si>
  <si>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-697993205</t>
  </si>
  <si>
    <t>https://podminky.urs.cz/item/CS_URS_2024_02/941111322</t>
  </si>
  <si>
    <t>139</t>
  </si>
  <si>
    <t>941111811</t>
  </si>
  <si>
    <t>Lešení řadové trubkové lehké pracovní s podlahami s provozním zatížením tř. 3 do 200 kg/m2 šířky tř. W06 od 0,6 do 0,9 m výšky do 10 m demontáž</t>
  </si>
  <si>
    <t>-1938734738</t>
  </si>
  <si>
    <t>https://podminky.urs.cz/item/CS_URS_2024_02/941111811</t>
  </si>
  <si>
    <t>140</t>
  </si>
  <si>
    <t>944111111</t>
  </si>
  <si>
    <t>Zábradlí ochranné trubkové na vnějších volných stranách objektů odkloněné od svislice do 15° montáž</t>
  </si>
  <si>
    <t>1316002329</t>
  </si>
  <si>
    <t>https://podminky.urs.cz/item/CS_URS_2024_02/944111111</t>
  </si>
  <si>
    <t>33*2+15,2*2</t>
  </si>
  <si>
    <t>141</t>
  </si>
  <si>
    <t>944111211</t>
  </si>
  <si>
    <t>Zábradlí ochranné trubkové na vnějších volných stranách objektů odkloněné od svislice do 15° příplatek k ceně za každý den použití</t>
  </si>
  <si>
    <t>2097598478</t>
  </si>
  <si>
    <t>https://podminky.urs.cz/item/CS_URS_2024_02/944111211</t>
  </si>
  <si>
    <t>96,4*90 "Přepočtené koeficientem množství</t>
  </si>
  <si>
    <t>142</t>
  </si>
  <si>
    <t>944111811</t>
  </si>
  <si>
    <t>Zábradlí ochranné trubkové na vnějších volných stranách objektů odkloněné od svislice do 15° demontáž</t>
  </si>
  <si>
    <t>-60093987</t>
  </si>
  <si>
    <t>https://podminky.urs.cz/item/CS_URS_2024_02/944111811</t>
  </si>
  <si>
    <t>143</t>
  </si>
  <si>
    <t>944511111</t>
  </si>
  <si>
    <t>Síť ochranná zavěšená na konstrukci lešení z textilie z umělých vláken montáž</t>
  </si>
  <si>
    <t>1385740718</t>
  </si>
  <si>
    <t>https://podminky.urs.cz/item/CS_URS_2024_02/944511111</t>
  </si>
  <si>
    <t>144</t>
  </si>
  <si>
    <t>944511211</t>
  </si>
  <si>
    <t>Síť ochranná zavěšená na konstrukci lešení z textilie z umělých vláken příplatek k ceně za každý den použití</t>
  </si>
  <si>
    <t>-1721440801</t>
  </si>
  <si>
    <t>https://podminky.urs.cz/item/CS_URS_2024_02/944511211</t>
  </si>
  <si>
    <t>145</t>
  </si>
  <si>
    <t>944511811</t>
  </si>
  <si>
    <t>Síť ochranná zavěšená na konstrukci lešení z textilie z umělých vláken demontáž</t>
  </si>
  <si>
    <t>1871235480</t>
  </si>
  <si>
    <t>https://podminky.urs.cz/item/CS_URS_2024_02/944511811</t>
  </si>
  <si>
    <t>146</t>
  </si>
  <si>
    <t>945412111</t>
  </si>
  <si>
    <t>Teleskopická hydraulická montážní plošina na samohybném podvozku, s otočným košem výšky zdvihu do 8 m</t>
  </si>
  <si>
    <t>den</t>
  </si>
  <si>
    <t>-634801954</t>
  </si>
  <si>
    <t>https://podminky.urs.cz/item/CS_URS_2024_02/945412111</t>
  </si>
  <si>
    <t>147</t>
  </si>
  <si>
    <t>949101112</t>
  </si>
  <si>
    <t>Lešení pomocné pracovní pro objekty pozemních staveb pro zatížení do 150 kg/m2, o výšce lešeňové podlahy přes 1,9 do 3,5 m</t>
  </si>
  <si>
    <t>624414295</t>
  </si>
  <si>
    <t>https://podminky.urs.cz/item/CS_URS_2024_02/949101112</t>
  </si>
  <si>
    <t>(34*15,2)*2</t>
  </si>
  <si>
    <t>148</t>
  </si>
  <si>
    <t>953943211</t>
  </si>
  <si>
    <t>Osazování drobných kovových předmětů kotvených do stěny hasicího přístroje</t>
  </si>
  <si>
    <t>-1633773184</t>
  </si>
  <si>
    <t>https://podminky.urs.cz/item/CS_URS_2024_02/953943211</t>
  </si>
  <si>
    <t>"OS1" 10</t>
  </si>
  <si>
    <t>149</t>
  </si>
  <si>
    <t>44932114</t>
  </si>
  <si>
    <t>přístroj hasicí ruční práškový PG 6 LE</t>
  </si>
  <si>
    <t>-1256870101</t>
  </si>
  <si>
    <t>"hasicí přístroj 21A" 8</t>
  </si>
  <si>
    <t>"hasicí přístroj 183B" 2</t>
  </si>
  <si>
    <t>150</t>
  </si>
  <si>
    <t>993111111</t>
  </si>
  <si>
    <t>Dovoz a odvoz lešení včetně naložení a složení řadového, na vzdálenost do 10 km</t>
  </si>
  <si>
    <t>690497211</t>
  </si>
  <si>
    <t>https://podminky.urs.cz/item/CS_URS_2024_02/993111111</t>
  </si>
  <si>
    <t>638+1033,6</t>
  </si>
  <si>
    <t>151</t>
  </si>
  <si>
    <t>993111119</t>
  </si>
  <si>
    <t>Dovoz a odvoz lešení včetně naložení a složení řadového, na vzdálenost Příplatek k ceně za každých dalších i započatých 10 km přes 10 km</t>
  </si>
  <si>
    <t>-1961519798</t>
  </si>
  <si>
    <t>https://podminky.urs.cz/item/CS_URS_2024_02/993111119</t>
  </si>
  <si>
    <t>1671,6*5 "Přepočtené koeficientem množství</t>
  </si>
  <si>
    <t>998</t>
  </si>
  <si>
    <t>Přesun hmot</t>
  </si>
  <si>
    <t>152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</si>
  <si>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</si>
  <si>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</si>
  <si>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-686216842</t>
  </si>
  <si>
    <t>https://podminky.urs.cz/item/CS_URS_2024_02/998011002</t>
  </si>
  <si>
    <t>PSV</t>
  </si>
  <si>
    <t>Práce a dodávky PSV</t>
  </si>
  <si>
    <t>711</t>
  </si>
  <si>
    <t>Izolace proti vodě, vlhkosti a plynům</t>
  </si>
  <si>
    <t>153</t>
  </si>
  <si>
    <t>711111001</t>
  </si>
  <si>
    <t>Provedení izolace proti zemní vlhkosti natěradly a tmely za studena na ploše vodorovné V nátěrem penetračním</t>
  </si>
  <si>
    <t>2021672110</t>
  </si>
  <si>
    <t>https://podminky.urs.cz/item/CS_URS_2024_02/711111001</t>
  </si>
  <si>
    <t>"řezy, skladby podlah" 15,2*32,9</t>
  </si>
  <si>
    <t>154</t>
  </si>
  <si>
    <t>711112001</t>
  </si>
  <si>
    <t>Provedení izolace proti zemní vlhkosti natěradly a tmely za studena na ploše svislé S nátěrem penetračním</t>
  </si>
  <si>
    <t>934551081</t>
  </si>
  <si>
    <t>https://podminky.urs.cz/item/CS_URS_2024_02/711112001</t>
  </si>
  <si>
    <t>"viz. řezy A, B, C, výpis skladeb konstrukcí"</t>
  </si>
  <si>
    <t>"F2" 51,0*4,75</t>
  </si>
  <si>
    <t>"F3" 48,12*1,7 - "otvory" (1,5+(3,6*5))*0,52</t>
  </si>
  <si>
    <t>155</t>
  </si>
  <si>
    <t>11163150</t>
  </si>
  <si>
    <t>lak penetrační asfaltový</t>
  </si>
  <si>
    <t>947748781</t>
  </si>
  <si>
    <t>(500,08+313,914)*0,00034</t>
  </si>
  <si>
    <t>156</t>
  </si>
  <si>
    <t>711141559</t>
  </si>
  <si>
    <t>Provedení izolace proti zemní vlhkosti pásy přitavením NAIP na ploše vodorovné V</t>
  </si>
  <si>
    <t>-1067075645</t>
  </si>
  <si>
    <t>https://podminky.urs.cz/item/CS_URS_2024_02/711141559</t>
  </si>
  <si>
    <t>"viz. řezy A, B, C, výpis skladeb konstrukcí" (17*35)*2+" 222-terasa" 61,38*2 + "střecha" 435,55</t>
  </si>
  <si>
    <t>157</t>
  </si>
  <si>
    <t>711142559</t>
  </si>
  <si>
    <t>Provedení izolace proti zemní vlhkosti pásy přitavením NAIP na ploše svislé S</t>
  </si>
  <si>
    <t>-321948643</t>
  </si>
  <si>
    <t>https://podminky.urs.cz/item/CS_URS_2024_02/711142559</t>
  </si>
  <si>
    <t>"střecha - atika" (91,48*0,9)</t>
  </si>
  <si>
    <t>158</t>
  </si>
  <si>
    <t>62856011</t>
  </si>
  <si>
    <t>pás asfaltový natavitelný modifikovaný SBS s vložkou z hliníkové fólie s textilií a spalitelnou PE fólií nebo jemnozrnným minerálním posypem na horním povrchu tl 4,0mm</t>
  </si>
  <si>
    <t>51971733</t>
  </si>
  <si>
    <t>2144,556*1,1655 "Přepočtené koeficientem množství</t>
  </si>
  <si>
    <t>159</t>
  </si>
  <si>
    <t>7111.R</t>
  </si>
  <si>
    <t>Provedení izolace proti zemní vlhkosti vodorovné - kompozit vegetační</t>
  </si>
  <si>
    <t>-1979930951</t>
  </si>
  <si>
    <t>160</t>
  </si>
  <si>
    <t>R23137</t>
  </si>
  <si>
    <t>Kompozit vegetační 40 plus - HDPE nopová folie výška 40, PES rohož 20 mm, kašírovaná PP textilie 300g/m2</t>
  </si>
  <si>
    <t>-371306796</t>
  </si>
  <si>
    <t>435,550*1,1655 "Přepočtené koeficientem množství"</t>
  </si>
  <si>
    <t>507,634*1,1655 "Přepočtené koeficientem množství</t>
  </si>
  <si>
    <t>161</t>
  </si>
  <si>
    <t>711471051</t>
  </si>
  <si>
    <t>Provedení izolace proti povrchové a podpovrchové tlakové vodě termoplasty na ploše vodorovné V folií PVC lepenou</t>
  </si>
  <si>
    <t>1740989947</t>
  </si>
  <si>
    <t>https://podminky.urs.cz/item/CS_URS_2024_02/711471051</t>
  </si>
  <si>
    <t>"S2 - terasa" 61,38</t>
  </si>
  <si>
    <t>162</t>
  </si>
  <si>
    <t>28322000</t>
  </si>
  <si>
    <t>fólie hydroizolační střešní mPVC mechanicky kotvená šedá tl 2,0mm</t>
  </si>
  <si>
    <t>-1867623191</t>
  </si>
  <si>
    <t>61,38*1,2655 "Přepočtené koeficientem množství"</t>
  </si>
  <si>
    <t>163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</si>
  <si>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</si>
  <si>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</si>
  <si>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</si>
  <si>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-1930241177</t>
  </si>
  <si>
    <t>https://podminky.urs.cz/item/CS_URS_2024_02/998711202</t>
  </si>
  <si>
    <t>712</t>
  </si>
  <si>
    <t>Povlakové krytiny</t>
  </si>
  <si>
    <t>164</t>
  </si>
  <si>
    <t>71200R</t>
  </si>
  <si>
    <t>Úprava stávající střechy sousedního objektu</t>
  </si>
  <si>
    <t>1238265447</t>
  </si>
  <si>
    <t>"viz. D.1.1.5 2.NP v pravé části"</t>
  </si>
  <si>
    <t>ÚPRAVA STÁVAJCÍ STŘECHY SOUSEDNÍHO OBJEKTU:</t>
  </si>
  <si>
    <t>ODSTRANĚNÍ OPLECHOVANÍ, ODSTRANĚNÍ ČÁSTI SKLADBY STŘECHY, VČETNĚ NOSNÝCH TRÁMŮ</t>
  </si>
  <si>
    <t>ZAROVNÁNÍ STŘECHY SE STĚNOU OBJEKTU</t>
  </si>
  <si>
    <t>A NOVÉ OPLECHOVANÍ NAPOJENO NA OBJEKT ZZS KHK NÁCHOD</t>
  </si>
  <si>
    <t>0,54*1,05</t>
  </si>
  <si>
    <t>165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</si>
  <si>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</si>
  <si>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</si>
  <si>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-1173098513</t>
  </si>
  <si>
    <t>https://podminky.urs.cz/item/CS_URS_2024_02/712363115</t>
  </si>
  <si>
    <t>166</t>
  </si>
  <si>
    <t>28342013</t>
  </si>
  <si>
    <t>manžeta těsnící pro prostupy hydroizolací z PVC uzavřená kruhová vnitřní průměr 90-114</t>
  </si>
  <si>
    <t>-860726288</t>
  </si>
  <si>
    <t>167</t>
  </si>
  <si>
    <t>28342014</t>
  </si>
  <si>
    <t>manžeta těsnící pro prostupy hydroizolací z PVC uzavřená kruhová vnitřní průměr 120-180</t>
  </si>
  <si>
    <t>-1587759929</t>
  </si>
  <si>
    <t>168</t>
  </si>
  <si>
    <t>712363607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</si>
  <si>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vnitřní pole</t>
  </si>
  <si>
    <t>-2053775571</t>
  </si>
  <si>
    <t>https://podminky.urs.cz/item/CS_URS_2024_02/712363607</t>
  </si>
  <si>
    <t>"střecha" 435,55</t>
  </si>
  <si>
    <t>169</t>
  </si>
  <si>
    <t>712363608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</si>
  <si>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krajní pole</t>
  </si>
  <si>
    <t>-1817597020</t>
  </si>
  <si>
    <t>https://podminky.urs.cz/item/CS_URS_2024_02/712363608</t>
  </si>
  <si>
    <t xml:space="preserve">"půdorys střechy - krajní pole, svislá a vodorovná atika" </t>
  </si>
  <si>
    <t>33,1*1+15,5*1+22,1*1+6,6*1+9*1+6,8*1+93,1*(0,5+0,68)</t>
  </si>
  <si>
    <t>170</t>
  </si>
  <si>
    <t>712363609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</si>
  <si>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rohové pole</t>
  </si>
  <si>
    <t>-52012547</t>
  </si>
  <si>
    <t>https://podminky.urs.cz/item/CS_URS_2024_02/712363609</t>
  </si>
  <si>
    <t>"půdorys střechy - rohové pole, svislá a vodorovná atika"</t>
  </si>
  <si>
    <t>1*8+0,5*12+0,68*16</t>
  </si>
  <si>
    <t>171</t>
  </si>
  <si>
    <t>1612621047</t>
  </si>
  <si>
    <t>435,55+202,958+24,88</t>
  </si>
  <si>
    <t>663,388*1,2655 "Přepočtené koeficientem množství</t>
  </si>
  <si>
    <t>172</t>
  </si>
  <si>
    <t>712771401</t>
  </si>
  <si>
    <t>Provedení vegetační vrstvy vegetační střechy ze substrátu, tloušťky do 100 mm, sklon střechy do 5°</t>
  </si>
  <si>
    <t>1642752215</t>
  </si>
  <si>
    <t>https://podminky.urs.cz/item/CS_URS_2024_02/712771401</t>
  </si>
  <si>
    <t>173</t>
  </si>
  <si>
    <t>10321001</t>
  </si>
  <si>
    <t>substrát vegetačních střech extenzivní suchomilných rostlin</t>
  </si>
  <si>
    <t>1710540677</t>
  </si>
  <si>
    <t>435,55*0,06 "Přepočtené koeficientem množství</t>
  </si>
  <si>
    <t>174</t>
  </si>
  <si>
    <t>712771521</t>
  </si>
  <si>
    <t>Založení vegetace vegetační střechy položením vegetační nebo trávníkové rohože, sklon střechy do 5°</t>
  </si>
  <si>
    <t>772645411</t>
  </si>
  <si>
    <t>https://podminky.urs.cz/item/CS_URS_2024_02/712771521</t>
  </si>
  <si>
    <t>175</t>
  </si>
  <si>
    <t>69334504</t>
  </si>
  <si>
    <t>koberec rozchodníkový vegetačních střech</t>
  </si>
  <si>
    <t>-1249826386</t>
  </si>
  <si>
    <t>435,55*1,15 "Přepočtené koeficientem množství</t>
  </si>
  <si>
    <t>176</t>
  </si>
  <si>
    <t>998712202</t>
  </si>
  <si>
    <t>Přesun hmot pro povlakové krytiny stanovený procentní sazbou (%) z ceny vodorovná dopravní vzdálenost do 50 m základní v objektech výšky přes 6 do 12 m</t>
  </si>
  <si>
    <t>1785973886</t>
  </si>
  <si>
    <t>https://podminky.urs.cz/item/CS_URS_2024_02/998712202</t>
  </si>
  <si>
    <t>713</t>
  </si>
  <si>
    <t>Izolace tepelné</t>
  </si>
  <si>
    <t>177</t>
  </si>
  <si>
    <t>713121111</t>
  </si>
  <si>
    <t>Montáž tepelné izolace podlah rohožemi, pásy, deskami, dílci, bloky (izolační materiál ve specifikaci) kladenými volně jednovrstvá</t>
  </si>
  <si>
    <t>-540606483</t>
  </si>
  <si>
    <t>https://podminky.urs.cz/item/CS_URS_2024_02/713121111</t>
  </si>
  <si>
    <t>"půdorys 2.NP - skladby PD4, PD5"</t>
  </si>
  <si>
    <t>178</t>
  </si>
  <si>
    <t>28376557</t>
  </si>
  <si>
    <t>deska polystyrénová pro snížení kročejového hluku (max. zatížení 6,5 kN/m2) tl 30mm</t>
  </si>
  <si>
    <t>1820079486</t>
  </si>
  <si>
    <t>364,63*1,15 "Přepočtené koeficientem množství</t>
  </si>
  <si>
    <t>179</t>
  </si>
  <si>
    <t>1126091321</t>
  </si>
  <si>
    <t>"půdorys 1.NP - skladby PD1, PD2, PD3"</t>
  </si>
  <si>
    <t>180</t>
  </si>
  <si>
    <t>28376534</t>
  </si>
  <si>
    <t>deska izolační PIR s oboustrannou kompozitní fólií s hliníkovou vložkou pro šikmé střechy λ=0,022 tl 140mm</t>
  </si>
  <si>
    <t>474044645</t>
  </si>
  <si>
    <t>"půdorys 1.NP - skladby PD2"</t>
  </si>
  <si>
    <t>223,84*1,15 "Přepočtené koeficientem množství</t>
  </si>
  <si>
    <t>181</t>
  </si>
  <si>
    <t>28376537</t>
  </si>
  <si>
    <t>deska izolační PIR s oboustrannou kompozitní fólií s hliníkovou vložkou pro šikmé střechy λ=0,022 tl 200mm</t>
  </si>
  <si>
    <t>-1309759267</t>
  </si>
  <si>
    <t>"půdorys 1.NP - skladby PD1, PD3"</t>
  </si>
  <si>
    <t>186,16*1,15 "Přepočtené koeficientem množství</t>
  </si>
  <si>
    <t>182</t>
  </si>
  <si>
    <t>713141152</t>
  </si>
  <si>
    <t>Montáž tepelné izolace střech plochých rohožemi, pásy, deskami, dílci, bloky (izolační materiál ve specifikaci) kladenými volně dvouvrstvá</t>
  </si>
  <si>
    <t>818602034</t>
  </si>
  <si>
    <t>https://podminky.urs.cz/item/CS_URS_2024_02/713141152</t>
  </si>
  <si>
    <t>"terasa 222"61,38</t>
  </si>
  <si>
    <t>183</t>
  </si>
  <si>
    <t>28376518</t>
  </si>
  <si>
    <t>deska izolační PIR s oboustrannou kompozitní fólií s hliníkovou vložkou pro ploché střechy λ=0,023 tl 120mm</t>
  </si>
  <si>
    <t>-275280206</t>
  </si>
  <si>
    <t>61,38*1,15 "Přepočtené koeficientem množství</t>
  </si>
  <si>
    <t>184</t>
  </si>
  <si>
    <t>28376516</t>
  </si>
  <si>
    <t>deska izolační PIR s oboustrannou kompozitní fólií s hliníkovou vložkou pro ploché střechy λ=0,023 tl 100mm</t>
  </si>
  <si>
    <t>1233263222</t>
  </si>
  <si>
    <t>496,93*1,15 "Přepočtené koeficientem množství</t>
  </si>
  <si>
    <t>185</t>
  </si>
  <si>
    <t>28376520</t>
  </si>
  <si>
    <t>deska izolační PIR s oboustrannou kompozitní fólií s hliníkovou vložkou pro ploché střechy λ=0,023 tl 160mm</t>
  </si>
  <si>
    <t>268691133</t>
  </si>
  <si>
    <t>186</t>
  </si>
  <si>
    <t>713141311</t>
  </si>
  <si>
    <t>Montáž tepelné izolace střech plochých spádovými klíny v ploše kladenými volně</t>
  </si>
  <si>
    <t>1022440845</t>
  </si>
  <si>
    <t>https://podminky.urs.cz/item/CS_URS_2024_02/713141311</t>
  </si>
  <si>
    <t>187</t>
  </si>
  <si>
    <t>28376104</t>
  </si>
  <si>
    <t>klín izolační spádový z čedičové minerální vaty 70kPa</t>
  </si>
  <si>
    <t>-1997357885</t>
  </si>
  <si>
    <t>"20-140" 435,55*(0,14+0,02)/2</t>
  </si>
  <si>
    <t>34,844*1,15 "Přepočtené koeficientem množství</t>
  </si>
  <si>
    <t>188</t>
  </si>
  <si>
    <t>713191521</t>
  </si>
  <si>
    <t>Montáž tepelné izolace stavebních konstrukcí - doplňky a konstrukční součásti podkladového profilu pro zateplení spodní části oken a dveří šířky přes 50 do 100 mm výšky do 100 mm</t>
  </si>
  <si>
    <t>832947724</t>
  </si>
  <si>
    <t>https://podminky.urs.cz/item/CS_URS_2024_02/713191521</t>
  </si>
  <si>
    <t>"O01" 1*0,7</t>
  </si>
  <si>
    <t>"O02" 1*0,7</t>
  </si>
  <si>
    <t>"O03" 1*2,7</t>
  </si>
  <si>
    <t>"O04" 1*1,5</t>
  </si>
  <si>
    <t>"O05" 1*1,8</t>
  </si>
  <si>
    <t>"O06" 1*1,8</t>
  </si>
  <si>
    <t>"O07" 1*1,8</t>
  </si>
  <si>
    <t>"O08" 1*1,8</t>
  </si>
  <si>
    <t>"O09" 1*1,8</t>
  </si>
  <si>
    <t>"O10" 1*1,8</t>
  </si>
  <si>
    <t>"O11" 1*3,5</t>
  </si>
  <si>
    <t>"O12" 1*3,5</t>
  </si>
  <si>
    <t>"013" 1*3,5</t>
  </si>
  <si>
    <t>"O14" 1*3,5</t>
  </si>
  <si>
    <t>"O15" 1*2,5</t>
  </si>
  <si>
    <t>"O16" 1*3,5</t>
  </si>
  <si>
    <t>"O17" 1*3,5</t>
  </si>
  <si>
    <t>"O18" 1*2</t>
  </si>
  <si>
    <t>"O19" 1*2</t>
  </si>
  <si>
    <t>"O20" 1*2</t>
  </si>
  <si>
    <t>"O21" 1*1,8</t>
  </si>
  <si>
    <t>189</t>
  </si>
  <si>
    <t>28376219</t>
  </si>
  <si>
    <t>profil podkladový sendvičový s vloženou PIR vložkou pro zateplení spodní části oken a dveří (15/30/15) š 60mm v 50mm</t>
  </si>
  <si>
    <t>1988411822</t>
  </si>
  <si>
    <t>47,7*1,2 "Přepočtené koeficientem množství</t>
  </si>
  <si>
    <t>190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</si>
  <si>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</si>
  <si>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</si>
  <si>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128448725</t>
  </si>
  <si>
    <t>https://podminky.urs.cz/item/CS_URS_2024_02/713191523</t>
  </si>
  <si>
    <t>"D1" 1*1,4</t>
  </si>
  <si>
    <t>"D55" 1*1,6</t>
  </si>
  <si>
    <t>191</t>
  </si>
  <si>
    <t>28376300</t>
  </si>
  <si>
    <t>profil podkladový sendvičový s vloženou PIR vložkou pro zateplení spodní části oken a dveří (25/40/15) š 80mm v 300mm</t>
  </si>
  <si>
    <t>1423387759</t>
  </si>
  <si>
    <t>3*1,2 "Přepočtené koeficientem množství</t>
  </si>
  <si>
    <t>192</t>
  </si>
  <si>
    <t>28376272</t>
  </si>
  <si>
    <t>profil podkladový sendvičový s vloženou PIR vložkou pro zateplení spodní části oken a dveří (25/30/15) š 70mm v 300mm</t>
  </si>
  <si>
    <t>1047278544</t>
  </si>
  <si>
    <t>193</t>
  </si>
  <si>
    <t>28376252</t>
  </si>
  <si>
    <t>profil podkladový sendvičový s vloženou PIR vložkou pro zateplení spodní části oken a dveří (25/30/15) š 70mm v 100mm</t>
  </si>
  <si>
    <t>1607286841</t>
  </si>
  <si>
    <t>194</t>
  </si>
  <si>
    <t>28376280</t>
  </si>
  <si>
    <t>profil podkladový sendvičový s vloženou PIR vložkou pro zateplení spodní části oken a dveří (25/40/15) š 80mm v 100mm</t>
  </si>
  <si>
    <t>737427860</t>
  </si>
  <si>
    <t>195</t>
  </si>
  <si>
    <t>998713202</t>
  </si>
  <si>
    <t>Přesun hmot pro izolace tepelné stanovený procentní sazbou (%) z ceny vodorovná dopravní vzdálenost do 50 m s užitím mechanizace v objektech výšky přes 6 do 12 m</t>
  </si>
  <si>
    <t>-432974593</t>
  </si>
  <si>
    <t>https://podminky.urs.cz/item/CS_URS_2024_02/998713202</t>
  </si>
  <si>
    <t>722</t>
  </si>
  <si>
    <t>Zdravotechnika - vnitřní vodovod</t>
  </si>
  <si>
    <t>196</t>
  </si>
  <si>
    <t>722250143</t>
  </si>
  <si>
    <t>Požární příslušenství a armatury hydrantový systém s tvarově stálou hadicí prosklený D 25 x 30 m</t>
  </si>
  <si>
    <t>soubor</t>
  </si>
  <si>
    <t>-411149008</t>
  </si>
  <si>
    <t>https://podminky.urs.cz/item/CS_URS_2024_02/722250143</t>
  </si>
  <si>
    <t>"viz. OS2" 1</t>
  </si>
  <si>
    <t>725</t>
  </si>
  <si>
    <t>Zdravotechnika - zařizovací předměty</t>
  </si>
  <si>
    <t>197</t>
  </si>
  <si>
    <t>p</t>
  </si>
  <si>
    <t>Pračka, přední plnění, energ. třída A, min. 9kg, rozměry cca 596x850x643mm</t>
  </si>
  <si>
    <t>-807530557</t>
  </si>
  <si>
    <t>"viz. výpis ostatních výrobků - P" 1</t>
  </si>
  <si>
    <t>198</t>
  </si>
  <si>
    <t>S</t>
  </si>
  <si>
    <t>Sušička, přední plnění, energ. třída A, min. 9kg, rozměry cca 596x850x643mm</t>
  </si>
  <si>
    <t>-433243868</t>
  </si>
  <si>
    <t>"viz. výpis ostatních výrobků - S" 1</t>
  </si>
  <si>
    <t>762</t>
  </si>
  <si>
    <t>Konstrukce tesařské</t>
  </si>
  <si>
    <t>199</t>
  </si>
  <si>
    <t>762421014</t>
  </si>
  <si>
    <t>Obložení stropů nebo střešních podhledů z dřevoštěpkových desek OSB šroubovaných na sraz, tloušťky desky 18 mm</t>
  </si>
  <si>
    <t>-2091876417</t>
  </si>
  <si>
    <t>https://podminky.urs.cz/item/CS_URS_2024_02/762421014</t>
  </si>
  <si>
    <t>"atika" 0,62*96,7</t>
  </si>
  <si>
    <t>200</t>
  </si>
  <si>
    <t>998762202</t>
  </si>
  <si>
    <t>Přesun hmot pro konstrukce tesařské stanovený procentní sazbou (%) z ceny vodorovná dopravní vzdálenost do 50 m základní v objektech výšky přes 6 do 12 m</t>
  </si>
  <si>
    <t>1825934259</t>
  </si>
  <si>
    <t>https://podminky.urs.cz/item/CS_URS_2024_02/998762202</t>
  </si>
  <si>
    <t>763</t>
  </si>
  <si>
    <t>Konstrukce suché výstavby</t>
  </si>
  <si>
    <t>371</t>
  </si>
  <si>
    <t>763121211</t>
  </si>
  <si>
    <t>Stěna předsazená ze sádrokartonových desek bez nosné konstrukce jednoduše opláštěná deskou standardní A tl. 12,5 mm, lepenou celoplošně</t>
  </si>
  <si>
    <t>-1344335506</t>
  </si>
  <si>
    <t>https://podminky.urs.cz/item/CS_URS_2024_02/763121211</t>
  </si>
  <si>
    <t>1.NP</t>
  </si>
  <si>
    <t>"107" 0,95*3*2</t>
  </si>
  <si>
    <t>"105" 0,97*3+0,95*3</t>
  </si>
  <si>
    <t>"113" 1,3*3</t>
  </si>
  <si>
    <t>"121" 1,3*3</t>
  </si>
  <si>
    <t>2.NP</t>
  </si>
  <si>
    <t>"208" 0,9*2,69*2</t>
  </si>
  <si>
    <t>"209" 0,9*2,69*2</t>
  </si>
  <si>
    <t>"211" 1,1*2,69*2</t>
  </si>
  <si>
    <t>"212" 1,1*2,69*2</t>
  </si>
  <si>
    <t>201</t>
  </si>
  <si>
    <t>763131414</t>
  </si>
  <si>
    <t>Podhled ze sádrokartonových desek dvouvrstvá zavěšená spodní konstrukce z ocelových profilů CD, UD jednoduše opláštěná deskou standardní A, tl. 15 mm, bez izolace</t>
  </si>
  <si>
    <t>1520851691</t>
  </si>
  <si>
    <t>https://podminky.urs.cz/item/CS_URS_2024_02/763131414</t>
  </si>
  <si>
    <t xml:space="preserve">"půdorys 2.NP" </t>
  </si>
  <si>
    <t>"Lékař 203" 17,58</t>
  </si>
  <si>
    <t>"vedoucí záchranář 205" 21,08</t>
  </si>
  <si>
    <t>"záchranář 206" 15,65</t>
  </si>
  <si>
    <t>"server 207" 3,47</t>
  </si>
  <si>
    <t>"lékař 223" 15,68</t>
  </si>
  <si>
    <t>202</t>
  </si>
  <si>
    <t>763131765</t>
  </si>
  <si>
    <t>Podhled ze sádrokartonových desek Příplatek k cenám za výšku zavěšení přes 0,5 do 1,0 m</t>
  </si>
  <si>
    <t>-1234733776</t>
  </si>
  <si>
    <t>https://podminky.urs.cz/item/CS_URS_2024_02/763131765</t>
  </si>
  <si>
    <t>"výkres podhledů 2.NP" 167,21</t>
  </si>
  <si>
    <t>167,21*1,15 "Přepočtené koeficientem množství</t>
  </si>
  <si>
    <t>203</t>
  </si>
  <si>
    <t>763431002</t>
  </si>
  <si>
    <t>Montáž podhledu minerálního včetně zavěšeného roštu viditelného s panely vyjímatelnými, velikosti panelů přes 0,36 m2 do 0,72 m2</t>
  </si>
  <si>
    <t>-1055107691</t>
  </si>
  <si>
    <t>https://podminky.urs.cz/item/CS_URS_2024_02/763431002</t>
  </si>
  <si>
    <t>"půdorys 1.NP" 185,9</t>
  </si>
  <si>
    <t>"půdorys 2.NP" 196,52</t>
  </si>
  <si>
    <t>204</t>
  </si>
  <si>
    <t>361001R</t>
  </si>
  <si>
    <t>Kazeta podhledová 600×600 mm</t>
  </si>
  <si>
    <t>1260930286</t>
  </si>
  <si>
    <t>"viz. legenda podhledů - výkres podhledů" 382,42</t>
  </si>
  <si>
    <t>382,42*1,15 "Přepočtené koeficientem množství</t>
  </si>
  <si>
    <t>205</t>
  </si>
  <si>
    <t>763431041</t>
  </si>
  <si>
    <t>Montáž podhledu minerálního včetně zavěšeného roštu Příplatek k cenám: za výšku zavěšení přes 0,5 do 1,0 m</t>
  </si>
  <si>
    <t>1041859287</t>
  </si>
  <si>
    <t>https://podminky.urs.cz/item/CS_URS_2024_02/763431041</t>
  </si>
  <si>
    <t>"výkres podhledů 1.NP" 185,9</t>
  </si>
  <si>
    <t>"výkres podhledů 2.NP" 196,52</t>
  </si>
  <si>
    <t>206</t>
  </si>
  <si>
    <t>763431201</t>
  </si>
  <si>
    <t>Montáž podhledu minerálního napojení na stěnu lištou obvodovou</t>
  </si>
  <si>
    <t>942264251</t>
  </si>
  <si>
    <t>https://podminky.urs.cz/item/CS_URS_2024_02/763431201</t>
  </si>
  <si>
    <t>"zádveří 101" (2,0*2+2,3*2)</t>
  </si>
  <si>
    <t xml:space="preserve">"rozvodna elektro 102" (1,8*2+2,06*2) </t>
  </si>
  <si>
    <t>"chodba 103" (18,88)</t>
  </si>
  <si>
    <t>"šatna muži 104" (19,49)</t>
  </si>
  <si>
    <t>"umývárna muži 105" (18,66)</t>
  </si>
  <si>
    <t>"úklid 106" (9,31)</t>
  </si>
  <si>
    <t>"šatna ženy 107" (15,23)</t>
  </si>
  <si>
    <t>"umývárna ženy 108" (5,5*2+15,38)</t>
  </si>
  <si>
    <t>"schodišťový prostor 109" (13,1)</t>
  </si>
  <si>
    <t>"sklad zdravotnického mat. 111" (14,02)</t>
  </si>
  <si>
    <t>"sklad léků 112" (13,76)</t>
  </si>
  <si>
    <t>"wc 113" (6)</t>
  </si>
  <si>
    <t>"čisté prádlo 114" (11,22)</t>
  </si>
  <si>
    <t>"špinavé prádlo 115" (8,49)</t>
  </si>
  <si>
    <t>"prádelna 116" (8)</t>
  </si>
  <si>
    <t>"desinfekce 117" (15,10)</t>
  </si>
  <si>
    <t>"pneu 118" (10,84)</t>
  </si>
  <si>
    <t>"tech. místnost 119" (12,55)</t>
  </si>
  <si>
    <t>"údržba 120" (17,32)</t>
  </si>
  <si>
    <t>"wc 121" (6)</t>
  </si>
  <si>
    <t>"hala 202" (23,8)</t>
  </si>
  <si>
    <t>"úklid 204" (8,15)</t>
  </si>
  <si>
    <t>"školící místnost 206" (28,17)</t>
  </si>
  <si>
    <t>"server 207" (8,98)</t>
  </si>
  <si>
    <t>"sprcha 208" (9,0)</t>
  </si>
  <si>
    <t>"sprcha vedoucí lékař 209" (9,0)</t>
  </si>
  <si>
    <t>"chodba 210" (52,45)</t>
  </si>
  <si>
    <t>"wc muži 211" (15,0)</t>
  </si>
  <si>
    <t>"wc ženy 212" (17,15)</t>
  </si>
  <si>
    <t>"společenská místnost 219" (30,57)</t>
  </si>
  <si>
    <t>"počítačová pracovna 220" (15,4)</t>
  </si>
  <si>
    <t>"kuchyňka 221" (15,0)</t>
  </si>
  <si>
    <t>207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</si>
  <si>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</si>
  <si>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</si>
  <si>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-907331154</t>
  </si>
  <si>
    <t>https://podminky.urs.cz/item/CS_URS_2024_02/998763402</t>
  </si>
  <si>
    <t>764</t>
  </si>
  <si>
    <t>Konstrukce klempířské</t>
  </si>
  <si>
    <t>208</t>
  </si>
  <si>
    <t>71271.R</t>
  </si>
  <si>
    <t>Koutová lišta střešní folie, r.š. 100 mm</t>
  </si>
  <si>
    <t>42154842</t>
  </si>
  <si>
    <t>"výpis klempířských výrobků - K13 -vnitřní kout, hrana atiky" 108</t>
  </si>
  <si>
    <t>209</t>
  </si>
  <si>
    <t>K13</t>
  </si>
  <si>
    <t>profil L vnitřní var.B, 2m, r.š.=100, a=60,b=40,α=110°</t>
  </si>
  <si>
    <t>1791444634</t>
  </si>
  <si>
    <t>108/2</t>
  </si>
  <si>
    <t>54*1,1 "Přepočtené koeficientem množství</t>
  </si>
  <si>
    <t>210</t>
  </si>
  <si>
    <t>7127.R</t>
  </si>
  <si>
    <t>Montáž bezpečnostního přepadu z PVC</t>
  </si>
  <si>
    <t>1294661584</t>
  </si>
  <si>
    <t>211</t>
  </si>
  <si>
    <t>K14</t>
  </si>
  <si>
    <t>přepad bezpečnostní atikový 150x150 s manžetou pro hydroizolaci z PVC-P</t>
  </si>
  <si>
    <t>648560108</t>
  </si>
  <si>
    <t>0,980392156862745*1,02 "Přepočtené koeficientem množství</t>
  </si>
  <si>
    <t>212</t>
  </si>
  <si>
    <t>K15</t>
  </si>
  <si>
    <t>přepad bezpečnostní atikový 100x300 s manžetou pro hydroizolaci z PVC-P</t>
  </si>
  <si>
    <t>410138904</t>
  </si>
  <si>
    <t>213</t>
  </si>
  <si>
    <t>712771611</t>
  </si>
  <si>
    <t>Provedení ochranných pásů vegetační střechy osazení ochranné kačírkové lišty přitížením konstrukcí</t>
  </si>
  <si>
    <t>-281751147</t>
  </si>
  <si>
    <t>https://podminky.urs.cz/item/CS_URS_2024_02/712771611</t>
  </si>
  <si>
    <t>"výpis klempířských výrobků - K12" 54,2</t>
  </si>
  <si>
    <t>214</t>
  </si>
  <si>
    <t>K12</t>
  </si>
  <si>
    <t>lišta kačírková výška 160mm, šířka 80mm PVC plech</t>
  </si>
  <si>
    <t>666857911</t>
  </si>
  <si>
    <t>54,2*1,02 "Přepočtené koeficientem množství"</t>
  </si>
  <si>
    <t>55,284*1,02 "Přepočtené koeficientem množství</t>
  </si>
  <si>
    <t>215</t>
  </si>
  <si>
    <t>764214607</t>
  </si>
  <si>
    <t>Oplechování horních ploch zdí a nadezdívek (atik) z pozinkovaného plechu s povrchovou úpravou mechanicky kotvené rš 670 mm</t>
  </si>
  <si>
    <t>516877300</t>
  </si>
  <si>
    <t>https://podminky.urs.cz/item/CS_URS_2024_02/764214607</t>
  </si>
  <si>
    <t>"viz. výpis klempířských výrobků"</t>
  </si>
  <si>
    <t>"K16" 7,2</t>
  </si>
  <si>
    <t>216</t>
  </si>
  <si>
    <t>764214609</t>
  </si>
  <si>
    <t>Oplechování horních ploch zdí a nadezdívek (atik) z pozinkovaného plechu s povrchovou úpravou mechanicky kotvené rš 800 mm</t>
  </si>
  <si>
    <t>-1194397743</t>
  </si>
  <si>
    <t>https://podminky.urs.cz/item/CS_URS_2024_02/764214609</t>
  </si>
  <si>
    <t>"K10" 100</t>
  </si>
  <si>
    <t>100*1,1 "Přepočtené koeficientem množství</t>
  </si>
  <si>
    <t>217</t>
  </si>
  <si>
    <t>764214611</t>
  </si>
  <si>
    <t>Oplechování horních ploch zdí a nadezdívek (atik) z pozinkovaného plechu s povrchovou úpravou mechanicky kotvené přes rš 800 mm</t>
  </si>
  <si>
    <t>-48439042</t>
  </si>
  <si>
    <t>https://podminky.urs.cz/item/CS_URS_2024_02/764214611</t>
  </si>
  <si>
    <t>"K11" 0,92*16,8</t>
  </si>
  <si>
    <t>15,456*1,1 "Přepočtené koeficientem množství</t>
  </si>
  <si>
    <t>218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</si>
  <si>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</si>
  <si>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</si>
  <si>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-515190667</t>
  </si>
  <si>
    <t>https://podminky.urs.cz/item/CS_URS_2024_02/764215646</t>
  </si>
  <si>
    <t>219</t>
  </si>
  <si>
    <t>764216643</t>
  </si>
  <si>
    <t>Oplechování parapetů z pozinkovaného plechu s povrchovou úpravou rovných celoplošně lepené, bez rohů rš 250 mm</t>
  </si>
  <si>
    <t>-1549332099</t>
  </si>
  <si>
    <t>https://podminky.urs.cz/item/CS_URS_2024_02/764216643</t>
  </si>
  <si>
    <t>"K01" 0,7*2</t>
  </si>
  <si>
    <t>"K02" 2,7*1</t>
  </si>
  <si>
    <t>"K03" 1,5*1</t>
  </si>
  <si>
    <t>5,6*1,1 "Přepočtené koeficientem množství</t>
  </si>
  <si>
    <t>220</t>
  </si>
  <si>
    <t>764216644.R</t>
  </si>
  <si>
    <t>Oplechování parapetů z pozinkovaného plechu s povrchovou úpravou rovných celoplošně lepené, bez rohů rš 300 mm</t>
  </si>
  <si>
    <t>2017044722</t>
  </si>
  <si>
    <t>"K04" 2,5*1</t>
  </si>
  <si>
    <t>"K05" 2*3</t>
  </si>
  <si>
    <t>"K06" 1,8*6</t>
  </si>
  <si>
    <t>"K07" 3,5*6</t>
  </si>
  <si>
    <t>"K09" 1,6*1</t>
  </si>
  <si>
    <t>41,9*1,1 "Přepočtené koeficientem množství</t>
  </si>
  <si>
    <t>221</t>
  </si>
  <si>
    <t>998764202</t>
  </si>
  <si>
    <t>Přesun hmot pro konstrukce klempířské stanovený procentní sazbou (%) z ceny vodorovná dopravní vzdálenost do 50 m s užitím mechanizace v objektech výšky přes 6 do 12 m</t>
  </si>
  <si>
    <t>-1501980990</t>
  </si>
  <si>
    <t>https://podminky.urs.cz/item/CS_URS_2024_02/998764202</t>
  </si>
  <si>
    <t>766</t>
  </si>
  <si>
    <t>Konstrukce truhlářské</t>
  </si>
  <si>
    <t>225</t>
  </si>
  <si>
    <t>766622131</t>
  </si>
  <si>
    <t>Montáž oken plastových včetně montáže rámu plochy přes 1 m2 otevíravých do zdiva, výšky do 1,5 m</t>
  </si>
  <si>
    <t>-58855267</t>
  </si>
  <si>
    <t>https://podminky.urs.cz/item/CS_URS_2024_02/766622131</t>
  </si>
  <si>
    <t>"viz. výpis okenních výplní"</t>
  </si>
  <si>
    <t>"okno O03" 1,5*2,7</t>
  </si>
  <si>
    <t>"okno O04" 1,5*1,5</t>
  </si>
  <si>
    <t>"okno O05-O10" (1,5*1,8)*6</t>
  </si>
  <si>
    <t>"okno O11-O14" (1,5*3,5)*4</t>
  </si>
  <si>
    <t>"okno O15" 1,5*2,5</t>
  </si>
  <si>
    <t>"okna O16, O17" (1,5*3,5)*2</t>
  </si>
  <si>
    <t>"okno O18-O20" (1,5*2,0)*3</t>
  </si>
  <si>
    <t>226</t>
  </si>
  <si>
    <t>O18-O20</t>
  </si>
  <si>
    <t>okno plastové otevíravé/sklopné trojsklo přes plochu 1m2 (1500x2000mm)</t>
  </si>
  <si>
    <t>-218293547</t>
  </si>
  <si>
    <t>"okno O18-O20" 3</t>
  </si>
  <si>
    <t>227</t>
  </si>
  <si>
    <t>O04</t>
  </si>
  <si>
    <t>okno plastové otevíravé/sklopné trojsklo přes plochu 1m2 (1500x1500mm)</t>
  </si>
  <si>
    <t>490594628</t>
  </si>
  <si>
    <t>"okno O04" 1</t>
  </si>
  <si>
    <t>228</t>
  </si>
  <si>
    <t>O05-O10</t>
  </si>
  <si>
    <t>okno plastové otevíravé/sklopné trojsklo přes plochu 1m2 (1500x1800mm)</t>
  </si>
  <si>
    <t>1237734686</t>
  </si>
  <si>
    <t>"okno O05-O10" 6</t>
  </si>
  <si>
    <t>229</t>
  </si>
  <si>
    <t>O11-O14,O16,O17</t>
  </si>
  <si>
    <t>okno plastové otevíravé/sklopné trojsklo přes plochu 1m2 (1500x3500mm)</t>
  </si>
  <si>
    <t>-830199966</t>
  </si>
  <si>
    <t>"okno O11-O14" 4</t>
  </si>
  <si>
    <t>"okna O16, O17" 2</t>
  </si>
  <si>
    <t>230</t>
  </si>
  <si>
    <t>O15</t>
  </si>
  <si>
    <t>okno plastové otevíravé/sklopné trojsklo přes plochu 1m2 do(1500x2500mm)</t>
  </si>
  <si>
    <t>-1622845373</t>
  </si>
  <si>
    <t>"okno O15" 1</t>
  </si>
  <si>
    <t>231</t>
  </si>
  <si>
    <t>O03</t>
  </si>
  <si>
    <t>okno plastové otevíravé/sklopné trojsklo přes plochu 1m2 do(1500x2700mm)</t>
  </si>
  <si>
    <t>1580956594</t>
  </si>
  <si>
    <t>"okno O03" 1</t>
  </si>
  <si>
    <t>232</t>
  </si>
  <si>
    <t>766622216</t>
  </si>
  <si>
    <t>Montáž oken plastových plochy do 1 m2 včetně montáže rámu otevíravých do zdiva</t>
  </si>
  <si>
    <t>1004098393</t>
  </si>
  <si>
    <t>https://podminky.urs.cz/item/CS_URS_2024_02/766622216</t>
  </si>
  <si>
    <t>"okno O01,O02" (0,7*1,4)*2</t>
  </si>
  <si>
    <t>"okno O21" (0,4*1,8)*1</t>
  </si>
  <si>
    <t>233</t>
  </si>
  <si>
    <t>O01,O02</t>
  </si>
  <si>
    <t>okno plastové otevíravé/sklopné trojsklo do plochy 1m2 (700x1400mm)</t>
  </si>
  <si>
    <t>750932187</t>
  </si>
  <si>
    <t>"okno O01,O02" 2</t>
  </si>
  <si>
    <t>234</t>
  </si>
  <si>
    <t>O21</t>
  </si>
  <si>
    <t>okno plastové otevíravé/sklopné trojsklo do plochy 1m2 (400x1800mm)</t>
  </si>
  <si>
    <t>-1423198413</t>
  </si>
  <si>
    <t>"okno O21" 1</t>
  </si>
  <si>
    <t>235</t>
  </si>
  <si>
    <t>766629214</t>
  </si>
  <si>
    <t>Montáž oken dřevěných Příplatek k cenám za izolaci mezi ostěním a rámem okna při rovném ostění, připojovací spára tl. do 15 mm, páska</t>
  </si>
  <si>
    <t>-1821643262</t>
  </si>
  <si>
    <t>https://podminky.urs.cz/item/CS_URS_2024_02/766629214</t>
  </si>
  <si>
    <t>(21+6+39,6+60+8+8,4)*2</t>
  </si>
  <si>
    <t>236</t>
  </si>
  <si>
    <t>766660001</t>
  </si>
  <si>
    <t>Montáž dveřních křídel dřevěných nebo plastových otevíravých do ocelové zárubně povrchově upravených jednokřídlových, šířky do 800 mm</t>
  </si>
  <si>
    <t>1517876182</t>
  </si>
  <si>
    <t>https://podminky.urs.cz/item/CS_URS_2024_02/766660001</t>
  </si>
  <si>
    <t xml:space="preserve">"viz. výpis dveří" </t>
  </si>
  <si>
    <t>"dveře 700mm" 11</t>
  </si>
  <si>
    <t>"dveře 800mm" 11</t>
  </si>
  <si>
    <t>237</t>
  </si>
  <si>
    <t>61161001</t>
  </si>
  <si>
    <t>dveře jednokřídlé voštinové povrch lakovaný plné 700x1970-2100mm</t>
  </si>
  <si>
    <t>-95402737</t>
  </si>
  <si>
    <t>"D5, D7, D10, D11, D12, D28, D43, D44, D45, D46, D47 - včetně příslušenství viz výpis dveří" 11</t>
  </si>
  <si>
    <t>238</t>
  </si>
  <si>
    <t>61161002</t>
  </si>
  <si>
    <t>dveře jednokřídlé voštinové povrch lakovaný plné 800x1970-2100mm</t>
  </si>
  <si>
    <t>1961660245</t>
  </si>
  <si>
    <t>"včetně příslušenství viz výpis dveří" 11</t>
  </si>
  <si>
    <t>239</t>
  </si>
  <si>
    <t>766660021</t>
  </si>
  <si>
    <t>Montáž dveřních křídel dřevěných nebo plastových otevíravých do ocelové zárubně protipožárních jednokřídlových, šířky do 800 mm</t>
  </si>
  <si>
    <t>-327547376</t>
  </si>
  <si>
    <t>https://podminky.urs.cz/item/CS_URS_2024_02/766660021</t>
  </si>
  <si>
    <t>"dveře 700mm" 3</t>
  </si>
  <si>
    <t>240</t>
  </si>
  <si>
    <t>61161025R</t>
  </si>
  <si>
    <t>dveře jednokřídlé dřevotřískové protipožární EI (EW) 15 DP3-C povrch lakovaný plné 700x1970-2100mm</t>
  </si>
  <si>
    <t>1695865802</t>
  </si>
  <si>
    <t>"D8, D18, D42 - včetně příslušenství viz výpis dveří" 3</t>
  </si>
  <si>
    <t>241</t>
  </si>
  <si>
    <t>61165339R</t>
  </si>
  <si>
    <t>dveře jednokřídlé dřevotřískové protipožární EI (EW) 15 DP3-C povrch lakovaný plné 800x1970-2100mm</t>
  </si>
  <si>
    <t>79940143</t>
  </si>
  <si>
    <t>"D4, D9, D16, D17, D19, D21, D23, D34, D35, D36, D37 - včetně příslušenství viz výpis dveří" 11</t>
  </si>
  <si>
    <t>242</t>
  </si>
  <si>
    <t>766660022</t>
  </si>
  <si>
    <t>Montáž dveřních křídel dřevěných nebo plastových otevíravých do ocelové zárubně protipožárních jednokřídlových, šířky přes 800 mm</t>
  </si>
  <si>
    <t>1123142518</t>
  </si>
  <si>
    <t>https://podminky.urs.cz/item/CS_URS_2024_02/766660022</t>
  </si>
  <si>
    <t>"viz. výpis dveří" 5</t>
  </si>
  <si>
    <t>243</t>
  </si>
  <si>
    <t>61165340R</t>
  </si>
  <si>
    <t>dveře jednokřídlé dřevotřískové protipožární EI (EW) 15 DP3-C povrch lakovaný plné 900x1970-2100mm</t>
  </si>
  <si>
    <t>-181636655</t>
  </si>
  <si>
    <t>"D2, D24, D25, D27, D40 - včetně příslušenství viz výpis dveří" 5</t>
  </si>
  <si>
    <t>244</t>
  </si>
  <si>
    <t>766660311</t>
  </si>
  <si>
    <t>Montáž dveřních křídel dřevěných nebo plastových posuvných dveří do pouzdra s jednou kapsou jednokřídlových, průchozí šířky do 800 mm</t>
  </si>
  <si>
    <t>746600980</t>
  </si>
  <si>
    <t>https://podminky.urs.cz/item/CS_URS_2024_02/766660311</t>
  </si>
  <si>
    <t>"viz. výpis dveří" 4</t>
  </si>
  <si>
    <t>245</t>
  </si>
  <si>
    <t>61165006.R</t>
  </si>
  <si>
    <t>dveře vnitřní posuvné do pouzdra 800x1970-2100mm, voštinové, povrch lakovaný</t>
  </si>
  <si>
    <t>665514460</t>
  </si>
  <si>
    <t>"D39, D56, D57 - včetně příslušenství viz výpis dveří" 3</t>
  </si>
  <si>
    <t>246</t>
  </si>
  <si>
    <t>611650061.R</t>
  </si>
  <si>
    <t>dveře vnitřní posuvné do pouzdra 700x1970-2100mm, voštinové, povrch lakovaný</t>
  </si>
  <si>
    <t>-641952060</t>
  </si>
  <si>
    <t>"D59 - včetně příslušenství viz výpis dveří" 1</t>
  </si>
  <si>
    <t>247</t>
  </si>
  <si>
    <t>766660717</t>
  </si>
  <si>
    <t>Montáž dveřních doplňků samozavírače na zárubeň ocelovou</t>
  </si>
  <si>
    <t>1374001817</t>
  </si>
  <si>
    <t>https://podminky.urs.cz/item/CS_URS_2024_02/766660717</t>
  </si>
  <si>
    <t>"D1, D3, D14, D15, D26, D38, D41, D54, D55" 9</t>
  </si>
  <si>
    <t>248</t>
  </si>
  <si>
    <t>54917250</t>
  </si>
  <si>
    <t>samozavírač dveří hydraulický</t>
  </si>
  <si>
    <t>-2112915998</t>
  </si>
  <si>
    <t>249</t>
  </si>
  <si>
    <t>766001R</t>
  </si>
  <si>
    <t>D+M dveřní tabulka z eloxovaného hliníku zakončený plastovými bočnicemi pro papírové jmenovky 187x62mm 1 řádek</t>
  </si>
  <si>
    <t>1170385008</t>
  </si>
  <si>
    <t>250</t>
  </si>
  <si>
    <t>766693411</t>
  </si>
  <si>
    <t>Montáž ostatních truhlářských konstrukcí umyvadlových desek bez výřezu, délky jednoho dílu do 1000 mm</t>
  </si>
  <si>
    <t>-519061443</t>
  </si>
  <si>
    <t>https://podminky.urs.cz/item/CS_URS_2024_02/766693411</t>
  </si>
  <si>
    <t>"viz. V04" 9</t>
  </si>
  <si>
    <t>251</t>
  </si>
  <si>
    <t>62432.R</t>
  </si>
  <si>
    <t>vysokotlaký laminát, odolnost proti vodě, HPL deska tl. cca 10mm</t>
  </si>
  <si>
    <t>-1053748804</t>
  </si>
  <si>
    <t>9*(0,9*0,65)</t>
  </si>
  <si>
    <t>252</t>
  </si>
  <si>
    <t>766693421</t>
  </si>
  <si>
    <t>Montáž ostatních truhlářských konstrukcí umyvadlových desek Příplatek k ceně za vyřezání otvoru pro umyvadlo</t>
  </si>
  <si>
    <t>1639404631</t>
  </si>
  <si>
    <t>https://podminky.urs.cz/item/CS_URS_2024_02/766693421</t>
  </si>
  <si>
    <t>253</t>
  </si>
  <si>
    <t>766694126</t>
  </si>
  <si>
    <t>Montáž ostatních truhlářských konstrukcí parapetních desek dřevěných nebo plastových šířky přes 300 mm</t>
  </si>
  <si>
    <t>2032092845</t>
  </si>
  <si>
    <t>https://podminky.urs.cz/item/CS_URS_2024_02/766694126</t>
  </si>
  <si>
    <t xml:space="preserve">"viz. výpis truhlářských výrobků" </t>
  </si>
  <si>
    <t>"T01" 0,7*1</t>
  </si>
  <si>
    <t>"T02" 1,5*1</t>
  </si>
  <si>
    <t>"T03" 1,8*6</t>
  </si>
  <si>
    <t>"T04" 2,0*3</t>
  </si>
  <si>
    <t>"T05" 3,5*6</t>
  </si>
  <si>
    <t>"T06" 2,5*1</t>
  </si>
  <si>
    <t>"T07" 2,5*1</t>
  </si>
  <si>
    <t>254</t>
  </si>
  <si>
    <t>607R</t>
  </si>
  <si>
    <t>Vnitřní parapetní DTD, povrchová úprava - otěruvzdorný vysokotlaký laminát HPL</t>
  </si>
  <si>
    <t>-1406655140</t>
  </si>
  <si>
    <t>45,0*1,1 "Přepočtené koeficientem množství</t>
  </si>
  <si>
    <t>255</t>
  </si>
  <si>
    <t>7666R</t>
  </si>
  <si>
    <t>Kuchyňská linka</t>
  </si>
  <si>
    <t>382064509</t>
  </si>
  <si>
    <t>"viz. výpis gastro - bez spotřebičů"</t>
  </si>
  <si>
    <t>"G09 - kuchňská pracovní deska pohled P2"</t>
  </si>
  <si>
    <t>"G09 - dolní skříňky"</t>
  </si>
  <si>
    <t>"G10 - kuchňská pracovní deska pohled P1"</t>
  </si>
  <si>
    <t>"G10 - dolní skříňky"</t>
  </si>
  <si>
    <t>"G11 - horní skříňky"</t>
  </si>
  <si>
    <t>256</t>
  </si>
  <si>
    <t>998766202</t>
  </si>
  <si>
    <t>Přesun hmot pro konstrukce truhlářské stanovený procentní sazbou (%) z ceny vodorovná dopravní vzdálenost do 50 m základní v objektech výšky přes 6 do 12 m</t>
  </si>
  <si>
    <t>-1637230816</t>
  </si>
  <si>
    <t>https://podminky.urs.cz/item/CS_URS_2024_02/998766202</t>
  </si>
  <si>
    <t>767</t>
  </si>
  <si>
    <t>Konstrukce zámečnické</t>
  </si>
  <si>
    <t>257</t>
  </si>
  <si>
    <t>1.R</t>
  </si>
  <si>
    <t>Kompletní dodávka a montáž záchytného systému viz. D.1.1.15</t>
  </si>
  <si>
    <t>-119367880</t>
  </si>
  <si>
    <t>"viz. D.1.1.15 záchytný systém" 1</t>
  </si>
  <si>
    <t>258</t>
  </si>
  <si>
    <t>767223221</t>
  </si>
  <si>
    <t>Montáž zábradlí přímého v interiéru na schodišti kotveného do betonu</t>
  </si>
  <si>
    <t>1829238233</t>
  </si>
  <si>
    <t>https://podminky.urs.cz/item/CS_URS_2024_02/767223221</t>
  </si>
  <si>
    <t>"viz. výpis zámečnických výrobků Z02"</t>
  </si>
  <si>
    <t>"povrchová úprava - svary hladce zabroušeny, povrch upraven nátěrem, antikorozní nátěrový systém"</t>
  </si>
  <si>
    <t>4,2+4,18+0,12+4,2+4,18+1,45</t>
  </si>
  <si>
    <t>259</t>
  </si>
  <si>
    <t>55342.R</t>
  </si>
  <si>
    <t>madlo zábradlí z nerezového profilu, sloupky z nerezového profilu a spojovací prvky</t>
  </si>
  <si>
    <t>-710861379</t>
  </si>
  <si>
    <t>"viz. výpis zámečnických výrobků - Z02"</t>
  </si>
  <si>
    <t>"01 - madlo zábradlí z nerezového profilu 50x50mm s otvory pro montáž k nosným sloupkům"</t>
  </si>
  <si>
    <t>"02 - sloupky z nerezového profilu 25x25mm, délky 75mm"</t>
  </si>
  <si>
    <t>"03 - spojovací prvky - nerezové šrouby s kloboučkovou maticí"</t>
  </si>
  <si>
    <t>18,33</t>
  </si>
  <si>
    <t>260</t>
  </si>
  <si>
    <t>767330123</t>
  </si>
  <si>
    <t>Montáž tubusových světlovodů tubus, průměru přes 350 do 550 mm</t>
  </si>
  <si>
    <t>1063841029</t>
  </si>
  <si>
    <t>https://podminky.urs.cz/item/CS_URS_2024_02/767330123</t>
  </si>
  <si>
    <t>"viz. výpis ostatních výrobků - V14" 6</t>
  </si>
  <si>
    <t>261</t>
  </si>
  <si>
    <t>55381112R</t>
  </si>
  <si>
    <t>světlovodný tubus D 400mm</t>
  </si>
  <si>
    <t>905101443</t>
  </si>
  <si>
    <t>262</t>
  </si>
  <si>
    <t>767330133</t>
  </si>
  <si>
    <t>Montáž tubusových světlovodů rozptylovač světla přes 350 do 550 mm</t>
  </si>
  <si>
    <t>-1539798866</t>
  </si>
  <si>
    <t>https://podminky.urs.cz/item/CS_URS_2024_02/767330133</t>
  </si>
  <si>
    <t>"viz. výpis ostatních výrobků - V14" 1</t>
  </si>
  <si>
    <t>263</t>
  </si>
  <si>
    <t>55381054</t>
  </si>
  <si>
    <t>difuzér tubusového světlovodu dekor Al</t>
  </si>
  <si>
    <t>-906060166</t>
  </si>
  <si>
    <t>264</t>
  </si>
  <si>
    <t>767330141</t>
  </si>
  <si>
    <t>Montáž tubusových světlovodů speciálních, zabudovaných na fasádu</t>
  </si>
  <si>
    <t>1478063081</t>
  </si>
  <si>
    <t>https://podminky.urs.cz/item/CS_URS_2024_02/767330141</t>
  </si>
  <si>
    <t>265</t>
  </si>
  <si>
    <t>55381352R</t>
  </si>
  <si>
    <t xml:space="preserve">světlovod  zrcadlový určený pro zabudování na fasádu</t>
  </si>
  <si>
    <t>1510109126</t>
  </si>
  <si>
    <t>266</t>
  </si>
  <si>
    <t>7675.R</t>
  </si>
  <si>
    <t>Montáž vstupních čistících zón z rohoží kovových nebo plastových</t>
  </si>
  <si>
    <t>-689125085</t>
  </si>
  <si>
    <t>"viz. zámečnické výrobky - Z12" 1,5*0,7</t>
  </si>
  <si>
    <t>267</t>
  </si>
  <si>
    <t>Z10</t>
  </si>
  <si>
    <t>hrubá venkovní čistící zóna, celogumová, výška 23mm</t>
  </si>
  <si>
    <t>1826787461</t>
  </si>
  <si>
    <t>0,909*1,1 "Přepočtené koeficientem množství</t>
  </si>
  <si>
    <t>268</t>
  </si>
  <si>
    <t>767531121</t>
  </si>
  <si>
    <t>Montáž vstupních čisticích zón z rohoží osazení rámu mosazného nebo hliníkového zapuštěného z L profilů</t>
  </si>
  <si>
    <t>772742689</t>
  </si>
  <si>
    <t>https://podminky.urs.cz/item/CS_URS_2024_02/767531121</t>
  </si>
  <si>
    <t>"viz. půdorys 1.NP a zámečnické výrobky - Z09" 1,5*2+0,7*2</t>
  </si>
  <si>
    <t>269</t>
  </si>
  <si>
    <t>69752160</t>
  </si>
  <si>
    <t>rám pro zapuštění profil L-30/30 25/25 20/30 15/30-Al</t>
  </si>
  <si>
    <t>-761559730</t>
  </si>
  <si>
    <t>4,4*1,1 "Přepočtené koeficientem množství</t>
  </si>
  <si>
    <t>270</t>
  </si>
  <si>
    <t>69752122</t>
  </si>
  <si>
    <t>koberec čistící zóna, střiž.smyčka s pruhy hrub.vlákna,vlákno PA 670g/m2,zátěž 33,Bfl-S1,záda vinyl</t>
  </si>
  <si>
    <t>535821448</t>
  </si>
  <si>
    <t>"Z11" 1,5*0,7</t>
  </si>
  <si>
    <t>271</t>
  </si>
  <si>
    <t>767640221</t>
  </si>
  <si>
    <t>Montáž dveří ocelových nebo hliníkových vchodových dvoukřídlové bez nadsvětlíku</t>
  </si>
  <si>
    <t>-1797304919</t>
  </si>
  <si>
    <t>https://podminky.urs.cz/item/CS_URS_2024_02/767640221</t>
  </si>
  <si>
    <t>"D1, D15, D26, D38, D41, D54, D55" 7</t>
  </si>
  <si>
    <t>272</t>
  </si>
  <si>
    <t>D1</t>
  </si>
  <si>
    <t>dveře dvoukřídlé Al prosklené, asymetrické (1400x2100mm)</t>
  </si>
  <si>
    <t>-1740473434</t>
  </si>
  <si>
    <t>"D1" (1,4*2,1)</t>
  </si>
  <si>
    <t>273</t>
  </si>
  <si>
    <t>D15</t>
  </si>
  <si>
    <t>dveře dvoukřídlé Al prosklené,protipožární, symetrické (1600x2100mm)</t>
  </si>
  <si>
    <t>1112770765</t>
  </si>
  <si>
    <t>"D15" (1,6*2,1)</t>
  </si>
  <si>
    <t>274</t>
  </si>
  <si>
    <t>D26, D54</t>
  </si>
  <si>
    <t>dveře dvoukřídlé Al prosklené, symetrické (1600x2100mm)</t>
  </si>
  <si>
    <t>-757710644</t>
  </si>
  <si>
    <t>"D26,D54" (1,6*2,1)*2</t>
  </si>
  <si>
    <t>275</t>
  </si>
  <si>
    <t>D55</t>
  </si>
  <si>
    <t>dveře dvoukřídlé terasové Al prosklené, symetrické (1600x2100mm)</t>
  </si>
  <si>
    <t>-93226950</t>
  </si>
  <si>
    <t>"D55" (1,6*2,1)</t>
  </si>
  <si>
    <t>276</t>
  </si>
  <si>
    <t>D38</t>
  </si>
  <si>
    <t>dveře dvoukřídlé Al prosklené,protipožární, symetrické (1400x2100mm)</t>
  </si>
  <si>
    <t>642600852</t>
  </si>
  <si>
    <t>"D60" (1,4*2,1)</t>
  </si>
  <si>
    <t>277</t>
  </si>
  <si>
    <t>D41</t>
  </si>
  <si>
    <t>dveře dvoukřídlé Al prosklené,protipožární, symetrické (1585x2100mm)</t>
  </si>
  <si>
    <t>-972268251</t>
  </si>
  <si>
    <t>"D41" (1,585*2,1)</t>
  </si>
  <si>
    <t>278</t>
  </si>
  <si>
    <t>767640223</t>
  </si>
  <si>
    <t>Montáž dveří ocelových nebo hliníkových vchodových dvoukřídlové s pevným bočním dílem</t>
  </si>
  <si>
    <t>-724341767</t>
  </si>
  <si>
    <t>https://podminky.urs.cz/item/CS_URS_2024_02/767640223</t>
  </si>
  <si>
    <t>"D3, D14" 2</t>
  </si>
  <si>
    <t>279</t>
  </si>
  <si>
    <t>D3</t>
  </si>
  <si>
    <t>dveře dvoukřídlé Al prosklené, s pevným druhým křídlem, asymetrické (2200x2100mm)</t>
  </si>
  <si>
    <t>1223162182</t>
  </si>
  <si>
    <t>"D3" (2,2*2,1)</t>
  </si>
  <si>
    <t>280</t>
  </si>
  <si>
    <t>D14</t>
  </si>
  <si>
    <t>dveře dvoukřídlé Al prosklené, s pevným druhým křídlem, asymetrické (2000x2100mm)</t>
  </si>
  <si>
    <t>-1869161575</t>
  </si>
  <si>
    <t>"D14" (2,0*2,1)</t>
  </si>
  <si>
    <t>281</t>
  </si>
  <si>
    <t>767651113</t>
  </si>
  <si>
    <t>Montáž vrat garážových nebo průmyslových sekčních zajížděcích pod strop, plochy přes 9 do 13 m2</t>
  </si>
  <si>
    <t>1293335889</t>
  </si>
  <si>
    <t>https://podminky.urs.cz/item/CS_URS_2024_02/767651113</t>
  </si>
  <si>
    <t>282</t>
  </si>
  <si>
    <t>40332R</t>
  </si>
  <si>
    <t>Vrata garážová sekční, částečně prosklená</t>
  </si>
  <si>
    <t>546841500</t>
  </si>
  <si>
    <t>283</t>
  </si>
  <si>
    <t>767995115</t>
  </si>
  <si>
    <t>Montáž ostatních atypických zámečnických konstrukcí hmotnosti přes 50 do 100 kg</t>
  </si>
  <si>
    <t>kg</t>
  </si>
  <si>
    <t>-754883863</t>
  </si>
  <si>
    <t>https://podminky.urs.cz/item/CS_URS_2024_02/767995115</t>
  </si>
  <si>
    <t>"výpis zámečnických prvků - Z07" 91,17*5</t>
  </si>
  <si>
    <t>"Z08" "1"(2,97*2,0)*2+"2"(2,97*0,6)*2+"3"(1,96*0,5)*2+"4"(1,96*0,1)*10+"5"11,8*2+"6"24*(0,6*1,25)*2</t>
  </si>
  <si>
    <t>284</t>
  </si>
  <si>
    <t>63126108</t>
  </si>
  <si>
    <t>profil kompozitní L 50x30/5mm</t>
  </si>
  <si>
    <t>-1379455528</t>
  </si>
  <si>
    <t>"Z08" "1" 2,0*2+"2" 0,6*2</t>
  </si>
  <si>
    <t>285</t>
  </si>
  <si>
    <t>13010218</t>
  </si>
  <si>
    <t>tyč ocelová plochá jakost S235JR (11 375) 50x5mm</t>
  </si>
  <si>
    <t>372274357</t>
  </si>
  <si>
    <t>"Z08" "3"(1,96*0,5)*2+"4"(1,96*0,1)*10</t>
  </si>
  <si>
    <t>3,92/1000</t>
  </si>
  <si>
    <t>286</t>
  </si>
  <si>
    <t>40332.R</t>
  </si>
  <si>
    <t>ocelový zinkovaný rošt SP 30/2mm 600x1000mm</t>
  </si>
  <si>
    <t>-1319844485</t>
  </si>
  <si>
    <t>"Z08 - 5" 2</t>
  </si>
  <si>
    <t>287</t>
  </si>
  <si>
    <t>403321.R</t>
  </si>
  <si>
    <t>kompozitní poklop panelový D400 600x1250 mm</t>
  </si>
  <si>
    <t>-1093904231</t>
  </si>
  <si>
    <t>"Z08 - 6" 2</t>
  </si>
  <si>
    <t>288</t>
  </si>
  <si>
    <t>63126110</t>
  </si>
  <si>
    <t>profil kompozitní L 100x100/8mm</t>
  </si>
  <si>
    <t>-1011371826</t>
  </si>
  <si>
    <t>"Z07" 3,6*5</t>
  </si>
  <si>
    <t>289</t>
  </si>
  <si>
    <t>1204663775</t>
  </si>
  <si>
    <t>290</t>
  </si>
  <si>
    <t>11218.R</t>
  </si>
  <si>
    <t>6xPl 50x5 dl. 200 mm</t>
  </si>
  <si>
    <t>1889738453</t>
  </si>
  <si>
    <t>"Z07 - 1,96kg/bm" 1,2*1,96</t>
  </si>
  <si>
    <t>2,352*5</t>
  </si>
  <si>
    <t>11,76/1000</t>
  </si>
  <si>
    <t>291</t>
  </si>
  <si>
    <t>767995116</t>
  </si>
  <si>
    <t>Montáž ostatních atypických zámečnických konstrukcí hmotnosti přes 100 do 250 kg</t>
  </si>
  <si>
    <t>-1562269560</t>
  </si>
  <si>
    <t>https://podminky.urs.cz/item/CS_URS_2024_02/767995116</t>
  </si>
  <si>
    <t>"výpis zámečnických prvků - Z11" 17,2*4,383+20*2+12</t>
  </si>
  <si>
    <t>292</t>
  </si>
  <si>
    <t>63126.R</t>
  </si>
  <si>
    <t>Jakl 50x50x3 mm</t>
  </si>
  <si>
    <t>78357840</t>
  </si>
  <si>
    <t>(0,75*8)+(3,6*2)+(1,0*4)</t>
  </si>
  <si>
    <t>293</t>
  </si>
  <si>
    <t>631261.R</t>
  </si>
  <si>
    <t>1754451230</t>
  </si>
  <si>
    <t>294</t>
  </si>
  <si>
    <t>631262.R</t>
  </si>
  <si>
    <t>ocelový zinkovaný rošt SP 30/2mm 1500x1000mm</t>
  </si>
  <si>
    <t>2131473141</t>
  </si>
  <si>
    <t>295</t>
  </si>
  <si>
    <t>V07</t>
  </si>
  <si>
    <t>D+M vysokotlaký čistič s ohřevem</t>
  </si>
  <si>
    <t>-1157811349</t>
  </si>
  <si>
    <t>"viz. V07 - ostatní výrobky" 1</t>
  </si>
  <si>
    <t>296</t>
  </si>
  <si>
    <t>Z12</t>
  </si>
  <si>
    <t>D+M nosná konstrukce VZT</t>
  </si>
  <si>
    <t>1807207801</t>
  </si>
  <si>
    <t>"viz. výpis zámečnických výrobků - Z12" 1</t>
  </si>
  <si>
    <t>297</t>
  </si>
  <si>
    <t>767995117</t>
  </si>
  <si>
    <t>Montáž ostatních atypických zámečnických konstrukcí hmotnosti přes 250 do 500 kg</t>
  </si>
  <si>
    <t>1692563912</t>
  </si>
  <si>
    <t>https://podminky.urs.cz/item/CS_URS_2024_02/767995117</t>
  </si>
  <si>
    <t xml:space="preserve">"výpis zámečnických prvků - Z13" </t>
  </si>
  <si>
    <t>"Ocel" 100,1+53,1+13,7+15,8+7,6+16,9+170,7</t>
  </si>
  <si>
    <t>298</t>
  </si>
  <si>
    <t>61191R</t>
  </si>
  <si>
    <t>Hliníkové lamely dl. 6000mm</t>
  </si>
  <si>
    <t>-2095113373</t>
  </si>
  <si>
    <t>(1,88*3,4)*2+(0,97*1,42)+(0,81*1,9)</t>
  </si>
  <si>
    <t>299</t>
  </si>
  <si>
    <t>6312.R</t>
  </si>
  <si>
    <t>Jekl 80x80x3 mm</t>
  </si>
  <si>
    <t>1003179081</t>
  </si>
  <si>
    <t>(3,56*4)+(1,88*4)+(0,97*2)</t>
  </si>
  <si>
    <t>300</t>
  </si>
  <si>
    <t>63121.R</t>
  </si>
  <si>
    <t>Jekl 50x50x3 mm</t>
  </si>
  <si>
    <t>966859018</t>
  </si>
  <si>
    <t>(1,9*2)+(0,91*2)</t>
  </si>
  <si>
    <t>372</t>
  </si>
  <si>
    <t>631211.R</t>
  </si>
  <si>
    <t>Hliníkový U Profil</t>
  </si>
  <si>
    <t>-618280843</t>
  </si>
  <si>
    <t>6*6</t>
  </si>
  <si>
    <t>301</t>
  </si>
  <si>
    <t>6315.R</t>
  </si>
  <si>
    <t>Kotevní ocelová patka do betonu 80*80*4,0</t>
  </si>
  <si>
    <t>-1181825024</t>
  </si>
  <si>
    <t>302</t>
  </si>
  <si>
    <t>6316.R</t>
  </si>
  <si>
    <t>Řetízkový držák na O2 lahve</t>
  </si>
  <si>
    <t>-1148118309</t>
  </si>
  <si>
    <t>303</t>
  </si>
  <si>
    <t>54924006</t>
  </si>
  <si>
    <t>zámek zadlabací mezipokojový pravý pro cylindrickou vložku rozteč 72x55mm</t>
  </si>
  <si>
    <t>-1840190550</t>
  </si>
  <si>
    <t>304</t>
  </si>
  <si>
    <t>54964100</t>
  </si>
  <si>
    <t>vložka cylindrická 29+29</t>
  </si>
  <si>
    <t>-1873470106</t>
  </si>
  <si>
    <t>305</t>
  </si>
  <si>
    <t>Z01</t>
  </si>
  <si>
    <t>D+M protipožární pozinkovaný žebřík s ochranným košem</t>
  </si>
  <si>
    <t>1455543683</t>
  </si>
  <si>
    <t>"viz. výpis zámečnických výrobků Z01"</t>
  </si>
  <si>
    <t>"L 80x80x4 - 81,74 kg, 11 mb"</t>
  </si>
  <si>
    <t>"kul. D30 - 49,95 kg, 5,55 mb"</t>
  </si>
  <si>
    <t>"ploch. 50x8 - 28,73 kg, 9,15 mb"</t>
  </si>
  <si>
    <t>"ploch. 50x4 - 27,79 kg, 17,7 mb"</t>
  </si>
  <si>
    <t>"jekl 40x2 - 16,66 kg, 7,0 mb"</t>
  </si>
  <si>
    <t>306</t>
  </si>
  <si>
    <t>Z04</t>
  </si>
  <si>
    <t>D+M nápisu - písmena z dibondu v. 400 mm, červená barva</t>
  </si>
  <si>
    <t>2054214232</t>
  </si>
  <si>
    <t>"výpis zámečnických výrobků - Z04"</t>
  </si>
  <si>
    <t>"nápis: Zdravotnická záchranná služba Královéhradeckého kraje"</t>
  </si>
  <si>
    <t>"písmena z dibonu v. 400mm, RAL 3020, font Helvetica Bold, kotvené hlinikovým jeklem, osazeno bez rámečku s dilatací 20 mm"</t>
  </si>
  <si>
    <t>307</t>
  </si>
  <si>
    <t>767162.R</t>
  </si>
  <si>
    <t>Montá zábradlí balkónového nebo lodžiového rovného s výplní včetně dodávky kotevních prvků</t>
  </si>
  <si>
    <t>-1079969005</t>
  </si>
  <si>
    <t>"viz. výpis zámečnických výrobků"</t>
  </si>
  <si>
    <t>"Z03" 9,06+7,23</t>
  </si>
  <si>
    <t>308</t>
  </si>
  <si>
    <t>Z05</t>
  </si>
  <si>
    <t>madlo zábradlí z nerezového profilu, sloupky z nerezového profilu + spojovací prvky</t>
  </si>
  <si>
    <t>354937727</t>
  </si>
  <si>
    <t>"profil pro osazení skleněného zábradlí - exolovaný hliník s povrchovou úpravou nerez, v. 123,5mm, š. 70mm"</t>
  </si>
  <si>
    <t>"skla - rozměr cca v. 1175mm, š. 1100mm, tvrzené sklo dle normy EN 74 3305"</t>
  </si>
  <si>
    <t>"kotvené do hlinikového U-profilu, žárový pozink"</t>
  </si>
  <si>
    <t>16,29</t>
  </si>
  <si>
    <t>309</t>
  </si>
  <si>
    <t>998767202</t>
  </si>
  <si>
    <t>Přesun hmot pro zámečnické konstrukce stanovený procentní sazbou (%) z ceny vodorovná dopravní vzdálenost do 50 m základní v objektech výšky přes 6 do 12 m</t>
  </si>
  <si>
    <t>149215262</t>
  </si>
  <si>
    <t>https://podminky.urs.cz/item/CS_URS_2024_02/998767202</t>
  </si>
  <si>
    <t>771</t>
  </si>
  <si>
    <t>Podlahy z dlaždic</t>
  </si>
  <si>
    <t>310</t>
  </si>
  <si>
    <t>771111011</t>
  </si>
  <si>
    <t>Příprava podkladu před provedením dlažby vysátí podlah</t>
  </si>
  <si>
    <t>1318021758</t>
  </si>
  <si>
    <t>https://podminky.urs.cz/item/CS_URS_2024_02/771111011</t>
  </si>
  <si>
    <t>"hala 202" 18,79</t>
  </si>
  <si>
    <t>"úklid 204" 3,76</t>
  </si>
  <si>
    <t>311</t>
  </si>
  <si>
    <t>771121011</t>
  </si>
  <si>
    <t>Příprava podkladu před provedením dlažby nátěr penetrační na podlahu</t>
  </si>
  <si>
    <t>1738166564</t>
  </si>
  <si>
    <t>https://podminky.urs.cz/item/CS_URS_2024_02/771121011</t>
  </si>
  <si>
    <t>207,87*1,1 "Přepočtené koeficientem množství"</t>
  </si>
  <si>
    <t>312</t>
  </si>
  <si>
    <t>771274123</t>
  </si>
  <si>
    <t>Montáž obkladů schodišť z dlaždic keramických lepených cementovým flexibilním lepidlem stupnic reliéfních nebo z dekorů, šířky přes 250 do 300 mm</t>
  </si>
  <si>
    <t>-1002013173</t>
  </si>
  <si>
    <t>https://podminky.urs.cz/item/CS_URS_2024_02/771274123</t>
  </si>
  <si>
    <t>"schodiště + mezipodesta" 1,2*26+2,7*(1,28/0,3)</t>
  </si>
  <si>
    <t>313</t>
  </si>
  <si>
    <t>59761078</t>
  </si>
  <si>
    <t>schodovka keramická mrazuvzdorná R9/A povrch hladký/matný tl do 10mm š přes 250 do 300mm dl přes 800 do 1200mm</t>
  </si>
  <si>
    <t>1250345023</t>
  </si>
  <si>
    <t>42,72*1,8</t>
  </si>
  <si>
    <t>76,896*1,3 "Přepočtené koeficientem množství</t>
  </si>
  <si>
    <t>314</t>
  </si>
  <si>
    <t>771274232</t>
  </si>
  <si>
    <t>Montáž obkladů schodišť z dlaždic keramických lepených cementovým flexibilním lepidlem podstupnic hladkých, výšky přes 150 do 200 mm</t>
  </si>
  <si>
    <t>1429075434</t>
  </si>
  <si>
    <t>https://podminky.urs.cz/item/CS_URS_2024_02/771274232</t>
  </si>
  <si>
    <t>"obklad schodiště" 1,2*26</t>
  </si>
  <si>
    <t>315</t>
  </si>
  <si>
    <t>5976R</t>
  </si>
  <si>
    <t>dlažba keramická slinutá hladká do interiéru i exteriéru pro vysoké mechanické namáhání přes 22 do 25ks/m2</t>
  </si>
  <si>
    <t>1693569198</t>
  </si>
  <si>
    <t>31,2*0,173</t>
  </si>
  <si>
    <t>5,398*1,3 "Přepočtené koeficientem množství</t>
  </si>
  <si>
    <t>316</t>
  </si>
  <si>
    <t>771474112</t>
  </si>
  <si>
    <t>Montáž soklů z dlaždic keramických lepených cementovým flexibilním lepidlem rovných, výšky přes 65 do 90 mm</t>
  </si>
  <si>
    <t>-1242087004</t>
  </si>
  <si>
    <t>https://podminky.urs.cz/item/CS_URS_2024_02/771474112</t>
  </si>
  <si>
    <t>"zádveří 101" (2,0*2+2,3*2) - "otvory" (1,0+1,5+2,0)</t>
  </si>
  <si>
    <t>317</t>
  </si>
  <si>
    <t>771474132</t>
  </si>
  <si>
    <t>Montáž soklů z dlaždic keramických lepených cementovým flexibilním lepidlem schodišťových stupňovitých, výšky přes 65 do 90 mm</t>
  </si>
  <si>
    <t>1275112784</t>
  </si>
  <si>
    <t>https://podminky.urs.cz/item/CS_URS_2024_02/771474132</t>
  </si>
  <si>
    <t>"schodiště 201 + mezipodesta" (0,27+0,173)*26*2+(1,28*2+2,7*2)</t>
  </si>
  <si>
    <t>318</t>
  </si>
  <si>
    <t>59761184R</t>
  </si>
  <si>
    <t>sokl-dlažba keramická slinutá hladká do interiéru i exteriéru 330x72mm</t>
  </si>
  <si>
    <t>-240274395</t>
  </si>
  <si>
    <t>(140,445+30,996)*3,3</t>
  </si>
  <si>
    <t>565,755*1,3 "Přepočtené koeficientem množství</t>
  </si>
  <si>
    <t>319</t>
  </si>
  <si>
    <t>771574414</t>
  </si>
  <si>
    <t>Montáž podlah z dlaždic keramických lepených cementovým flexibilním lepidlem hladkých, tloušťky do 10 mm přes 4 do 6 ks/m2</t>
  </si>
  <si>
    <t>-1507651154</t>
  </si>
  <si>
    <t>https://podminky.urs.cz/item/CS_URS_2024_02/771574414</t>
  </si>
  <si>
    <t>207,87</t>
  </si>
  <si>
    <t>320</t>
  </si>
  <si>
    <t>59761420R</t>
  </si>
  <si>
    <t>dlažba velkoformátová keramická slinutá protiskluzná do interiéru i exteriéru pro vysoké mechanické namáhání přes 4 do 6ks/m2</t>
  </si>
  <si>
    <t>-1475781864</t>
  </si>
  <si>
    <t>28,93*1,3 "Přepočtené koeficientem množství</t>
  </si>
  <si>
    <t>321</t>
  </si>
  <si>
    <t>59761140</t>
  </si>
  <si>
    <t>dlažba keramická slinutá mrazuvzdorná R11/B povrch hladký/lesklý tl přes 15 do 20mm přes 2 do 4ks/m2</t>
  </si>
  <si>
    <t>-68852582</t>
  </si>
  <si>
    <t>"hala 202" 17,58</t>
  </si>
  <si>
    <t>177,73*1,3 "Přepočtené koeficientem množství</t>
  </si>
  <si>
    <t>322</t>
  </si>
  <si>
    <t>771591112</t>
  </si>
  <si>
    <t>Izolace podlahy pod dlažbu nátěrem nebo stěrkou ve dvou vrstvách</t>
  </si>
  <si>
    <t>1624277187</t>
  </si>
  <si>
    <t>https://podminky.urs.cz/item/CS_URS_2024_02/771591112</t>
  </si>
  <si>
    <t>323</t>
  </si>
  <si>
    <t>771591115</t>
  </si>
  <si>
    <t>Podlahy - dokončovací práce spárování silikonem</t>
  </si>
  <si>
    <t>1978637767</t>
  </si>
  <si>
    <t>https://podminky.urs.cz/item/CS_URS_2024_02/771591115</t>
  </si>
  <si>
    <t>324</t>
  </si>
  <si>
    <t>998771202</t>
  </si>
  <si>
    <t>Přesun hmot pro podlahy z dlaždic stanovený procentní sazbou (%) z ceny vodorovná dopravní vzdálenost do 50 m základní v objektech výšky přes 6 do 12 m</t>
  </si>
  <si>
    <t>1966218859</t>
  </si>
  <si>
    <t>https://podminky.urs.cz/item/CS_URS_2024_02/998771202</t>
  </si>
  <si>
    <t>776</t>
  </si>
  <si>
    <t>Podlahy povlakové</t>
  </si>
  <si>
    <t>369</t>
  </si>
  <si>
    <t>776111112</t>
  </si>
  <si>
    <t>Příprava podkladu povlakových podlah a stěn broušení podlah nového podkladu betonového</t>
  </si>
  <si>
    <t>9926690</t>
  </si>
  <si>
    <t>https://podminky.urs.cz/item/CS_URS_2024_02/776111112</t>
  </si>
  <si>
    <t>325</t>
  </si>
  <si>
    <t>776111311</t>
  </si>
  <si>
    <t>Příprava podkladu povlakových podlah a stěn vysátí podlah</t>
  </si>
  <si>
    <t>900874726</t>
  </si>
  <si>
    <t>https://podminky.urs.cz/item/CS_URS_2024_02/776111311</t>
  </si>
  <si>
    <t>"lékař 203" 17,58</t>
  </si>
  <si>
    <t>"lékaři 218" 18,50</t>
  </si>
  <si>
    <t>"společenská místnost 219" 53,01</t>
  </si>
  <si>
    <t>"chodba 224" 7,57</t>
  </si>
  <si>
    <t>326</t>
  </si>
  <si>
    <t>776121112</t>
  </si>
  <si>
    <t>Příprava podkladu povlakových podlah a stěn penetrace vodou ředitelná podlah</t>
  </si>
  <si>
    <t>-2104544856</t>
  </si>
  <si>
    <t>https://podminky.urs.cz/item/CS_URS_2024_02/776121112</t>
  </si>
  <si>
    <t>299,45*1,1 "Přepočtené koeficientem množství"</t>
  </si>
  <si>
    <t>327</t>
  </si>
  <si>
    <t>776141112</t>
  </si>
  <si>
    <t>Příprava podkladu povlakových podlah a stěn vyrovnání samonivelační stěrkou podlah min.pevnosti 20 MPa, tloušťky přes 3 do 5 mm</t>
  </si>
  <si>
    <t>-2051517942</t>
  </si>
  <si>
    <t>https://podminky.urs.cz/item/CS_URS_2024_02/776141112</t>
  </si>
  <si>
    <t>328</t>
  </si>
  <si>
    <t>776251111</t>
  </si>
  <si>
    <t>Montáž podlahovin z přírodního linolea (marmolea) lepením standardním lepidlem z pásů standardních</t>
  </si>
  <si>
    <t>1600003395</t>
  </si>
  <si>
    <t>https://podminky.urs.cz/item/CS_URS_2024_02/776251111</t>
  </si>
  <si>
    <t>370</t>
  </si>
  <si>
    <t>776411221</t>
  </si>
  <si>
    <t>Montáž soklíků tahaných (fabiony) z linolea (marmolea) obvodových, výšky do 80 mm</t>
  </si>
  <si>
    <t>-361998269</t>
  </si>
  <si>
    <t>https://podminky.urs.cz/item/CS_URS_2024_02/776411221</t>
  </si>
  <si>
    <t>"lékař 203" 5,135*2+4,27*2-0,8</t>
  </si>
  <si>
    <t>"vedoucí záchranář 205" 3,1*2+6,8*2-0,8</t>
  </si>
  <si>
    <t>"záchranář 206" 3,1*2+5,05*2-0,8</t>
  </si>
  <si>
    <t>"server 207" 2*2+1,635*2-0,9</t>
  </si>
  <si>
    <t>"chodba 210" (0,2+0,6+8,56+0,62+8,2+0,14+4,125+0,14+0,735)*2+1,685*2+0,8*2-0,8*7-0,7*2-1,6*2</t>
  </si>
  <si>
    <t>"vedoucí lékař 213" 3,01*2+5*2-0,8</t>
  </si>
  <si>
    <t>"záchranář 214" 3,01*2+5*2-0,8</t>
  </si>
  <si>
    <t>"záchranář 215" 3,01*2+5*2-0,8</t>
  </si>
  <si>
    <t>"řidič 216" 3,01*2+5*2-0,8</t>
  </si>
  <si>
    <t>"řidič 217" 3,01*2+5*2-0,8</t>
  </si>
  <si>
    <t>"lékaři 218" 3,7*2+5*2-0,8</t>
  </si>
  <si>
    <t>"společenská místnost 219" 6,285*2+8,2*2+0,8*2-1,6*2-0,8*2</t>
  </si>
  <si>
    <t>"počítačová pracovna 220" 4,125*2+3,57*2-0,8*2</t>
  </si>
  <si>
    <t>"kuchyňka 221" 3,4*2+4,125*2-0,8</t>
  </si>
  <si>
    <t>"lékař 223" 3,105*2+5,05*2*0,8</t>
  </si>
  <si>
    <t>"chodba 224" 4,205*2+1,635-1,4</t>
  </si>
  <si>
    <t>329</t>
  </si>
  <si>
    <t>60756.R</t>
  </si>
  <si>
    <t>linoleum přírodní tl 2mm, hořlavost Bfl-s1, smykové tření µ &gt;=0,5, třída zátěže 34/43</t>
  </si>
  <si>
    <t>-1160382133</t>
  </si>
  <si>
    <t>"plocha" 329,395</t>
  </si>
  <si>
    <t>"sokl" 269,735*0,08</t>
  </si>
  <si>
    <t>350,974*1,3 "Přepočtené koeficientem množství</t>
  </si>
  <si>
    <t>330</t>
  </si>
  <si>
    <t>998776202</t>
  </si>
  <si>
    <t>Přesun hmot pro podlahy povlakové stanovený procentní sazbou (%) z ceny vodorovná dopravní vzdálenost do 50 m základní v objektech výšky přes 6 do 12 m</t>
  </si>
  <si>
    <t>-1567647282</t>
  </si>
  <si>
    <t>https://podminky.urs.cz/item/CS_URS_2024_02/998776202</t>
  </si>
  <si>
    <t>781</t>
  </si>
  <si>
    <t>Dokončovací práce - obklady</t>
  </si>
  <si>
    <t>331</t>
  </si>
  <si>
    <t>781111011</t>
  </si>
  <si>
    <t>Příprava podkladu před provedením obkladu oprášení (ometení) stěny</t>
  </si>
  <si>
    <t>1494463222</t>
  </si>
  <si>
    <t>https://podminky.urs.cz/item/CS_URS_2024_02/781111011</t>
  </si>
  <si>
    <t>"půdorys 1.NP"</t>
  </si>
  <si>
    <t>"umývárna muži 105" 17,95*2,15 - "otvory" (1,25*0,7)</t>
  </si>
  <si>
    <t>"úklid 106" 1,7*2,15</t>
  </si>
  <si>
    <t>"umývárna ženy 108" (4,7+4,7+14,26)*2,15 - "otvory" (0,8*2,15*2)</t>
  </si>
  <si>
    <t>"wc 113" 5,2*2,15</t>
  </si>
  <si>
    <t>"prádelna 116" 8,0*2,15 - "otvory" (0,9*2,15)</t>
  </si>
  <si>
    <t>"desinfekce 117" 14,2*2,15+4,6*0,6</t>
  </si>
  <si>
    <t>"wc 121" 5,2*2,15</t>
  </si>
  <si>
    <t>"dekontaminace vozidel 122" 30,4*4,1 - "otvory" (3,5*3,5+1,7*2,15+1,0*2,15)</t>
  </si>
  <si>
    <t>"lékař 203" 2,2*2,15</t>
  </si>
  <si>
    <t>"úklid 204" 2*2,15</t>
  </si>
  <si>
    <t>"vedoucí záchranář 205" 2,2*2,15</t>
  </si>
  <si>
    <t>"záchranář 206" 2,2*2,15</t>
  </si>
  <si>
    <t>"sprcha 208" 8,24*2,15</t>
  </si>
  <si>
    <t>"sprcha vedoucí lékař 209" 8,24*2,15</t>
  </si>
  <si>
    <t>"wc muži 211" 11,35*2,15</t>
  </si>
  <si>
    <t>"wc ženy 212" 12,0*2,15</t>
  </si>
  <si>
    <t>"záchranář 214" 2,0*2,15</t>
  </si>
  <si>
    <t>"záchranář 215" 2,0*2,15</t>
  </si>
  <si>
    <t>"řidič 216" 2,0*2,15</t>
  </si>
  <si>
    <t>"řidič 217" 2,0*2,15</t>
  </si>
  <si>
    <t>"lékaři 218" 1,5*2,15</t>
  </si>
  <si>
    <t>"kuchyňka 221" 5,3*2,15</t>
  </si>
  <si>
    <t>332</t>
  </si>
  <si>
    <t>781121011</t>
  </si>
  <si>
    <t>Příprava podkladu před provedením obkladu nátěr penetrační na stěnu</t>
  </si>
  <si>
    <t>-345164512</t>
  </si>
  <si>
    <t>https://podminky.urs.cz/item/CS_URS_2024_02/781121011</t>
  </si>
  <si>
    <t>402,247*1,15 "Přepočtené koeficientem množství</t>
  </si>
  <si>
    <t>333</t>
  </si>
  <si>
    <t>781131112</t>
  </si>
  <si>
    <t>Izolace stěny pod obklad izolace nátěrem nebo stěrkou ve dvou vrstvách</t>
  </si>
  <si>
    <t>-150590413</t>
  </si>
  <si>
    <t>https://podminky.urs.cz/item/CS_URS_2024_02/781131112</t>
  </si>
  <si>
    <t>402,246956521739*1,15 "Přepočtené koeficientem množství</t>
  </si>
  <si>
    <t>334</t>
  </si>
  <si>
    <t>781131237</t>
  </si>
  <si>
    <t>Izolace stěny pod obklad montáž těsnícího pásu pro styčné nebo dilatační spáry</t>
  </si>
  <si>
    <t>-200540923</t>
  </si>
  <si>
    <t>https://podminky.urs.cz/item/CS_URS_2024_02/781131237</t>
  </si>
  <si>
    <t>17,95+2+1,7+23,66+5,2+8,0+14,2+(2,15*16+4,6)</t>
  </si>
  <si>
    <t>"půdorys 2.NP</t>
  </si>
  <si>
    <t>2,2+2,2+2,2+8,24+8,24+11,35+12,0+2,0+2,0+2,0+2,0+1,5+5,3+(2,15*14)</t>
  </si>
  <si>
    <t>335</t>
  </si>
  <si>
    <t>28355020</t>
  </si>
  <si>
    <t>páska pružná těsnící hydroizolační š do 85mm</t>
  </si>
  <si>
    <t>CS ÚRS 2024 01</t>
  </si>
  <si>
    <t>-980979174</t>
  </si>
  <si>
    <t>203,04*1,1 "Přepočtené koeficientem množství</t>
  </si>
  <si>
    <t>336</t>
  </si>
  <si>
    <t>781131247</t>
  </si>
  <si>
    <t>Izolace stěny pod obklad montáž těsnícího pásu vnitřní nebo vnější kout</t>
  </si>
  <si>
    <t>581753611</t>
  </si>
  <si>
    <t>https://podminky.urs.cz/item/CS_URS_2024_02/781131247</t>
  </si>
  <si>
    <t>"půdorys 1.NP" 18+2+19+4+4+13+4+8</t>
  </si>
  <si>
    <t>"půdorys 2.NP" 1+2+1+6+6+8+10+1+1+1+1+1+2</t>
  </si>
  <si>
    <t>337</t>
  </si>
  <si>
    <t>59054004</t>
  </si>
  <si>
    <t>páska pružná těsnící hydroizolační-roh</t>
  </si>
  <si>
    <t>-1449692647</t>
  </si>
  <si>
    <t>113*1,1 "Přepočtené koeficientem množství</t>
  </si>
  <si>
    <t>338</t>
  </si>
  <si>
    <t>781461111</t>
  </si>
  <si>
    <t>Montáž obkladů vnitřních stěn z dlaždic z taveného čediče kladených do malty vel. 200 x 200 mm tl. do 20 mm</t>
  </si>
  <si>
    <t>823124587</t>
  </si>
  <si>
    <t>https://podminky.urs.cz/item/CS_URS_2024_02/781461111</t>
  </si>
  <si>
    <t>339</t>
  </si>
  <si>
    <t>59761714</t>
  </si>
  <si>
    <t>obklad keramický nemrazuvzdorný povrch hladký/matný tl do 10mm přes 22 do 25ks/m2</t>
  </si>
  <si>
    <t>-1603931777</t>
  </si>
  <si>
    <t>402,247*1,3 "Přepočtené koeficientem množství</t>
  </si>
  <si>
    <t>340</t>
  </si>
  <si>
    <t>781491022</t>
  </si>
  <si>
    <t>Montáž zrcadel lepených silikonovým tmelem na keramický obklad, plochy přes 1 m2</t>
  </si>
  <si>
    <t>1844769329</t>
  </si>
  <si>
    <t>https://podminky.urs.cz/item/CS_URS_2024_02/781491022</t>
  </si>
  <si>
    <t>"viz. V05" 0,6*0,9*13</t>
  </si>
  <si>
    <t>"viz. V06" 1,5*0,9*2</t>
  </si>
  <si>
    <t>341</t>
  </si>
  <si>
    <t>63465122</t>
  </si>
  <si>
    <t>zrcadlo nemontované čiré tl 3mm max rozměr 3210x2250mm</t>
  </si>
  <si>
    <t>438755707</t>
  </si>
  <si>
    <t>9,72*1,1 "Přepočtené koeficientem množství</t>
  </si>
  <si>
    <t>342</t>
  </si>
  <si>
    <t>781495115</t>
  </si>
  <si>
    <t>Obklad - dokončující práce ostatní práce spárování silikonem</t>
  </si>
  <si>
    <t>-2086070017</t>
  </si>
  <si>
    <t>https://podminky.urs.cz/item/CS_URS_2024_02/781495115</t>
  </si>
  <si>
    <t>343</t>
  </si>
  <si>
    <t>781495141</t>
  </si>
  <si>
    <t>Obklad - dokončující práce průnik obkladem kruhový, bez izolace do DN 30</t>
  </si>
  <si>
    <t>280942124</t>
  </si>
  <si>
    <t>https://podminky.urs.cz/item/CS_URS_2024_02/781495141</t>
  </si>
  <si>
    <t>344</t>
  </si>
  <si>
    <t>781495142</t>
  </si>
  <si>
    <t>Obklad - dokončující práce průnik obkladem kruhový, bez izolace přes DN 30 do DN 90</t>
  </si>
  <si>
    <t>-562495692</t>
  </si>
  <si>
    <t>https://podminky.urs.cz/item/CS_URS_2024_02/781495142</t>
  </si>
  <si>
    <t>345</t>
  </si>
  <si>
    <t>781495211</t>
  </si>
  <si>
    <t>Čištění vnitřních ploch po provedení obkladu stěn chemickými prostředky</t>
  </si>
  <si>
    <t>1509925498</t>
  </si>
  <si>
    <t>https://podminky.urs.cz/item/CS_URS_2024_02/781495211</t>
  </si>
  <si>
    <t>346</t>
  </si>
  <si>
    <t>78112.R</t>
  </si>
  <si>
    <t>Obklad - dokončující práce profily ukončovací plastové lepené flexibilním lepidlem rohové</t>
  </si>
  <si>
    <t>710043134</t>
  </si>
  <si>
    <t>347</t>
  </si>
  <si>
    <t>998781202</t>
  </si>
  <si>
    <t>Přesun hmot pro obklady keramické stanovený procentní sazbou (%) z ceny vodorovná dopravní vzdálenost do 50 m základní v objektech výšky přes 6 do 12 m</t>
  </si>
  <si>
    <t>1831175791</t>
  </si>
  <si>
    <t>https://podminky.urs.cz/item/CS_URS_2024_02/998781202</t>
  </si>
  <si>
    <t>782</t>
  </si>
  <si>
    <t>Dokončovací práce - obklady z kamene</t>
  </si>
  <si>
    <t>348</t>
  </si>
  <si>
    <t>782141110</t>
  </si>
  <si>
    <t>Montáž obkladů stěn z dlaždic betonových - imitace kamene kladených do malty do 6 ks/m2</t>
  </si>
  <si>
    <t>-175502340</t>
  </si>
  <si>
    <t>https://podminky.urs.cz/item/CS_URS_2024_02/782141110</t>
  </si>
  <si>
    <t>"pohledy" 32,95*0,52+(1,5*0,52)*2</t>
  </si>
  <si>
    <t>"otvory" -(3,6*0,52*5+1,5*0,52)</t>
  </si>
  <si>
    <t>349</t>
  </si>
  <si>
    <t>59243000</t>
  </si>
  <si>
    <t>obklad betonový imitace kamene tl do 15mm do 6 ks/m2</t>
  </si>
  <si>
    <t>1249795827</t>
  </si>
  <si>
    <t>8,554*1,1 "Přepočtené koeficientem množství</t>
  </si>
  <si>
    <t>350</t>
  </si>
  <si>
    <t>998782202</t>
  </si>
  <si>
    <t>Přesun hmot pro obklady kamenné stanovený procentní sazbou (%) z ceny vodorovná dopravní vzdálenost do 50 m základní v objektech výšky přes 6 do 12 m</t>
  </si>
  <si>
    <t>1713681250</t>
  </si>
  <si>
    <t>https://podminky.urs.cz/item/CS_URS_2024_02/998782202</t>
  </si>
  <si>
    <t>783</t>
  </si>
  <si>
    <t>Dokončovací práce - nátěry</t>
  </si>
  <si>
    <t>351</t>
  </si>
  <si>
    <t>783000103</t>
  </si>
  <si>
    <t>Zakrývání konstrukcí včetně pozdějšího odkrytí podlah nebo vodorovných ploch položením fólie</t>
  </si>
  <si>
    <t>-1101655261</t>
  </si>
  <si>
    <t>https://podminky.urs.cz/item/CS_URS_2024_02/783000103</t>
  </si>
  <si>
    <t>zárubně</t>
  </si>
  <si>
    <t>"700" 15*(0,7*1)</t>
  </si>
  <si>
    <t>"800" 25*(0,8*1)</t>
  </si>
  <si>
    <t>"900" 5*(0,9*1)</t>
  </si>
  <si>
    <t>352</t>
  </si>
  <si>
    <t>58124842</t>
  </si>
  <si>
    <t>fólie pro malířské potřeby zakrývací tl 7µ 4x5m</t>
  </si>
  <si>
    <t>-126812757</t>
  </si>
  <si>
    <t>35*1,05 "Přepočtené koeficientem množství</t>
  </si>
  <si>
    <t>353</t>
  </si>
  <si>
    <t>783301313</t>
  </si>
  <si>
    <t>Příprava podkladu zámečnických konstrukcí před provedením nátěru odmaštění odmašťovačem ředidlovým</t>
  </si>
  <si>
    <t>-1411090541</t>
  </si>
  <si>
    <t>https://podminky.urs.cz/item/CS_URS_2024_02/783301313</t>
  </si>
  <si>
    <t>"700" 15*(0,7*3*0,05+1,97*6,0*0,05)</t>
  </si>
  <si>
    <t>"800" 25*(0,8*3*0,05+1,97*6,0*0,05)</t>
  </si>
  <si>
    <t>"900" 5*(0,9*3*0,05+1,97*6,0*0,05)</t>
  </si>
  <si>
    <t>354</t>
  </si>
  <si>
    <t>783301401</t>
  </si>
  <si>
    <t>Příprava podkladu zámečnických konstrukcí před provedením nátěru ometení</t>
  </si>
  <si>
    <t>-2105624351</t>
  </si>
  <si>
    <t>https://podminky.urs.cz/item/CS_URS_2024_02/783301401</t>
  </si>
  <si>
    <t>355</t>
  </si>
  <si>
    <t>783324101</t>
  </si>
  <si>
    <t>Základní nátěr zámečnických konstrukcí jednonásobný akrylátový</t>
  </si>
  <si>
    <t>435837764</t>
  </si>
  <si>
    <t>https://podminky.urs.cz/item/CS_URS_2024_02/783324101</t>
  </si>
  <si>
    <t>356</t>
  </si>
  <si>
    <t>783327101</t>
  </si>
  <si>
    <t>Krycí nátěr (email) zámečnických konstrukcí jednonásobný akrylátový</t>
  </si>
  <si>
    <t>-1519356923</t>
  </si>
  <si>
    <t>https://podminky.urs.cz/item/CS_URS_2024_02/783327101</t>
  </si>
  <si>
    <t>784</t>
  </si>
  <si>
    <t>Dokončovací práce - malby a tapety</t>
  </si>
  <si>
    <t>357</t>
  </si>
  <si>
    <t>784111001</t>
  </si>
  <si>
    <t>Oprášení (ometení) podkladu v místnostech výšky do 3,80 m</t>
  </si>
  <si>
    <t>707706438</t>
  </si>
  <si>
    <t>https://podminky.urs.cz/item/CS_URS_2024_02/784111001</t>
  </si>
  <si>
    <t>"hala 202" (23,8*2,69) - "otvory" (1,5*1,5+0,8*2,15+1,685*2,15+1,9*2,15+0,9*2,15*3)</t>
  </si>
  <si>
    <t>"Lékař 203" (16,67*2,69) - "otvory" (0,9*2,15+2,0*1,5)</t>
  </si>
  <si>
    <t>"úklid 204" (8,15*2,69) - "otvory" (0,9*2,15)</t>
  </si>
  <si>
    <t>"vedoucí záchranář 205" (16,68*2,69) - "otvory" (0,9*2,15+2,0*1,5)</t>
  </si>
  <si>
    <t>"školící místnost 206" (28,17*2,69) - "otvory" (0,9*2,15+1,9*2,15+2,0*1,5+3,5*1,5*2)</t>
  </si>
  <si>
    <t>"server 207" (8,98*2,69) - "otvory" (1,0*2,15)</t>
  </si>
  <si>
    <t>"wc ženy 212" (19*2,69) - "otvory" (0,8*2,15*5)</t>
  </si>
  <si>
    <t>"lékaři 218" (19*2,69) - "otvory" (0,9*2,15+1,8*1,5)</t>
  </si>
  <si>
    <t>"stropy"</t>
  </si>
  <si>
    <t>"lékař 203" 14,42</t>
  </si>
  <si>
    <t>358</t>
  </si>
  <si>
    <t>784111003</t>
  </si>
  <si>
    <t>Oprášení (ometení) podkladu v místnostech výšky přes 3,80 do 5,00 m</t>
  </si>
  <si>
    <t>-783631845</t>
  </si>
  <si>
    <t>https://podminky.urs.cz/item/CS_URS_2024_02/784111003</t>
  </si>
  <si>
    <t>"garáž 110" 175,9</t>
  </si>
  <si>
    <t>359</t>
  </si>
  <si>
    <t>784111007</t>
  </si>
  <si>
    <t>Oprášení (ometení) podkladu na schodišti o výšce podlaží do 3,80 m</t>
  </si>
  <si>
    <t>685643391</t>
  </si>
  <si>
    <t>https://podminky.urs.cz/item/CS_URS_2024_02/784111007</t>
  </si>
  <si>
    <t>"schodiště" 3,51*2*7,175+3*3</t>
  </si>
  <si>
    <t>360</t>
  </si>
  <si>
    <t>784171101</t>
  </si>
  <si>
    <t>Zakrytí nemalovaných ploch (materiál ve specifikaci) včetně pozdějšího odkrytí podlah</t>
  </si>
  <si>
    <t>-322667993</t>
  </si>
  <si>
    <t>https://podminky.urs.cz/item/CS_URS_2024_02/784171101</t>
  </si>
  <si>
    <t>"půdorys 1.NP" 409</t>
  </si>
  <si>
    <t>"půdorys 2.NP" 416,56 - 61,38</t>
  </si>
  <si>
    <t>361</t>
  </si>
  <si>
    <t>710914362</t>
  </si>
  <si>
    <t>764,18*1,1 "Přepočtené koeficientem množství</t>
  </si>
  <si>
    <t>362</t>
  </si>
  <si>
    <t>784181101</t>
  </si>
  <si>
    <t>Penetrace podkladu jednonásobná základní akrylátová bezbarvá v místnostech výšky do 3,80 m</t>
  </si>
  <si>
    <t>-256103157</t>
  </si>
  <si>
    <t>https://podminky.urs.cz/item/CS_URS_2024_02/784181101</t>
  </si>
  <si>
    <t>1815,601+510,125</t>
  </si>
  <si>
    <t>363</t>
  </si>
  <si>
    <t>784191001</t>
  </si>
  <si>
    <t>Čištění vnitřních ploch hrubý úklid po provedení malířských prací omytím oken nebo balkonových dveří jednoduchých</t>
  </si>
  <si>
    <t>2091452642</t>
  </si>
  <si>
    <t>https://podminky.urs.cz/item/CS_URS_2024_02/784191001</t>
  </si>
  <si>
    <t>"okna"</t>
  </si>
  <si>
    <t>(1,5*2,0)*3</t>
  </si>
  <si>
    <t>(1,5*1,5)*1</t>
  </si>
  <si>
    <t>(1,5*1,8)*6</t>
  </si>
  <si>
    <t>(1,5*3,5)*6</t>
  </si>
  <si>
    <t>(1,5*2,5)*1</t>
  </si>
  <si>
    <t>(1,5* 2,7)*1</t>
  </si>
  <si>
    <t>(0,7*1,4)*2</t>
  </si>
  <si>
    <t>(0,4*1,8)*1</t>
  </si>
  <si>
    <t>364</t>
  </si>
  <si>
    <t>784191005</t>
  </si>
  <si>
    <t>Čištění vnitřních ploch hrubý úklid po provedení malířských prací omytím dveří nebo vrat</t>
  </si>
  <si>
    <t>-1903875704</t>
  </si>
  <si>
    <t>https://podminky.urs.cz/item/CS_URS_2024_02/784191005</t>
  </si>
  <si>
    <t>"700" 15*(0,7*2,0)</t>
  </si>
  <si>
    <t>"800" 23*(0,8*2,0)</t>
  </si>
  <si>
    <t>"900" 5*(0,9*2,0)</t>
  </si>
  <si>
    <t>"1600" 1*(1,6*2,0)</t>
  </si>
  <si>
    <t>"1585" 1*(1,585*2,0)</t>
  </si>
  <si>
    <t>"1800" 1*(1,8*2,0)</t>
  </si>
  <si>
    <t>"2000" 1*(2,0*2,0)</t>
  </si>
  <si>
    <t>"2200" 1*(2,2*2,0)</t>
  </si>
  <si>
    <t>365</t>
  </si>
  <si>
    <t>784191007</t>
  </si>
  <si>
    <t>Čištění vnitřních ploch hrubý úklid po provedení malířských prací omytím podlah</t>
  </si>
  <si>
    <t>-892046973</t>
  </si>
  <si>
    <t>https://podminky.urs.cz/item/CS_URS_2024_02/784191007</t>
  </si>
  <si>
    <t>409+416,56</t>
  </si>
  <si>
    <t>366</t>
  </si>
  <si>
    <t>784211101</t>
  </si>
  <si>
    <t>Malby z malířských směsí oděruvzdorných za mokra dvojnásobné, bílé za mokra oděruvzdorné výborně v místnostech výšky do 3,80 m</t>
  </si>
  <si>
    <t>607095203</t>
  </si>
  <si>
    <t>https://podminky.urs.cz/item/CS_URS_2024_02/784211101</t>
  </si>
  <si>
    <t>786</t>
  </si>
  <si>
    <t>Dokončovací práce - čalounické úpravy</t>
  </si>
  <si>
    <t>367</t>
  </si>
  <si>
    <t>Z06</t>
  </si>
  <si>
    <t>D+M venkovní žaluzie</t>
  </si>
  <si>
    <t>-166055256</t>
  </si>
  <si>
    <t>viz. zámečnické výrobky Z06</t>
  </si>
  <si>
    <t>mechanický motor, lakování, ovládání elektrické tlačítkem, podomítkový ISO kastlík, ukončovací lišty, sběrnicové zařízení, automatický senzor větru</t>
  </si>
  <si>
    <t>povrchová úprava dle vzorkovníku RAL 7016 dle výběr investora</t>
  </si>
  <si>
    <t>368</t>
  </si>
  <si>
    <t>998786202</t>
  </si>
  <si>
    <t>Přesun hmot pro stínění a čalounické úpravy stanovený procentní sazbou (%) z ceny vodorovná dopravní vzdálenost do 50 m základní v objektech výšky přes 6 do 12 m</t>
  </si>
  <si>
    <t>-111795218</t>
  </si>
  <si>
    <t>https://podminky.urs.cz/item/CS_URS_2024_02/998786202</t>
  </si>
  <si>
    <t>D.1.4 - Technika prostředí staveb</t>
  </si>
  <si>
    <t>Úroveň 3:</t>
  </si>
  <si>
    <t>D.1.4.1 - Zdravotechnika</t>
  </si>
  <si>
    <t xml:space="preserve"> Královéhradecký kraj</t>
  </si>
  <si>
    <t xml:space="preserve">    721 - Zdravotechnika - vnitřní kanalizace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</si>
  <si>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</si>
  <si>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</si>
  <si>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</si>
  <si>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</si>
  <si>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132251104</t>
  </si>
  <si>
    <t>Hloubení nezapažených rýh šířky do 800 mm strojně s urovnáním dna do předepsaného profilu a spádu v hornině třídy těžitelnosti I skupiny 3 přes 100 m3</t>
  </si>
  <si>
    <t>-1266393338</t>
  </si>
  <si>
    <t>https://podminky.urs.cz/item/CS_URS_2024_02/132251104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</si>
  <si>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</si>
  <si>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</si>
  <si>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-273057318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</si>
  <si>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</si>
  <si>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</si>
  <si>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</si>
  <si>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237817153</t>
  </si>
  <si>
    <t>https://podminky.urs.cz/item/CS_URS_2024_02/162751119</t>
  </si>
  <si>
    <t>167151101</t>
  </si>
  <si>
    <t>Nakládání, skládání a překládání neulehlého výkopku nebo sypaniny strojně nakládání, množství do 100 m3, z horniny třídy těžitelnosti I, skupiny 1 až 3</t>
  </si>
  <si>
    <t>-310385918</t>
  </si>
  <si>
    <t>https://podminky.urs.cz/item/CS_URS_2024_02/167151101</t>
  </si>
  <si>
    <t>177856540</t>
  </si>
  <si>
    <t>145,5*1,6 "Přepočtené koeficientem množství</t>
  </si>
  <si>
    <t>1055850633</t>
  </si>
  <si>
    <t>58331351</t>
  </si>
  <si>
    <t>kamenivo těžené drobné frakce 0/4</t>
  </si>
  <si>
    <t>-2146355765</t>
  </si>
  <si>
    <t>174101101</t>
  </si>
  <si>
    <t>Zásyp sypaninou z jakékoliv horniny strojně s uložením výkopku ve vrstvách se zhutněním jam, šachet, rýh nebo kolem objektů v těchto vykopávkách</t>
  </si>
  <si>
    <t>-1272228546</t>
  </si>
  <si>
    <t>https://podminky.urs.cz/item/CS_URS_2024_02/174101101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</si>
  <si>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</si>
  <si>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</si>
  <si>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-1735904344</t>
  </si>
  <si>
    <t>https://podminky.urs.cz/item/CS_URS_2024_02/175151101</t>
  </si>
  <si>
    <t>451572111</t>
  </si>
  <si>
    <t>Lože pod potrubí, stoky a drobné objekty v otevřeném výkopu z kameniva drobného těženého 0 až 4 mm</t>
  </si>
  <si>
    <t>366147084</t>
  </si>
  <si>
    <t>https://podminky.urs.cz/item/CS_URS_2024_02/451572111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</si>
  <si>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</si>
  <si>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</si>
  <si>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134432203</t>
  </si>
  <si>
    <t>https://podminky.urs.cz/item/CS_URS_2024_02/998011001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</si>
  <si>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</si>
  <si>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</si>
  <si>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370182483</t>
  </si>
  <si>
    <t>https://podminky.urs.cz/item/CS_URS_2024_02/713463211</t>
  </si>
  <si>
    <t>63154018</t>
  </si>
  <si>
    <t>pouzdro izolační potrubní z minerální vlny s Al fólií max. 250/100°C 54/40mm</t>
  </si>
  <si>
    <t>190433661</t>
  </si>
  <si>
    <t>713463411</t>
  </si>
  <si>
    <t>Montáž izolace tepelné potrubí a ohybů tvarovkami nebo deskami potrubními pouzdry návlekovými izolačními hadicemi potrubí a ohybů</t>
  </si>
  <si>
    <t>-2033897083</t>
  </si>
  <si>
    <t>https://podminky.urs.cz/item/CS_URS_2024_02/713463411</t>
  </si>
  <si>
    <t>MLTi000291-03</t>
  </si>
  <si>
    <t>Návleková hadice tl. 5 mm vnitř. průměr 125 mm</t>
  </si>
  <si>
    <t>-131773576</t>
  </si>
  <si>
    <t>-360600124</t>
  </si>
  <si>
    <t>721</t>
  </si>
  <si>
    <t>Zdravotechnika - vnitřní kanalizace</t>
  </si>
  <si>
    <t>45810001R</t>
  </si>
  <si>
    <t>kotevní prvky pro potrubí kanalizace pod stropem, po stěně</t>
  </si>
  <si>
    <t>-1435506414</t>
  </si>
  <si>
    <t>721173401</t>
  </si>
  <si>
    <t>Potrubí z trub PVC SN4 svodné (ležaté) DN 110</t>
  </si>
  <si>
    <t>-313380076</t>
  </si>
  <si>
    <t>https://podminky.urs.cz/item/CS_URS_2024_02/721173401</t>
  </si>
  <si>
    <t>721173402</t>
  </si>
  <si>
    <t>Potrubí z trub PVC SN4 svodné (ležaté) DN 125</t>
  </si>
  <si>
    <t>1850676</t>
  </si>
  <si>
    <t>https://podminky.urs.cz/item/CS_URS_2024_02/721173402</t>
  </si>
  <si>
    <t>721173403</t>
  </si>
  <si>
    <t>Potrubí z trub PVC SN4 svodné (ležaté) DN 160</t>
  </si>
  <si>
    <t>777285743</t>
  </si>
  <si>
    <t>https://podminky.urs.cz/item/CS_URS_2024_02/721173403</t>
  </si>
  <si>
    <t>721173404</t>
  </si>
  <si>
    <t>Potrubí z trub PVC SN4 svodné (ležaté) DN 200</t>
  </si>
  <si>
    <t>315502754</t>
  </si>
  <si>
    <t>https://podminky.urs.cz/item/CS_URS_2024_02/721173404</t>
  </si>
  <si>
    <t>721174024</t>
  </si>
  <si>
    <t>Potrubí z trub polypropylenových odpadní (svislé) DN 75</t>
  </si>
  <si>
    <t>321886654</t>
  </si>
  <si>
    <t>https://podminky.urs.cz/item/CS_URS_2024_02/721174024</t>
  </si>
  <si>
    <t>721174025</t>
  </si>
  <si>
    <t>Potrubí z trub polypropylenových odpadní (svislé) DN 110</t>
  </si>
  <si>
    <t>-1738027953</t>
  </si>
  <si>
    <t>https://podminky.urs.cz/item/CS_URS_2024_02/721174025</t>
  </si>
  <si>
    <t>721174041</t>
  </si>
  <si>
    <t>Potrubí z trub polypropylenových připojovací DN 32</t>
  </si>
  <si>
    <t>-1539387257</t>
  </si>
  <si>
    <t>https://podminky.urs.cz/item/CS_URS_2024_02/721174041</t>
  </si>
  <si>
    <t>721174043</t>
  </si>
  <si>
    <t>Potrubí z trub polypropylenových připojovací DN 50</t>
  </si>
  <si>
    <t>1508999798</t>
  </si>
  <si>
    <t>https://podminky.urs.cz/item/CS_URS_2024_02/721174043</t>
  </si>
  <si>
    <t>721174044</t>
  </si>
  <si>
    <t>Potrubí z trub polypropylenových připojovací DN 75</t>
  </si>
  <si>
    <t>1259392693</t>
  </si>
  <si>
    <t>https://podminky.urs.cz/item/CS_URS_2024_02/721174044</t>
  </si>
  <si>
    <t>721174045</t>
  </si>
  <si>
    <t>Potrubí z trub polypropylenových připojovací DN 110</t>
  </si>
  <si>
    <t>1510318481</t>
  </si>
  <si>
    <t>https://podminky.urs.cz/item/CS_URS_2024_02/721174045</t>
  </si>
  <si>
    <t>721174056</t>
  </si>
  <si>
    <t>Potrubí z trub polypropylenových dešťové DN 125</t>
  </si>
  <si>
    <t>-1375859475</t>
  </si>
  <si>
    <t>https://podminky.urs.cz/item/CS_URS_2024_02/721174056</t>
  </si>
  <si>
    <t>721194105</t>
  </si>
  <si>
    <t>Vyměření přípojek na potrubí vyvedení a upevnění odpadních výpustek DN 50</t>
  </si>
  <si>
    <t>1664364070</t>
  </si>
  <si>
    <t>https://podminky.urs.cz/item/CS_URS_2024_02/721194105</t>
  </si>
  <si>
    <t>721194109</t>
  </si>
  <si>
    <t>Vyměření přípojek na potrubí vyvedení a upevnění odpadních výpustek DN 110</t>
  </si>
  <si>
    <t>-636164181</t>
  </si>
  <si>
    <t>https://podminky.urs.cz/item/CS_URS_2024_02/721194109</t>
  </si>
  <si>
    <t>OSM.115600</t>
  </si>
  <si>
    <t>HTRE čistící tvarovka DN110</t>
  </si>
  <si>
    <t>-1661137569</t>
  </si>
  <si>
    <t>721211421R</t>
  </si>
  <si>
    <t>Podlahové vpusti se svislým odtokem DN 50/75/110</t>
  </si>
  <si>
    <t>-940960097</t>
  </si>
  <si>
    <t>721226512</t>
  </si>
  <si>
    <t>Zápachové uzávěrky podomítkové (Pe) s krycí deskou pro pračku a myčku DN 50</t>
  </si>
  <si>
    <t>-1054456555</t>
  </si>
  <si>
    <t>https://podminky.urs.cz/item/CS_URS_2024_02/721226512</t>
  </si>
  <si>
    <t>721233112</t>
  </si>
  <si>
    <t>Střešní vtoky (vpusti) polypropylenové (PP) pro ploché střechy s odtokem svislým DN 110</t>
  </si>
  <si>
    <t>561445823</t>
  </si>
  <si>
    <t>https://podminky.urs.cz/item/CS_URS_2024_02/721233112</t>
  </si>
  <si>
    <t>721273153</t>
  </si>
  <si>
    <t>Ventilační hlavice z polypropylenu (PP) DN 110</t>
  </si>
  <si>
    <t>-1523630236</t>
  </si>
  <si>
    <t>https://podminky.urs.cz/item/CS_URS_2024_02/721273153</t>
  </si>
  <si>
    <t>721274122R</t>
  </si>
  <si>
    <t>Přivzdušňovací ventil vnitřní odpadních potrubí DN 50/75 - podomítková verze</t>
  </si>
  <si>
    <t>846878794</t>
  </si>
  <si>
    <t>721290111</t>
  </si>
  <si>
    <t>Zkouška těsnosti kanalizace v objektech vodou do DN 125</t>
  </si>
  <si>
    <t>651951775</t>
  </si>
  <si>
    <t>https://podminky.urs.cz/item/CS_URS_2024_02/721290111</t>
  </si>
  <si>
    <t>721290112</t>
  </si>
  <si>
    <t>Zkouška těsnosti kanalizace v objektech vodou DN 150 nebo DN 200</t>
  </si>
  <si>
    <t>-386617541</t>
  </si>
  <si>
    <t>https://podminky.urs.cz/item/CS_URS_2024_02/721290112</t>
  </si>
  <si>
    <t>998721202</t>
  </si>
  <si>
    <t>Přesun hmot pro vnitřní kanalizaci stanovený procentní sazbou (%) z ceny vodorovná dopravní vzdálenost do 50 m základní v objektech výšky přes 6 do 12 m</t>
  </si>
  <si>
    <t>1664376585</t>
  </si>
  <si>
    <t>https://podminky.urs.cz/item/CS_URS_2024_02/998721202</t>
  </si>
  <si>
    <t>Kondenz 02</t>
  </si>
  <si>
    <t>Vodní zápachová uzávěrka pro odvod kondenzátu DN40 s přídavnou mechanickou zápachovou uzávěrkou</t>
  </si>
  <si>
    <t>-394763450</t>
  </si>
  <si>
    <t>45820001R</t>
  </si>
  <si>
    <t>kotevní prvky pro potrubí vodovodu pod stropem, po stěně</t>
  </si>
  <si>
    <t>-307413861</t>
  </si>
  <si>
    <t>722130234</t>
  </si>
  <si>
    <t>Potrubí z ocelových trubek pozinkovaných závitových svařovaných běžných DN 32</t>
  </si>
  <si>
    <t>-251732811</t>
  </si>
  <si>
    <t>https://podminky.urs.cz/item/CS_URS_2024_02/722130234</t>
  </si>
  <si>
    <t>722175002</t>
  </si>
  <si>
    <t>Potrubí z plastových trubek z polypropylenu PP-RCT svařovaných polyfúzně D 20 x 2,8</t>
  </si>
  <si>
    <t>-1433144992</t>
  </si>
  <si>
    <t>https://podminky.urs.cz/item/CS_URS_2024_02/722175002</t>
  </si>
  <si>
    <t>722175003</t>
  </si>
  <si>
    <t>Potrubí z plastových trubek z polypropylenu PP-RCT svařovaných polyfúzně D 25 x 3,5</t>
  </si>
  <si>
    <t>-574097664</t>
  </si>
  <si>
    <t>https://podminky.urs.cz/item/CS_URS_2024_02/722175003</t>
  </si>
  <si>
    <t>722175004</t>
  </si>
  <si>
    <t>Potrubí z plastových trubek z polypropylenu PP-RCT svařovaných polyfúzně D 32 x 4,4</t>
  </si>
  <si>
    <t>1804362826</t>
  </si>
  <si>
    <t>https://podminky.urs.cz/item/CS_URS_2024_02/722175004</t>
  </si>
  <si>
    <t>722175005</t>
  </si>
  <si>
    <t>Potrubí z plastových trubek z polypropylenu PP-RCT svařovaných polyfúzně D 40 x 5,5</t>
  </si>
  <si>
    <t>-1257518839</t>
  </si>
  <si>
    <t>https://podminky.urs.cz/item/CS_URS_2024_02/722175005</t>
  </si>
  <si>
    <t>722175006</t>
  </si>
  <si>
    <t>Potrubí z plastových trubek z polypropylenu PP-RCT svařovaných polyfúzně D 50 x 6,9</t>
  </si>
  <si>
    <t>-1477798423</t>
  </si>
  <si>
    <t>https://podminky.urs.cz/item/CS_URS_2024_02/722175006</t>
  </si>
  <si>
    <t>722175007</t>
  </si>
  <si>
    <t>Potrubí z plastových trubek z polypropylenu PP-RCT svařovaných polyfúzně D 63 x 8,6</t>
  </si>
  <si>
    <t>1570896550</t>
  </si>
  <si>
    <t>https://podminky.urs.cz/item/CS_URS_2024_02/722175007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</si>
  <si>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</si>
  <si>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</si>
  <si>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-2081525306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</si>
  <si>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</si>
  <si>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</si>
  <si>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</si>
  <si>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1379754061</t>
  </si>
  <si>
    <t>https://podminky.urs.cz/item/CS_URS_2024_02/722181222</t>
  </si>
  <si>
    <t>7221812.R</t>
  </si>
  <si>
    <t>Ochrana vodovodního potrubí přilepenými termoizolačními trubicemi z PE tl přes 6 do 9 mm DN přes 45 do 63 mm</t>
  </si>
  <si>
    <t>-338759018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</si>
  <si>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</si>
  <si>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</si>
  <si>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1835317607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</si>
  <si>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</si>
  <si>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</si>
  <si>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</si>
  <si>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-551535078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</si>
  <si>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</si>
  <si>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</si>
  <si>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</si>
  <si>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-1935358860</t>
  </si>
  <si>
    <t>https://podminky.urs.cz/item/CS_URS_2024_02/722181233</t>
  </si>
  <si>
    <t>722182011</t>
  </si>
  <si>
    <t>Podpůrný žlab pro potrubí průměru D 20</t>
  </si>
  <si>
    <t>178099417</t>
  </si>
  <si>
    <t>https://podminky.urs.cz/item/CS_URS_2024_02/722182011</t>
  </si>
  <si>
    <t>722182012</t>
  </si>
  <si>
    <t>Podpůrný žlab pro potrubí průměru D 25</t>
  </si>
  <si>
    <t>-1288459177</t>
  </si>
  <si>
    <t>https://podminky.urs.cz/item/CS_URS_2024_02/722182012</t>
  </si>
  <si>
    <t>722182013</t>
  </si>
  <si>
    <t>Podpůrný žlab pro potrubí průměru D 32</t>
  </si>
  <si>
    <t>-1233370184</t>
  </si>
  <si>
    <t>https://podminky.urs.cz/item/CS_URS_2024_02/722182013</t>
  </si>
  <si>
    <t>722182014</t>
  </si>
  <si>
    <t>Podpůrný žlab pro potrubí průměru D 40</t>
  </si>
  <si>
    <t>1311773862</t>
  </si>
  <si>
    <t>https://podminky.urs.cz/item/CS_URS_2024_02/722182014</t>
  </si>
  <si>
    <t>722182015</t>
  </si>
  <si>
    <t>Podpůrný žlab pro potrubí průměru D 50</t>
  </si>
  <si>
    <t>710271364</t>
  </si>
  <si>
    <t>https://podminky.urs.cz/item/CS_URS_2024_02/722182015</t>
  </si>
  <si>
    <t>722182016</t>
  </si>
  <si>
    <t>Podpůrný žlab pro potrubí průměru D 63</t>
  </si>
  <si>
    <t>1878063737</t>
  </si>
  <si>
    <t>https://podminky.urs.cz/item/CS_URS_2024_02/722182016</t>
  </si>
  <si>
    <t>722190401</t>
  </si>
  <si>
    <t>Zřízení přípojek na potrubí vyvedení a upevnění výpustek do DN 25</t>
  </si>
  <si>
    <t>-2091060649</t>
  </si>
  <si>
    <t>https://podminky.urs.cz/item/CS_URS_2024_02/722190401</t>
  </si>
  <si>
    <t>722220111</t>
  </si>
  <si>
    <t>Armatury s jedním závitem nástěnky pro výtokový ventil G 1/2"</t>
  </si>
  <si>
    <t>-1894778298</t>
  </si>
  <si>
    <t>https://podminky.urs.cz/item/CS_URS_2024_02/722220111</t>
  </si>
  <si>
    <t>722220231</t>
  </si>
  <si>
    <t>Armatury s jedním závitem přechodové tvarovky PPR, PN 20 (SDR 6) s kovovým závitem vnitřním přechodky dGK D 20 x G 1/2"</t>
  </si>
  <si>
    <t>-614917125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</si>
  <si>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</si>
  <si>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</si>
  <si>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</si>
  <si>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-1118970941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</si>
  <si>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</si>
  <si>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</si>
  <si>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</si>
  <si>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1356705975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</si>
  <si>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</si>
  <si>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</si>
  <si>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</si>
  <si>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1838379995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</si>
  <si>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</si>
  <si>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</si>
  <si>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</si>
  <si>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-713953885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</si>
  <si>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</si>
  <si>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</si>
  <si>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</si>
  <si>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1477597603</t>
  </si>
  <si>
    <t>https://podminky.urs.cz/item/CS_URS_2024_02/722220236</t>
  </si>
  <si>
    <t>722224115</t>
  </si>
  <si>
    <t>Armatury s jedním závitem kohouty plnicí a vypouštěcí PN 10 G 1/2"</t>
  </si>
  <si>
    <t>1093521992</t>
  </si>
  <si>
    <t>https://podminky.urs.cz/item/CS_URS_2024_02/722224115</t>
  </si>
  <si>
    <t>722224152.R</t>
  </si>
  <si>
    <t>venkovní nezámrzný ventil G 1/2"</t>
  </si>
  <si>
    <t>-1745958139</t>
  </si>
  <si>
    <t>722230101</t>
  </si>
  <si>
    <t>Armatury se dvěma závity ventily přímé G 1/2"</t>
  </si>
  <si>
    <t>-1345486422</t>
  </si>
  <si>
    <t>https://podminky.urs.cz/item/CS_URS_2024_02/722230101</t>
  </si>
  <si>
    <t>722230102</t>
  </si>
  <si>
    <t>Armatury se dvěma závity ventily přímé G 3/4"</t>
  </si>
  <si>
    <t>-148575402</t>
  </si>
  <si>
    <t>https://podminky.urs.cz/item/CS_URS_2024_02/722230102</t>
  </si>
  <si>
    <t>722230103</t>
  </si>
  <si>
    <t>Armatury se dvěma závity ventily přímé G 1"</t>
  </si>
  <si>
    <t>1705530567</t>
  </si>
  <si>
    <t>https://podminky.urs.cz/item/CS_URS_2024_02/722230103</t>
  </si>
  <si>
    <t>722230104</t>
  </si>
  <si>
    <t>Armatury se dvěma závity ventily přímé G 5/4"</t>
  </si>
  <si>
    <t>-2042499499</t>
  </si>
  <si>
    <t>https://podminky.urs.cz/item/CS_URS_2024_02/722230104</t>
  </si>
  <si>
    <t>722230105</t>
  </si>
  <si>
    <t>Armatury se dvěma závity ventily přímé G 6/4"</t>
  </si>
  <si>
    <t>389327106</t>
  </si>
  <si>
    <t>https://podminky.urs.cz/item/CS_URS_2024_02/722230105</t>
  </si>
  <si>
    <t>722230106</t>
  </si>
  <si>
    <t>Armatury se dvěma závity ventily přímé G 2"</t>
  </si>
  <si>
    <t>-1380305954</t>
  </si>
  <si>
    <t>https://podminky.urs.cz/item/CS_URS_2024_02/722230106</t>
  </si>
  <si>
    <t>722231073</t>
  </si>
  <si>
    <t>Armatury se dvěma závity ventily zpětné mosazné PN 10 do 110°C G 3/4"</t>
  </si>
  <si>
    <t>-1709844422</t>
  </si>
  <si>
    <t>https://podminky.urs.cz/item/CS_URS_2024_02/722231073</t>
  </si>
  <si>
    <t>722231074</t>
  </si>
  <si>
    <t>Armatury se dvěma závity ventily zpětné mosazné PN 10 do 110°C G 1"</t>
  </si>
  <si>
    <t>-434256330</t>
  </si>
  <si>
    <t>https://podminky.urs.cz/item/CS_URS_2024_02/722231074</t>
  </si>
  <si>
    <t>722231077</t>
  </si>
  <si>
    <t>Armatury se dvěma závity ventily zpětné mosazné PN 10 do 110°C G 2"</t>
  </si>
  <si>
    <t>587899754</t>
  </si>
  <si>
    <t>https://podminky.urs.cz/item/CS_URS_2024_02/722231077</t>
  </si>
  <si>
    <t>722231142</t>
  </si>
  <si>
    <t>Armatury se dvěma závity ventily pojistné rohové G 3/4"</t>
  </si>
  <si>
    <t>1840368107</t>
  </si>
  <si>
    <t>https://podminky.urs.cz/item/CS_URS_2024_02/722231142</t>
  </si>
  <si>
    <t>722231206</t>
  </si>
  <si>
    <t>Armatury se dvěma závity ventily redukční tlakové mosazné bez manometru PN 6 do 25 °C G 2"</t>
  </si>
  <si>
    <t>-2084323254</t>
  </si>
  <si>
    <t>https://podminky.urs.cz/item/CS_URS_2024_02/722231206</t>
  </si>
  <si>
    <t>722232504</t>
  </si>
  <si>
    <t>Armatury se dvěma závity potrubní oddělovače vnější závit PN 10 do 65 °C G 5/4"</t>
  </si>
  <si>
    <t>1722542153</t>
  </si>
  <si>
    <t>https://podminky.urs.cz/item/CS_URS_2024_02/722232504</t>
  </si>
  <si>
    <t>722234264</t>
  </si>
  <si>
    <t>Armatury se dvěma závity filtry mosazný PN 20 do 80 °C G 3/4"</t>
  </si>
  <si>
    <t>1479089286</t>
  </si>
  <si>
    <t>https://podminky.urs.cz/item/CS_URS_2024_02/722234264</t>
  </si>
  <si>
    <t>722234267</t>
  </si>
  <si>
    <t>Armatury se dvěma závity filtry mosazný PN 20 do 80 °C G 6/4"</t>
  </si>
  <si>
    <t>325598849</t>
  </si>
  <si>
    <t>https://podminky.urs.cz/item/CS_URS_2024_02/722234267</t>
  </si>
  <si>
    <t>722234268</t>
  </si>
  <si>
    <t>Armatury se dvěma závity filtry mosazný PN 20 do 80 °C G 2"</t>
  </si>
  <si>
    <t>-998487364</t>
  </si>
  <si>
    <t>https://podminky.urs.cz/item/CS_URS_2024_02/722234268</t>
  </si>
  <si>
    <t>722250133</t>
  </si>
  <si>
    <t>Požární příslušenství a armatury hydrantový systém s tvarově stálou hadicí celoplechový D 25 x 30 m</t>
  </si>
  <si>
    <t>-1377724028</t>
  </si>
  <si>
    <t>https://podminky.urs.cz/item/CS_URS_2024_02/722250133</t>
  </si>
  <si>
    <t>38821519</t>
  </si>
  <si>
    <t>vodoměr domovní tlak PN25 Qn 10 DN 40 300mm</t>
  </si>
  <si>
    <t>-1069908805</t>
  </si>
  <si>
    <t>38821519.R</t>
  </si>
  <si>
    <t>vodoměr domovní tlak PN25 Qn 16 DN 40 300mm</t>
  </si>
  <si>
    <t>-1682530576</t>
  </si>
  <si>
    <t>31940005</t>
  </si>
  <si>
    <t>šroubení mosazné k vodoměrům 6/4"</t>
  </si>
  <si>
    <t>sada</t>
  </si>
  <si>
    <t>-1208473913</t>
  </si>
  <si>
    <t>722290226</t>
  </si>
  <si>
    <t>Zkoušky, proplach a desinfekce vodovodního potrubí zkoušky těsnosti vodovodního potrubí závitového do DN 50</t>
  </si>
  <si>
    <t>-524527231</t>
  </si>
  <si>
    <t>https://podminky.urs.cz/item/CS_URS_2024_02/722290226</t>
  </si>
  <si>
    <t>722290234</t>
  </si>
  <si>
    <t>Zkoušky, proplach a desinfekce vodovodního potrubí proplach a desinfekce vodovodního potrubí do DN 80</t>
  </si>
  <si>
    <t>-1559593829</t>
  </si>
  <si>
    <t>https://podminky.urs.cz/item/CS_URS_2024_02/722290234</t>
  </si>
  <si>
    <t>998722202</t>
  </si>
  <si>
    <t>Přesun hmot pro vnitřní vodovod stanovený procentní sazbou (%) z ceny vodorovná dopravní vzdálenost do 50 m základní v objektech výšky přes 6 do 12 m</t>
  </si>
  <si>
    <t>-1080643776</t>
  </si>
  <si>
    <t>https://podminky.urs.cz/item/CS_URS_2024_02/998722202</t>
  </si>
  <si>
    <t>Vyvažovací ventil 01</t>
  </si>
  <si>
    <t>Automatický vyvažovací ventil regulační termostatický 1/2"</t>
  </si>
  <si>
    <t>1577106634</t>
  </si>
  <si>
    <t>Vyvažovací ventil 02</t>
  </si>
  <si>
    <t>Automatický vyvažovací ventil regulační termostatický 3/4"</t>
  </si>
  <si>
    <t>2099855653</t>
  </si>
  <si>
    <t>724</t>
  </si>
  <si>
    <t>Zdravotechnika - strojní vybavení</t>
  </si>
  <si>
    <t>724239116</t>
  </si>
  <si>
    <t>Nádoby expanzní tlakové pro rozvody užitkové vody montáž nádob tlakových ostatních typů vertikálních o objemu přes 80 do 300 l</t>
  </si>
  <si>
    <t>-818457003</t>
  </si>
  <si>
    <t>https://podminky.urs.cz/item/CS_URS_2024_02/724239116</t>
  </si>
  <si>
    <t>48466624</t>
  </si>
  <si>
    <t>nádoba expanzní tlaková s vyměnitelným vakem pro užitkovou vodu objem 100L PN 1</t>
  </si>
  <si>
    <t>-1231853842</t>
  </si>
  <si>
    <t>998724201</t>
  </si>
  <si>
    <t>Přesun hmot pro strojní vybavení stanovený procentní sazbou (%) z ceny vodorovná dopravní vzdálenost do 50 m základní v objektech výšky do 6 m</t>
  </si>
  <si>
    <t>843775097</t>
  </si>
  <si>
    <t>https://podminky.urs.cz/item/CS_URS_2024_02/998724201</t>
  </si>
  <si>
    <t>725111132</t>
  </si>
  <si>
    <t>Zařízení záchodů splachovače nádržkové plastové nízkopoložené nebo vysokopoložené</t>
  </si>
  <si>
    <t>202807501</t>
  </si>
  <si>
    <t>https://podminky.urs.cz/item/CS_URS_2024_02/725111132</t>
  </si>
  <si>
    <t>725112022</t>
  </si>
  <si>
    <t>Zařízení záchodů klozety keramické závěsné na nosné stěny s hlubokým splachováním odpad vodorovný</t>
  </si>
  <si>
    <t>-595761298</t>
  </si>
  <si>
    <t>https://podminky.urs.cz/item/CS_URS_2024_02/725112022</t>
  </si>
  <si>
    <t>725121527</t>
  </si>
  <si>
    <t>Pisoárové záchodky keramické automatické s integrovaným napájecím zdrojem</t>
  </si>
  <si>
    <t>-62906046</t>
  </si>
  <si>
    <t>https://podminky.urs.cz/item/CS_URS_2024_02/725121527</t>
  </si>
  <si>
    <t>725211603</t>
  </si>
  <si>
    <t>Umyvadla keramická bílá bez výtokových armatur připevněná na stěnu šrouby bez sloupu nebo krytu na sifon, šířka umyvadla 600 mm</t>
  </si>
  <si>
    <t>1086106497</t>
  </si>
  <si>
    <t>https://podminky.urs.cz/item/CS_URS_2024_02/725211603</t>
  </si>
  <si>
    <t>725211647</t>
  </si>
  <si>
    <t>Umyvadla keramická bílá bez výtokových armatur připevněná na stěnu šrouby do nábytku, šířka umyvadla 1300 mm</t>
  </si>
  <si>
    <t>377007077</t>
  </si>
  <si>
    <t>https://podminky.urs.cz/item/CS_URS_2024_02/725211647</t>
  </si>
  <si>
    <t>725211661.R</t>
  </si>
  <si>
    <t>Umyvadla keramická bílá bez výtokových armatur na desky, šířky umyvadla 450 mm</t>
  </si>
  <si>
    <t>-859961653</t>
  </si>
  <si>
    <t>725211662.R</t>
  </si>
  <si>
    <t>Umyvadla keramická hranatá bílá bez výtokových armatur na desky, šířky umyvadla 550 mm</t>
  </si>
  <si>
    <t>1172724464</t>
  </si>
  <si>
    <t>725211701</t>
  </si>
  <si>
    <t>Umyvadla keramická bílá bez výtokových armatur připevněná na stěnu šrouby malá (umývátka) stěnová 400 mm</t>
  </si>
  <si>
    <t>-2065749833</t>
  </si>
  <si>
    <t>https://podminky.urs.cz/item/CS_URS_2024_02/725211701</t>
  </si>
  <si>
    <t>725241216.R</t>
  </si>
  <si>
    <t>Sprchové vaničky z litého polymermramoru obdélníkové 1000x900 mm</t>
  </si>
  <si>
    <t>-91863114</t>
  </si>
  <si>
    <t>725241218</t>
  </si>
  <si>
    <t>Sprchové vaničky z litého polymermramoru obdélníkové 1200x900 mm</t>
  </si>
  <si>
    <t>-1033921635</t>
  </si>
  <si>
    <t>https://podminky.urs.cz/item/CS_URS_2024_02/725241218</t>
  </si>
  <si>
    <t>725244123</t>
  </si>
  <si>
    <t>Sprchové dveře a zástěny dveře sprchové do niky rámové se skleněnou výplní tl. 5 mm otvíravé dvoukřídlové, na vaničku šířky 900 mm</t>
  </si>
  <si>
    <t>-1180164323</t>
  </si>
  <si>
    <t>https://podminky.urs.cz/item/CS_URS_2024_02/725244123</t>
  </si>
  <si>
    <t>725244313</t>
  </si>
  <si>
    <t>Sprchové dveře a zástěny zástěny sprchové do niky rámové se skleněnou výplní tl. 4 a 5 mm dveře posuvné jednodílné, na vaničku šířky 1200 mm</t>
  </si>
  <si>
    <t>-224459691</t>
  </si>
  <si>
    <t>https://podminky.urs.cz/item/CS_URS_2024_02/725244313</t>
  </si>
  <si>
    <t>725319111</t>
  </si>
  <si>
    <t>Dřezy bez výtokových armatur montáž dřezů ostatních typů</t>
  </si>
  <si>
    <t>73533987</t>
  </si>
  <si>
    <t>https://podminky.urs.cz/item/CS_URS_2024_02/725319111</t>
  </si>
  <si>
    <t>SNL.SLUN16</t>
  </si>
  <si>
    <t>Nerezový velkokap. dvoudřez na nohou</t>
  </si>
  <si>
    <t>-380213878</t>
  </si>
  <si>
    <t>725331111</t>
  </si>
  <si>
    <t>Výlevky bez výtokových armatur a splachovací nádrže keramické se sklopnou plastovou mřížkou stojící, výšky 460 mm</t>
  </si>
  <si>
    <t>-1659176789</t>
  </si>
  <si>
    <t>https://podminky.urs.cz/item/CS_URS_2024_02/725331111</t>
  </si>
  <si>
    <t>725813111</t>
  </si>
  <si>
    <t>Ventily rohové bez připojovací trubičky nebo flexi hadičky G 1/2"</t>
  </si>
  <si>
    <t>2071882101</t>
  </si>
  <si>
    <t>https://podminky.urs.cz/item/CS_URS_2024_02/725813111</t>
  </si>
  <si>
    <t>725813112</t>
  </si>
  <si>
    <t>Ventily rohové bez připojovací trubičky nebo flexi hadičky pračkové G 3/4"</t>
  </si>
  <si>
    <t>1986974442</t>
  </si>
  <si>
    <t>https://podminky.urs.cz/item/CS_URS_2024_02/725813112</t>
  </si>
  <si>
    <t>725821316</t>
  </si>
  <si>
    <t>Baterie dřezové nástěnné pákové s otáčivým plochým ústím a délkou ramínka 300 mm</t>
  </si>
  <si>
    <t>2002595652</t>
  </si>
  <si>
    <t>https://podminky.urs.cz/item/CS_URS_2024_02/725821316</t>
  </si>
  <si>
    <t>725821325</t>
  </si>
  <si>
    <t>Baterie dřezové stojánkové pákové s otáčivým ústím a délkou ramínka 220 mm</t>
  </si>
  <si>
    <t>1859853180</t>
  </si>
  <si>
    <t>https://podminky.urs.cz/item/CS_URS_2024_02/725821325</t>
  </si>
  <si>
    <t>725822613</t>
  </si>
  <si>
    <t>Baterie umyvadlové stojánkové pákové s výpustí</t>
  </si>
  <si>
    <t>-2114896335</t>
  </si>
  <si>
    <t>https://podminky.urs.cz/item/CS_URS_2024_02/725822613</t>
  </si>
  <si>
    <t>725841312</t>
  </si>
  <si>
    <t>Baterie sprchové nástěnné pákové</t>
  </si>
  <si>
    <t>671306718</t>
  </si>
  <si>
    <t>https://podminky.urs.cz/item/CS_URS_2024_02/725841312</t>
  </si>
  <si>
    <t>55145002</t>
  </si>
  <si>
    <t>kompletní sprchový set 050/1,0</t>
  </si>
  <si>
    <t>-1578084355</t>
  </si>
  <si>
    <t>725851315</t>
  </si>
  <si>
    <t>Ventily odpadní pro zařizovací předměty dřezové s přepadem G 6/4"</t>
  </si>
  <si>
    <t>-641928696</t>
  </si>
  <si>
    <t>https://podminky.urs.cz/item/CS_URS_2024_02/725851315</t>
  </si>
  <si>
    <t>725851317</t>
  </si>
  <si>
    <t>Ventily odpadní pro zařizovací předměty dřezové s přepadem G 6/4" pro dvojdřez</t>
  </si>
  <si>
    <t>160943428</t>
  </si>
  <si>
    <t>https://podminky.urs.cz/item/CS_URS_2024_02/725851317</t>
  </si>
  <si>
    <t>725861102</t>
  </si>
  <si>
    <t>Zápachové uzávěrky zařizovacích předmětů pro umyvadla DN 40</t>
  </si>
  <si>
    <t>120988142</t>
  </si>
  <si>
    <t>https://podminky.urs.cz/item/CS_URS_2024_02/725861102</t>
  </si>
  <si>
    <t>725862103</t>
  </si>
  <si>
    <t>Zápachové uzávěrky zařizovacích předmětů pro dřezy DN 40/50</t>
  </si>
  <si>
    <t>-465049635</t>
  </si>
  <si>
    <t>https://podminky.urs.cz/item/CS_URS_2024_02/725862103</t>
  </si>
  <si>
    <t>725862123</t>
  </si>
  <si>
    <t>Zápachové uzávěrky zařizovacích předmětů pro dvojdřezy s přípojkou pro pračku nebo myčku DN 40/50</t>
  </si>
  <si>
    <t>1715279225</t>
  </si>
  <si>
    <t>https://podminky.urs.cz/item/CS_URS_2024_02/725862123</t>
  </si>
  <si>
    <t>725865312</t>
  </si>
  <si>
    <t>Zápachové uzávěrky zařizovacích předmětů pro vany sprchových koutů s kulovým kloubem na odtoku DN 40/50 a odpadním ventilem</t>
  </si>
  <si>
    <t>527062371</t>
  </si>
  <si>
    <t>https://podminky.urs.cz/item/CS_URS_2024_02/725865312</t>
  </si>
  <si>
    <t>725869101</t>
  </si>
  <si>
    <t>Zápachové uzávěrky zařizovacích předmětů montáž zápachových uzávěrek umyvadlových do DN 40</t>
  </si>
  <si>
    <t>-1371947425</t>
  </si>
  <si>
    <t>https://podminky.urs.cz/item/CS_URS_2024_02/725869101</t>
  </si>
  <si>
    <t>551618.R</t>
  </si>
  <si>
    <t>sifon umyvadlový chrom</t>
  </si>
  <si>
    <t>1872618734</t>
  </si>
  <si>
    <t>725980122</t>
  </si>
  <si>
    <t>Dvířka 15/20</t>
  </si>
  <si>
    <t>-385789737</t>
  </si>
  <si>
    <t>https://podminky.urs.cz/item/CS_URS_2024_02/725980122</t>
  </si>
  <si>
    <t>998725202</t>
  </si>
  <si>
    <t>Přesun hmot pro zařizovací předměty stanovený procentní sazbou (%) z ceny vodorovná dopravní vzdálenost do 50 m základní v objektech výšky přes 6 do 12 m</t>
  </si>
  <si>
    <t>1084594296</t>
  </si>
  <si>
    <t>https://podminky.urs.cz/item/CS_URS_2024_02/998725202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</si>
  <si>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</si>
  <si>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</si>
  <si>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</si>
  <si>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</si>
  <si>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-228384030</t>
  </si>
  <si>
    <t>https://podminky.urs.cz/item/CS_URS_2024_02/726111031</t>
  </si>
  <si>
    <t>457.888.26.1</t>
  </si>
  <si>
    <t>Podpěry pozinkované pro závěsné WC a bidety</t>
  </si>
  <si>
    <t>-978896477</t>
  </si>
  <si>
    <t>5770115.R</t>
  </si>
  <si>
    <t>Ovládací tlačítko pro 2 množství splachování: Alpská bílá</t>
  </si>
  <si>
    <t>-661646085</t>
  </si>
  <si>
    <t>998726212</t>
  </si>
  <si>
    <t>Přesun hmot pro instalační prefabrikáty stanovený procentní sazbou (%) z ceny vodorovná dopravní vzdálenost do 50 m základní v objektech výšky přes 6 do 12 m</t>
  </si>
  <si>
    <t>1995039371</t>
  </si>
  <si>
    <t>https://podminky.urs.cz/item/CS_URS_2024_02/998726212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</si>
  <si>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</si>
  <si>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</si>
  <si>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</si>
  <si>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</si>
  <si>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2105268654</t>
  </si>
  <si>
    <t>https://podminky.urs.cz/item/CS_URS_2024_02/727111002</t>
  </si>
  <si>
    <t>727111042</t>
  </si>
  <si>
    <t>Protipožární trubní ucpávky ocelového potrubí bez izolace prostup stropem tloušťky 150 mm požární odolnost EI 120 DN 32</t>
  </si>
  <si>
    <t>2102595958</t>
  </si>
  <si>
    <t>https://podminky.urs.cz/item/CS_URS_2024_02/727111042</t>
  </si>
  <si>
    <t>727222001</t>
  </si>
  <si>
    <t>Protipožární ochranné manžety plastového potrubí prostup stěnou tloušťky 100 mm požární odolnost EI 90 D 32</t>
  </si>
  <si>
    <t>-1853526328</t>
  </si>
  <si>
    <t>https://podminky.urs.cz/item/CS_URS_2024_02/727222001</t>
  </si>
  <si>
    <t>727222002</t>
  </si>
  <si>
    <t>Protipožární ochranné manžety plastového potrubí prostup stěnou tloušťky 100 mm požární odolnost EI 90 D 40</t>
  </si>
  <si>
    <t>114216577</t>
  </si>
  <si>
    <t>https://podminky.urs.cz/item/CS_URS_2024_02/727222002</t>
  </si>
  <si>
    <t>727222003</t>
  </si>
  <si>
    <t>Protipožární ochranné manžety plastového potrubí prostup stěnou tloušťky 100 mm požární odolnost EI 90 D 50</t>
  </si>
  <si>
    <t>29834506</t>
  </si>
  <si>
    <t>https://podminky.urs.cz/item/CS_URS_2024_02/727222003</t>
  </si>
  <si>
    <t>727222004</t>
  </si>
  <si>
    <t>Protipožární ochranné manžety plastového potrubí prostup stěnou tloušťky 100 mm požární odolnost EI 90 D 63</t>
  </si>
  <si>
    <t>-1820029616</t>
  </si>
  <si>
    <t>https://podminky.urs.cz/item/CS_URS_2024_02/727222004</t>
  </si>
  <si>
    <t>727222005</t>
  </si>
  <si>
    <t>Protipožární ochranné manžety plastového potrubí prostup stěnou tloušťky 100 mm požární odolnost EI 90 D 75</t>
  </si>
  <si>
    <t>-1645997241</t>
  </si>
  <si>
    <t>https://podminky.urs.cz/item/CS_URS_2024_02/727222005</t>
  </si>
  <si>
    <t>727222007</t>
  </si>
  <si>
    <t>Protipožární ochranné manžety plastového potrubí prostup stěnou tloušťky 100 mm požární odolnost EI 90 D 110</t>
  </si>
  <si>
    <t>-1189038551</t>
  </si>
  <si>
    <t>https://podminky.urs.cz/item/CS_URS_2024_02/727222007</t>
  </si>
  <si>
    <t>727222008</t>
  </si>
  <si>
    <t>Protipožární ochranné manžety plastového potrubí prostup stěnou tloušťky 100 mm požární odolnost EI 90 D 125</t>
  </si>
  <si>
    <t>-1739706185</t>
  </si>
  <si>
    <t>https://podminky.urs.cz/item/CS_URS_2024_02/727222008</t>
  </si>
  <si>
    <t>727223101</t>
  </si>
  <si>
    <t>Protipožární ochranné manžety plastového potrubí prostup stropem tloušťky 150 mm požární odolnost EI 90 D 50</t>
  </si>
  <si>
    <t>-1623057076</t>
  </si>
  <si>
    <t>https://podminky.urs.cz/item/CS_URS_2024_02/727223101</t>
  </si>
  <si>
    <t>727223103</t>
  </si>
  <si>
    <t>Protipožární ochranné manžety plastového potrubí prostup stropem tloušťky 150 mm požární odolnost EI 90 D 75</t>
  </si>
  <si>
    <t>-1053120667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</si>
  <si>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</si>
  <si>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</si>
  <si>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</si>
  <si>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-1296519631</t>
  </si>
  <si>
    <t>https://podminky.urs.cz/item/CS_URS_2024_02/727223105</t>
  </si>
  <si>
    <t>998727202</t>
  </si>
  <si>
    <t>Přesun hmot pro protipožární ochranu stanovený procentní sazbou (%) z ceny vodorovná dopravní vzdálenost do 50 m základní v objektech výšky přes 6 do 12 m</t>
  </si>
  <si>
    <t>864079039</t>
  </si>
  <si>
    <t>https://podminky.urs.cz/item/CS_URS_2024_02/998727202</t>
  </si>
  <si>
    <t>732</t>
  </si>
  <si>
    <t>Ústřední vytápění - strojovny</t>
  </si>
  <si>
    <t>732429212</t>
  </si>
  <si>
    <t>Čerpadla teplovodní mokroběžná závitová montáž čerpadel (do potrubí) ostatních typů mokroběžných závitových DN 25</t>
  </si>
  <si>
    <t>1984438666</t>
  </si>
  <si>
    <t>https://podminky.urs.cz/item/CS_URS_2024_02/732429212</t>
  </si>
  <si>
    <t>42610589</t>
  </si>
  <si>
    <t>čerpadlo oběhové teplovodní závitové DN 25 cirkulační pro TUV výtlak 4m Qmax 2,2m3/h PN 10 nerezové T 80°C</t>
  </si>
  <si>
    <t>462314875</t>
  </si>
  <si>
    <t>998732201</t>
  </si>
  <si>
    <t>Přesun hmot pro strojovny stanovený procentní sazbou (%) z ceny vodorovná dopravní vzdálenost do 50 m základní v objektech výšky do 6 m</t>
  </si>
  <si>
    <t>-386900459</t>
  </si>
  <si>
    <t>https://podminky.urs.cz/item/CS_URS_2024_02/998732201</t>
  </si>
  <si>
    <t>D.1.4.2 - Vzduchotechnika</t>
  </si>
  <si>
    <t>D10 - Ostatní</t>
  </si>
  <si>
    <t>D10</t>
  </si>
  <si>
    <t>Ostatní</t>
  </si>
  <si>
    <t>Pol101</t>
  </si>
  <si>
    <t>viz. samostatný výkaz výměr</t>
  </si>
  <si>
    <t>-1703104471</t>
  </si>
  <si>
    <t>D.1.4.3 - Vytápění</t>
  </si>
  <si>
    <t xml:space="preserve">    732 - Strojovny</t>
  </si>
  <si>
    <t xml:space="preserve">    733 - Rozvod potrubí</t>
  </si>
  <si>
    <t xml:space="preserve">    734 - Armatury</t>
  </si>
  <si>
    <t xml:space="preserve">    735 - Otopná tělesa a podlahové vytápění</t>
  </si>
  <si>
    <t>Pol358</t>
  </si>
  <si>
    <t>pouzdro izolační potrubní z minerální vlny s Al fólií max. 250/100°C 54/50mm</t>
  </si>
  <si>
    <t>760759309</t>
  </si>
  <si>
    <t>Pol359</t>
  </si>
  <si>
    <t>páska samolepící ALS šířka 50 mm, délka 50 m</t>
  </si>
  <si>
    <t>1952724330</t>
  </si>
  <si>
    <t>Pol360</t>
  </si>
  <si>
    <t>rohož izolační z minerální vlny lamelová s Al fólií 25-40kg/m3 tl 40mm</t>
  </si>
  <si>
    <t>1163540658</t>
  </si>
  <si>
    <t>Pol361</t>
  </si>
  <si>
    <t>Montáž izolace tepelné těles plocha rovná 1x pásy s Al fólií</t>
  </si>
  <si>
    <t>-1607065166</t>
  </si>
  <si>
    <t>Pol362</t>
  </si>
  <si>
    <t>Montáž izolace tepelné potrubí potrubními pouzdry s Al fólií staženými Al páskou 1x D do 150 mm</t>
  </si>
  <si>
    <t>1504592683</t>
  </si>
  <si>
    <t>Pol363</t>
  </si>
  <si>
    <t>Montáž tepelné izolace oplechování pevné potrubí vnějšího obvodu do 500 mm</t>
  </si>
  <si>
    <t>1561550829</t>
  </si>
  <si>
    <t>Pol364</t>
  </si>
  <si>
    <t>Plech pozinkovaný 0,5mm</t>
  </si>
  <si>
    <t>-1640585285</t>
  </si>
  <si>
    <t>Pol365</t>
  </si>
  <si>
    <t>Přesun hmot tonážní pro izolace tepelné v objektech v do 6 m</t>
  </si>
  <si>
    <t>43345646</t>
  </si>
  <si>
    <t>Pol366</t>
  </si>
  <si>
    <t>Chránička pro vedení potrubí v zemi</t>
  </si>
  <si>
    <t>-1034386225</t>
  </si>
  <si>
    <t>Pol367</t>
  </si>
  <si>
    <t>Příplatek k přesunu hmot tonážní 713 za zvětšený přesun do 100 m</t>
  </si>
  <si>
    <t>873470661</t>
  </si>
  <si>
    <t>Strojovny</t>
  </si>
  <si>
    <t>73242.1R</t>
  </si>
  <si>
    <t>Montáž čerpadla oběhového mokroběžného závitového DN 32</t>
  </si>
  <si>
    <t>-1253531488</t>
  </si>
  <si>
    <t>Pol305</t>
  </si>
  <si>
    <t>Tepelné čerpadlo monoblok vnější Out nom 16kw, Qút=13kW te7°C, tzdr 35°C,Qút=12kw te-7°C, tzdr 45°Ctmax 60°C, vč. protivibrační sady a protimrazové ochrany</t>
  </si>
  <si>
    <t>1921913189</t>
  </si>
  <si>
    <t>Pol306</t>
  </si>
  <si>
    <t>regulační systém tepelného čerpadla, nabíjení zásobníku TEV nabíjení AN vytápění, výstupní teplota do OS, 1x směšovaná topná větev, 1x větev VZT, ovládání oběhových čerpadel apod.</t>
  </si>
  <si>
    <t>893642020</t>
  </si>
  <si>
    <t>Pol307</t>
  </si>
  <si>
    <t>Kabeláž pro regulační automatiku</t>
  </si>
  <si>
    <t>ks</t>
  </si>
  <si>
    <t>-1208467350</t>
  </si>
  <si>
    <t>Pol308</t>
  </si>
  <si>
    <t>Uvedení do provozu tepelného čerpadla</t>
  </si>
  <si>
    <t>1960554078</t>
  </si>
  <si>
    <t>Pol309</t>
  </si>
  <si>
    <t>Seřízení automatiky tepelného čerpadla</t>
  </si>
  <si>
    <t>-1565099081</t>
  </si>
  <si>
    <t>Pol310</t>
  </si>
  <si>
    <t>Montáž a osazení tepelných čerpadel</t>
  </si>
  <si>
    <t>-1149530903</t>
  </si>
  <si>
    <t>Pol311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</si>
  <si>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</si>
  <si>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78549521</t>
  </si>
  <si>
    <t>Pol312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</si>
  <si>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</si>
  <si>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967525446</t>
  </si>
  <si>
    <t>Pol313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</si>
  <si>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</si>
  <si>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988962436</t>
  </si>
  <si>
    <t>Pol314</t>
  </si>
  <si>
    <t>Ocelové konstrukce - uložení TČ a trubního vedení</t>
  </si>
  <si>
    <t>1065607934</t>
  </si>
  <si>
    <t>Pol315</t>
  </si>
  <si>
    <t>Hadice napouštěcí pryžové D 20/28</t>
  </si>
  <si>
    <t>1594478786</t>
  </si>
  <si>
    <t>Pol316</t>
  </si>
  <si>
    <t>Přesun hmot tonážní pro kotelny v objektech v do 6 m</t>
  </si>
  <si>
    <t>-1398547375</t>
  </si>
  <si>
    <t>Pol317</t>
  </si>
  <si>
    <t>Přesun hmot tonážní pro kotelny v objektech v přes 6 do 12 m</t>
  </si>
  <si>
    <t>-1513591926</t>
  </si>
  <si>
    <t>Pol318</t>
  </si>
  <si>
    <t>Montáž a dodávka orientačních štítků</t>
  </si>
  <si>
    <t>-1074743175</t>
  </si>
  <si>
    <t>Pol319</t>
  </si>
  <si>
    <t>Montáž ohříváku vody stojatého PN 0,6/0,6,PN 1,6/0,6 o obsahu 1000 litrů</t>
  </si>
  <si>
    <t>-2006835917</t>
  </si>
  <si>
    <t>Pol320</t>
  </si>
  <si>
    <t>Zásobník teplé vody 250 l, PV6bar</t>
  </si>
  <si>
    <t>1525884739</t>
  </si>
  <si>
    <t>Pol321</t>
  </si>
  <si>
    <t>Akumulační nádrž bez přípravy TUV bez výměníku PN 0,3 o objemu 500 l</t>
  </si>
  <si>
    <t>732074104</t>
  </si>
  <si>
    <t>Pol322</t>
  </si>
  <si>
    <t>Akumulační nádrž bez přípravy TUV s jedním výměníkem PN 0,3/1 o objemu 500 l v.pl.1,5 m2</t>
  </si>
  <si>
    <t>-1418029891</t>
  </si>
  <si>
    <t>Pol323</t>
  </si>
  <si>
    <t>Elektrická topná jednotka vestavná přírubová o výkonu 6,0 kW</t>
  </si>
  <si>
    <t>-1784883884</t>
  </si>
  <si>
    <t>Pol324</t>
  </si>
  <si>
    <t>Elektrická topná jednotka vestavná přírubová o výkonu 11,0 kW</t>
  </si>
  <si>
    <t>-303275899</t>
  </si>
  <si>
    <t>Pol325</t>
  </si>
  <si>
    <t>Nádoba tlaková expanzní pro topnou a chladicí soustavu s membránou závitové připojení PN 0,6 o objemu 100 l</t>
  </si>
  <si>
    <t>-1062617640</t>
  </si>
  <si>
    <t>Pol326</t>
  </si>
  <si>
    <t>Příslušenství k expanzním nádobám bezpečnostní uzávěr G 1 k měření tlaku</t>
  </si>
  <si>
    <t>789846775</t>
  </si>
  <si>
    <t>Pol327</t>
  </si>
  <si>
    <t>Čerpadlo teplovodní mokroběžné závitové oběhové DN 25 výtlak do 6,0 m průtok 4,5 m3/h pro vytápění</t>
  </si>
  <si>
    <t>1510383691</t>
  </si>
  <si>
    <t>Pol328</t>
  </si>
  <si>
    <t>Čerpadlo teplovodní mokroběžné závitové oběhové DN 32 výtlak do 8,0 m průtok 5,0 m3/h pro vytápění</t>
  </si>
  <si>
    <t>1075791305</t>
  </si>
  <si>
    <t>Pol329</t>
  </si>
  <si>
    <t>Montáž čerpadla oběhového mokroběžného závitového DN 25</t>
  </si>
  <si>
    <t>-714577360</t>
  </si>
  <si>
    <t>Pol330</t>
  </si>
  <si>
    <t>Naplnění systému nemrznoucí teplonosnou kapalinou na bázi vyšších glykolů 60 l</t>
  </si>
  <si>
    <t>-1903840938</t>
  </si>
  <si>
    <t>Pol331</t>
  </si>
  <si>
    <t>Konzoly na zem pro tepelné čerpadlo</t>
  </si>
  <si>
    <t>1589636398</t>
  </si>
  <si>
    <t>Pol332</t>
  </si>
  <si>
    <t>Přesun hmot tonážní pro strojovny v objektech v do 6 m</t>
  </si>
  <si>
    <t>-2008040068</t>
  </si>
  <si>
    <t>Pol333</t>
  </si>
  <si>
    <t>Příplatek k přesunu hmot tonážní 732 za zvětšený přesun do 500 m</t>
  </si>
  <si>
    <t>-1475280269</t>
  </si>
  <si>
    <t>Pol334</t>
  </si>
  <si>
    <t>Ultrazvukový měřič tepla DN25 qp 2,5 kompletní</t>
  </si>
  <si>
    <t>-1561310371</t>
  </si>
  <si>
    <t>Pol335</t>
  </si>
  <si>
    <t>Ultrazvukový měřič tepla DN32 qp 6 kompletní</t>
  </si>
  <si>
    <t>192397636</t>
  </si>
  <si>
    <t>Pol336</t>
  </si>
  <si>
    <t>Trubková hrdla rozdělovačů a sběračů bez přírub DN 25</t>
  </si>
  <si>
    <t>-1098953402</t>
  </si>
  <si>
    <t>Pol337</t>
  </si>
  <si>
    <t>Trubková hrdla rozdělovačů a sběračů bez přírub DN 40</t>
  </si>
  <si>
    <t>1849657750</t>
  </si>
  <si>
    <t>Pol338</t>
  </si>
  <si>
    <t>Trubková hrdla rozdělovačů a sběračů bez přírub DN 50</t>
  </si>
  <si>
    <t>2135113557</t>
  </si>
  <si>
    <t>Pol339</t>
  </si>
  <si>
    <t>Rozdělovač sdružený hydraulický DN 80 závitový</t>
  </si>
  <si>
    <t>1439869187</t>
  </si>
  <si>
    <t>733</t>
  </si>
  <si>
    <t>Rozvod potrubí</t>
  </si>
  <si>
    <t>Pol340</t>
  </si>
  <si>
    <t>Příplatek k potrubí ocelovému hladkému za zhotovení přípojky z trubek ocelových hladkých D 22x2,6</t>
  </si>
  <si>
    <t>-1349589631</t>
  </si>
  <si>
    <t>Pol341</t>
  </si>
  <si>
    <t>Příplatek k potrubí ocelovému hladkému za zhotovení přípojky z trubek ocelových hladkých D 28x2,6</t>
  </si>
  <si>
    <t>-146908119</t>
  </si>
  <si>
    <t>Pol342</t>
  </si>
  <si>
    <t>Potrubí měděné tvrdé spojované lisováním D 15x1 mm</t>
  </si>
  <si>
    <t>-2122385354</t>
  </si>
  <si>
    <t>Pol343</t>
  </si>
  <si>
    <t>Potrubí měděné tvrdé spojované lisováním D 18x1 mm</t>
  </si>
  <si>
    <t>1657812537</t>
  </si>
  <si>
    <t>Pol344</t>
  </si>
  <si>
    <t>Potrubí měděné tvrdé spojované lisováním D 22x1 mm</t>
  </si>
  <si>
    <t>1665438874</t>
  </si>
  <si>
    <t>Pol345</t>
  </si>
  <si>
    <t>Potrubí měděné tvrdé spojované lisováním D 28x1,5 mm</t>
  </si>
  <si>
    <t>771217398</t>
  </si>
  <si>
    <t>Pol346</t>
  </si>
  <si>
    <t>Potrubí měděné tvrdé spojované lisováním D 35x1,5 mm</t>
  </si>
  <si>
    <t>-906332756</t>
  </si>
  <si>
    <t>Pol347</t>
  </si>
  <si>
    <t>Potrubí měděné tvrdé spojované lisováním D 54x2 mm</t>
  </si>
  <si>
    <t>-831558507</t>
  </si>
  <si>
    <t>Pol348</t>
  </si>
  <si>
    <t>Zkouška těsnosti potrubí měděné D do 35x1,5</t>
  </si>
  <si>
    <t>850457181</t>
  </si>
  <si>
    <t>Pol349</t>
  </si>
  <si>
    <t>Zkouška těsnosti potrubí měděné D přes 35x1,5 do 64x2</t>
  </si>
  <si>
    <t>-1846192625</t>
  </si>
  <si>
    <t>Pol350</t>
  </si>
  <si>
    <t>Potrubí plastové z PE-X AL spojované násuvnou plastovou objímkou D 16x2</t>
  </si>
  <si>
    <t>786967715</t>
  </si>
  <si>
    <t>Pol351</t>
  </si>
  <si>
    <t>Potrubí plastové z PE-X AL spojované násuvnou plastovou objímkou D 18x2</t>
  </si>
  <si>
    <t>790319631</t>
  </si>
  <si>
    <t>Pol352</t>
  </si>
  <si>
    <t>Zkouška těsnosti potrubí plastové D do 32x3,0</t>
  </si>
  <si>
    <t>-1802834460</t>
  </si>
  <si>
    <t>Pol353</t>
  </si>
  <si>
    <t>Ochrana potrubí ústředního vytápění termoizolačními trubicemi z PE tl přes 13 do 20 mm DN do 22 mm</t>
  </si>
  <si>
    <t>420641114</t>
  </si>
  <si>
    <t>Pol354</t>
  </si>
  <si>
    <t>Ochrana potrubí ústředního vytápění termoizolačními trubicemi z PE tl přes 13 do 20 mm DN přes 32 do 45 mm</t>
  </si>
  <si>
    <t>1944087498</t>
  </si>
  <si>
    <t>Pol355</t>
  </si>
  <si>
    <t>Přesun hmot tonážní pro rozvody potrubí v objektech v do 6 m</t>
  </si>
  <si>
    <t>1057295845</t>
  </si>
  <si>
    <t>Pol356</t>
  </si>
  <si>
    <t>Příplatek k přesunu hmot tonážní 733 za zvětšený přesun do 500 m</t>
  </si>
  <si>
    <t>-1819946552</t>
  </si>
  <si>
    <t>Pol357</t>
  </si>
  <si>
    <t>Montáž potrubí</t>
  </si>
  <si>
    <t>1250604430</t>
  </si>
  <si>
    <t>734</t>
  </si>
  <si>
    <t>Armatury</t>
  </si>
  <si>
    <t>Pol368</t>
  </si>
  <si>
    <t>Montáž armatur závitových,se 2závity, G 3/4</t>
  </si>
  <si>
    <t>2037790988</t>
  </si>
  <si>
    <t>Pol369</t>
  </si>
  <si>
    <t>Směšovací ventil otopných a chladicích systémů závitový třícestný G 3/4" kv 2,5se servomotorem</t>
  </si>
  <si>
    <t>-480189608</t>
  </si>
  <si>
    <t>Pol370</t>
  </si>
  <si>
    <t>Směšovací ventil otopných a chladicích systémů závitový třícestný G 1" kv 6,3 se servomotorem</t>
  </si>
  <si>
    <t>-1385570550</t>
  </si>
  <si>
    <t>Pol371</t>
  </si>
  <si>
    <t>Přepínací ventil otopných a chladicích systémů závitový třícestný G 2" se servomotorem</t>
  </si>
  <si>
    <t>-594706014</t>
  </si>
  <si>
    <t>Pol372</t>
  </si>
  <si>
    <t>Teploměr technický s pevným stonkem a jímkou zadní připojení průměr 63 mm délky 50 mm</t>
  </si>
  <si>
    <t>-1168954613</t>
  </si>
  <si>
    <t>Pol373</t>
  </si>
  <si>
    <t>Ochranná jímka se závitem do G 1</t>
  </si>
  <si>
    <t>1317279843</t>
  </si>
  <si>
    <t>Pol374</t>
  </si>
  <si>
    <t>Tlakoměr s pevným stonkem a zpětnou klapkou tlak 0-16 bar průměr 50 mm spodní připojení</t>
  </si>
  <si>
    <t>82562018</t>
  </si>
  <si>
    <t>Pol375</t>
  </si>
  <si>
    <t>Kondenzační smyčka k přivaření zahnutá PN 250 do 300°C</t>
  </si>
  <si>
    <t>496210822</t>
  </si>
  <si>
    <t>Pol376</t>
  </si>
  <si>
    <t>Montáž návarku M 20x1,5</t>
  </si>
  <si>
    <t>-587155105</t>
  </si>
  <si>
    <t>Pol377</t>
  </si>
  <si>
    <t>Přesun hmot tonážní pro armatury v objektech v do 6 m</t>
  </si>
  <si>
    <t>1094686067</t>
  </si>
  <si>
    <t>Pol378</t>
  </si>
  <si>
    <t>Příplatek k přesunu hmot tonážní 734 za zvětšený přesun do 500 m</t>
  </si>
  <si>
    <t>1072191547</t>
  </si>
  <si>
    <t>Pol379</t>
  </si>
  <si>
    <t>Ventil závitový odvzdušňovací G 1/2 PN 14 do 120°C automatický se zpětnou klapkou otopných těles</t>
  </si>
  <si>
    <t>1711887121</t>
  </si>
  <si>
    <t>Pol380</t>
  </si>
  <si>
    <t>Ventil závitový regulační přímý G 1 PN 20 do 100°C vyvažovací</t>
  </si>
  <si>
    <t>1444411332</t>
  </si>
  <si>
    <t>Pol381</t>
  </si>
  <si>
    <t>Termostatická hlavice kapalinová PN 10 do 110°C otopných těles VK</t>
  </si>
  <si>
    <t>1714951954</t>
  </si>
  <si>
    <t>Pol382</t>
  </si>
  <si>
    <t>Armatura připojovací rohová G 3/4x18 PN 10 do 110°C radiátorů typu VK</t>
  </si>
  <si>
    <t>713527598</t>
  </si>
  <si>
    <t>Pol383</t>
  </si>
  <si>
    <t>Armatura připojovací rohová G 3/4x18 PN 10 do 110°C radiátorů typu MM</t>
  </si>
  <si>
    <t>-1965658825</t>
  </si>
  <si>
    <t>Pol384</t>
  </si>
  <si>
    <t>Kohout plnící a vypouštěcí G 1/2 PN 10 do 90°C závitový</t>
  </si>
  <si>
    <t>1050122586</t>
  </si>
  <si>
    <t>Pol385</t>
  </si>
  <si>
    <t>Kohout kulový přímý G 1 PN 42 do 185°C vnitřní závit</t>
  </si>
  <si>
    <t>654954060</t>
  </si>
  <si>
    <t>Pol386</t>
  </si>
  <si>
    <t>Kohout kulový přímý G 1 1/4 PN 42 do 185°C vnitřní závit</t>
  </si>
  <si>
    <t>-1194554760</t>
  </si>
  <si>
    <t>Pol387</t>
  </si>
  <si>
    <t>Kohout kulový přímý G 1 1/2 PN 42 do 185°C vnitřní závit</t>
  </si>
  <si>
    <t>-1710419256</t>
  </si>
  <si>
    <t>Pol388</t>
  </si>
  <si>
    <t>Kohout kulový přímý G 2 PN 42 do 185°C vnitřní závit</t>
  </si>
  <si>
    <t>-707009473</t>
  </si>
  <si>
    <t>Pol389</t>
  </si>
  <si>
    <t>Filtr závitový přímý G 1 1/4 PN 30 do 110°C s vnitřními závity</t>
  </si>
  <si>
    <t>797606870</t>
  </si>
  <si>
    <t>Pol390</t>
  </si>
  <si>
    <t>Filtr závitový přímý G 1 1/2 PN 30 do 110°C s vnitřními závity</t>
  </si>
  <si>
    <t>-718171620</t>
  </si>
  <si>
    <t>Pol391</t>
  </si>
  <si>
    <t>Ventil závitový zpětný přímý G 1 1/4 PN 16 do 110°C</t>
  </si>
  <si>
    <t>2014637644</t>
  </si>
  <si>
    <t>Pol392</t>
  </si>
  <si>
    <t>Ventil závitový zpětný přímý G 1 1/2 PN 16 do 110°C</t>
  </si>
  <si>
    <t>1235433898</t>
  </si>
  <si>
    <t>Pol393</t>
  </si>
  <si>
    <t>Ventil závitový zpětný přímý G 2 PN 16 do 110°C</t>
  </si>
  <si>
    <t>-1063882320</t>
  </si>
  <si>
    <t>Pol394</t>
  </si>
  <si>
    <t>Ventil závitový pojistný rohový G 1/2 provozní tlak od 2,5 do 6 barů</t>
  </si>
  <si>
    <t>636322187</t>
  </si>
  <si>
    <t>Pol395</t>
  </si>
  <si>
    <t>Automatický vyvažovací ventil DN25</t>
  </si>
  <si>
    <t>-809442829</t>
  </si>
  <si>
    <t>Pol396</t>
  </si>
  <si>
    <t>Automatický vyvažovací ventil DN32</t>
  </si>
  <si>
    <t>556235175</t>
  </si>
  <si>
    <t>735</t>
  </si>
  <si>
    <t>Otopná tělesa a podlahové vytápění</t>
  </si>
  <si>
    <t>Pol397</t>
  </si>
  <si>
    <t>Vyregulování ventilu nebo kohoutu dvojregulačního s termostatickým ovládáním</t>
  </si>
  <si>
    <t>-2019703967</t>
  </si>
  <si>
    <t>Pol398</t>
  </si>
  <si>
    <t>Otopné těleso panelové VK dvoudeskové 2 přídavné přestupní plochy výška/délka 900/1600 mm výkon 3701 W</t>
  </si>
  <si>
    <t>-1039509775</t>
  </si>
  <si>
    <t>Pol399</t>
  </si>
  <si>
    <t>Montáž otopných těles panelových dvouřadých dl přes 1500 do 1980 mm</t>
  </si>
  <si>
    <t>437460873</t>
  </si>
  <si>
    <t>Pol400</t>
  </si>
  <si>
    <t>Otopné těleso trubkové výška/délka 1820/750 mm</t>
  </si>
  <si>
    <t>1331070130</t>
  </si>
  <si>
    <t>Pol401</t>
  </si>
  <si>
    <t>Montáž otopného tělesa trubkového na stěnu v tělesa přes 1500 mm</t>
  </si>
  <si>
    <t>-1091568291</t>
  </si>
  <si>
    <t>Pol402</t>
  </si>
  <si>
    <t>Odvzdušnění otopných těles</t>
  </si>
  <si>
    <t>537510182</t>
  </si>
  <si>
    <t>Pol403</t>
  </si>
  <si>
    <t>Napuštění vody do otopných těles</t>
  </si>
  <si>
    <t>766966607</t>
  </si>
  <si>
    <t>Pol404</t>
  </si>
  <si>
    <t>Podlahové vytápění - systémová deska s kombinovanou tepelnou a kročejovou izolací celkové výšky 50 až 53 mm</t>
  </si>
  <si>
    <t>-1728079348</t>
  </si>
  <si>
    <t>Pol405</t>
  </si>
  <si>
    <t>Podlahové vytápění - rozvodné potrubí polyethylen PE-Xa 17x2,0 mm pro systémovou desku rozteč 150 mm</t>
  </si>
  <si>
    <t>971961169</t>
  </si>
  <si>
    <t>Pol406</t>
  </si>
  <si>
    <t>Podlahové vytápění - krycí a separační PE fólie</t>
  </si>
  <si>
    <t>1066499711</t>
  </si>
  <si>
    <t>Pol407</t>
  </si>
  <si>
    <t>Podlahové vytápění - obvodový dilatační pás samolepící s folií</t>
  </si>
  <si>
    <t>314876601</t>
  </si>
  <si>
    <t>Pol408</t>
  </si>
  <si>
    <t>Podlahové vytápění - ochranná trubka potrubí podlahového topení</t>
  </si>
  <si>
    <t>-32294402</t>
  </si>
  <si>
    <t>Pol409</t>
  </si>
  <si>
    <t>Podlahové vytápění - středový (spárový) dilatační profil</t>
  </si>
  <si>
    <t>555819533</t>
  </si>
  <si>
    <t>Pol410</t>
  </si>
  <si>
    <t>Podlahové vytápění - rozdělovač mosazný s průtokoměry šestiokruhový</t>
  </si>
  <si>
    <t>-132678841</t>
  </si>
  <si>
    <t>Pol411</t>
  </si>
  <si>
    <t>Podlahové vytápění - rozdělovač mosazný s průtokoměry sedmiokruhový</t>
  </si>
  <si>
    <t>809893981</t>
  </si>
  <si>
    <t>Pol412</t>
  </si>
  <si>
    <t>Podlahové vytápění - rozdělovač mosazný s průtokoměry jedenáctiokruhový</t>
  </si>
  <si>
    <t>-937503717</t>
  </si>
  <si>
    <t>Pol413</t>
  </si>
  <si>
    <t>Podlahové vytápění - skříň nástěnná pro rozdělovač s 2-6 okruhy</t>
  </si>
  <si>
    <t>-1476473035</t>
  </si>
  <si>
    <t>Pol414</t>
  </si>
  <si>
    <t>Podlahové vytápění - skříň nástěnná pro rozdělovač s 6-9 okruhy</t>
  </si>
  <si>
    <t>-936348744</t>
  </si>
  <si>
    <t>Pol415</t>
  </si>
  <si>
    <t>Podlahové vytápění - skříň nástěnná pro rozdělovač s 9-12 okruhy</t>
  </si>
  <si>
    <t>1478310582</t>
  </si>
  <si>
    <t>Pol416</t>
  </si>
  <si>
    <t>Přesun hmot tonážní pro otopná tělesa v objektech v do 6 m</t>
  </si>
  <si>
    <t>-2008024515</t>
  </si>
  <si>
    <t>Pol417</t>
  </si>
  <si>
    <t>Příplatek k přesunu hmot tonážní 735 za zvětšený přesun do 500 m</t>
  </si>
  <si>
    <t>-207125570</t>
  </si>
  <si>
    <t>Pol418</t>
  </si>
  <si>
    <t>Teplovzdušná jednotka, Q= 1,5 kW pro 50/40°C, vč. konzoly a regulace a prokabelování. Do vlhkého prostředí min. IP6</t>
  </si>
  <si>
    <t>1127768371</t>
  </si>
  <si>
    <t>Pol419</t>
  </si>
  <si>
    <t>Montáž podlahového vytápění</t>
  </si>
  <si>
    <t>-499990408</t>
  </si>
  <si>
    <t>Pol420</t>
  </si>
  <si>
    <t>Spojovací, těsnící, montážní a závěsný materiál</t>
  </si>
  <si>
    <t>-519791375</t>
  </si>
  <si>
    <t>Pol422</t>
  </si>
  <si>
    <t>Vyregulování radiátorových ventilů vč. protokolů</t>
  </si>
  <si>
    <t>970983461</t>
  </si>
  <si>
    <t>Pol423</t>
  </si>
  <si>
    <t>Proplach potrubí</t>
  </si>
  <si>
    <t>-1870306874</t>
  </si>
  <si>
    <t>Pol424</t>
  </si>
  <si>
    <t>Topná zkouška</t>
  </si>
  <si>
    <t>-2126026569</t>
  </si>
  <si>
    <t>Pol425</t>
  </si>
  <si>
    <t>Odvzdušnění systému</t>
  </si>
  <si>
    <t>205335842</t>
  </si>
  <si>
    <t>Pol426</t>
  </si>
  <si>
    <t>Uvedení do provozu, provozní zkoušky vč. protokolů</t>
  </si>
  <si>
    <t>-716646069</t>
  </si>
  <si>
    <t>Pol427</t>
  </si>
  <si>
    <t>Montáž orientačního štítku, včetně dodávky štítku</t>
  </si>
  <si>
    <t>-620034809</t>
  </si>
  <si>
    <t>Pol428</t>
  </si>
  <si>
    <t>Zednické výpomoci</t>
  </si>
  <si>
    <t>hod</t>
  </si>
  <si>
    <t>1365278804</t>
  </si>
  <si>
    <t>Pol431</t>
  </si>
  <si>
    <t>Ostatní stavební práce, nátěry apod.</t>
  </si>
  <si>
    <t>49962379</t>
  </si>
  <si>
    <t>D.1.4.4 - Elektroinstalace silnoproud + hromosvod</t>
  </si>
  <si>
    <t>D1 - C46M - Zemní práce</t>
  </si>
  <si>
    <t>D2 - VC 7/32 - Rozvaděč RH</t>
  </si>
  <si>
    <t>D3 - VC 7/32 - Rozvaděč RK</t>
  </si>
  <si>
    <t>D4 - VC 7/32 - Rozvaděč RT</t>
  </si>
  <si>
    <t>D5 - MATERIÁLY</t>
  </si>
  <si>
    <t xml:space="preserve">    D6 - ELEKTROINSTALACE</t>
  </si>
  <si>
    <t xml:space="preserve">    D7 - BLESKOSVOD</t>
  </si>
  <si>
    <t>D8 - Práce v HZS</t>
  </si>
  <si>
    <t>D9 - C21M - Elektromontáže</t>
  </si>
  <si>
    <t>C46M - Zemní práce</t>
  </si>
  <si>
    <t>000633</t>
  </si>
  <si>
    <t>kompl. výkop š. 50cm do hl. 120cm pod komunikací vč. konečné úpr</t>
  </si>
  <si>
    <t>1993479135</t>
  </si>
  <si>
    <t>000812</t>
  </si>
  <si>
    <t>odvoz zeminy do 1 km</t>
  </si>
  <si>
    <t>1494135693</t>
  </si>
  <si>
    <t>D2</t>
  </si>
  <si>
    <t>VC 7/32 - Rozvaděč RH</t>
  </si>
  <si>
    <t>A-0120-0</t>
  </si>
  <si>
    <t>adaptér přední části 800x2000 mm</t>
  </si>
  <si>
    <t>-751165653</t>
  </si>
  <si>
    <t>A-0170-0</t>
  </si>
  <si>
    <t>oceloplechová skříň na povrch 800x2000x400 mm, IP40</t>
  </si>
  <si>
    <t>416215683</t>
  </si>
  <si>
    <t>B-1501-1</t>
  </si>
  <si>
    <t>bočnice, v=1950, vč. západky</t>
  </si>
  <si>
    <t>1083070708</t>
  </si>
  <si>
    <t>B-1511-1</t>
  </si>
  <si>
    <t>podstavec bok v=100 bez výřezů pro kabely, max 300kG, 1 pár, skříň hl.=400</t>
  </si>
  <si>
    <t>-1920433197</t>
  </si>
  <si>
    <t>B-1521-1</t>
  </si>
  <si>
    <t>montážní sada pro spojení polí</t>
  </si>
  <si>
    <t>777143633</t>
  </si>
  <si>
    <t>B-1522-2</t>
  </si>
  <si>
    <t>krycí deska s výřezem 45 mm, plechová, šedá, š=800 mm, v=150 mm</t>
  </si>
  <si>
    <t>21006839</t>
  </si>
  <si>
    <t>B-9000-1</t>
  </si>
  <si>
    <t>propojení pomocných obvodů</t>
  </si>
  <si>
    <t>1650188146</t>
  </si>
  <si>
    <t>B-9010-1</t>
  </si>
  <si>
    <t>technologicky složité zapojení</t>
  </si>
  <si>
    <t>1217548778</t>
  </si>
  <si>
    <t>B-9020-1</t>
  </si>
  <si>
    <t>montážní lišta</t>
  </si>
  <si>
    <t>533330164</t>
  </si>
  <si>
    <t>B-9030-1</t>
  </si>
  <si>
    <t>drobný spojovací materiál</t>
  </si>
  <si>
    <t>-1440475521</t>
  </si>
  <si>
    <t>C-0114-1</t>
  </si>
  <si>
    <t>vypinač 100/3 s vyrážecí souští</t>
  </si>
  <si>
    <t>-764260689</t>
  </si>
  <si>
    <t>C-1651-1</t>
  </si>
  <si>
    <t>soumrakový spínač s externím čidlem a hodinami</t>
  </si>
  <si>
    <t>-576014808</t>
  </si>
  <si>
    <t>E-0001-1</t>
  </si>
  <si>
    <t>jistič B6/1</t>
  </si>
  <si>
    <t>-1788578436</t>
  </si>
  <si>
    <t>E-0002-1</t>
  </si>
  <si>
    <t>jistič B10/1</t>
  </si>
  <si>
    <t>1124764726</t>
  </si>
  <si>
    <t>E-0003-1</t>
  </si>
  <si>
    <t>jistič B16/1</t>
  </si>
  <si>
    <t>-1832802667</t>
  </si>
  <si>
    <t>E-0021-1</t>
  </si>
  <si>
    <t>jistič B10/3</t>
  </si>
  <si>
    <t>447067035</t>
  </si>
  <si>
    <t>E-0023-1</t>
  </si>
  <si>
    <t>jistič B20/3</t>
  </si>
  <si>
    <t>1740495729</t>
  </si>
  <si>
    <t>E-0025-1</t>
  </si>
  <si>
    <t>jistič B32/3</t>
  </si>
  <si>
    <t>2006655815</t>
  </si>
  <si>
    <t>E-0026-1</t>
  </si>
  <si>
    <t>jistič B40/3</t>
  </si>
  <si>
    <t>571762727</t>
  </si>
  <si>
    <t>E-0027-1</t>
  </si>
  <si>
    <t>jistič B50/3</t>
  </si>
  <si>
    <t>342397361</t>
  </si>
  <si>
    <t>E-0042-1</t>
  </si>
  <si>
    <t>jistič C16/3</t>
  </si>
  <si>
    <t>574141955</t>
  </si>
  <si>
    <t>E-0068-1</t>
  </si>
  <si>
    <t>proudový chránič 25/4/0,03</t>
  </si>
  <si>
    <t>-188885390</t>
  </si>
  <si>
    <t>E-0069-1</t>
  </si>
  <si>
    <t>proudový chránič 40/4/0,03</t>
  </si>
  <si>
    <t>-1601797085</t>
  </si>
  <si>
    <t>E-0076-1</t>
  </si>
  <si>
    <t>proud. chr. s jističem 10/1N/0,03</t>
  </si>
  <si>
    <t>-803832912</t>
  </si>
  <si>
    <t>E-0077-1</t>
  </si>
  <si>
    <t>proud. chr. s jističem 16/1N/0,03</t>
  </si>
  <si>
    <t>-388744972</t>
  </si>
  <si>
    <t>E-0080-1</t>
  </si>
  <si>
    <t>automatický přepínač 3x125A</t>
  </si>
  <si>
    <t>1683277536</t>
  </si>
  <si>
    <t>E-0083-1</t>
  </si>
  <si>
    <t>stykač 3x100A</t>
  </si>
  <si>
    <t>613144493</t>
  </si>
  <si>
    <t>E-0086-1</t>
  </si>
  <si>
    <t>svodič přepětí B+C komplet</t>
  </si>
  <si>
    <t>-1942345106</t>
  </si>
  <si>
    <t>E-0188-1</t>
  </si>
  <si>
    <t>kombinace jistič s proudovým chráničem 16/3N/B/0,03</t>
  </si>
  <si>
    <t>1242127912</t>
  </si>
  <si>
    <t>F-0200-1</t>
  </si>
  <si>
    <t>stykač instalační 25A 2. zap. kontakty</t>
  </si>
  <si>
    <t>1936506918</t>
  </si>
  <si>
    <t>F-0201-1</t>
  </si>
  <si>
    <t>stykač instalační 25A 4. zap. kontakty</t>
  </si>
  <si>
    <t>210371364</t>
  </si>
  <si>
    <t>O-0660-1</t>
  </si>
  <si>
    <t>pojistkový odpínač 3-pól, 690V/100 vč. pojistek</t>
  </si>
  <si>
    <t>-1645571384</t>
  </si>
  <si>
    <t>V-4040-1</t>
  </si>
  <si>
    <t>vývodka plastová do o 42 mm</t>
  </si>
  <si>
    <t>470049216</t>
  </si>
  <si>
    <t>V-4055-1</t>
  </si>
  <si>
    <t>průchodka 63x15</t>
  </si>
  <si>
    <t>960928913</t>
  </si>
  <si>
    <t>VC 7/32 - Rozvaděč RK</t>
  </si>
  <si>
    <t>A-0132-0</t>
  </si>
  <si>
    <t>oceloplechový rozvaděč pod omítku 800x1400 mm, vč. mont. rámu, bočnic, přístr. lišty, krycí desky, 6+1 řad, 210 modulů</t>
  </si>
  <si>
    <t>-1344743776</t>
  </si>
  <si>
    <t>829312227</t>
  </si>
  <si>
    <t>B-9010-1.7</t>
  </si>
  <si>
    <t>1993698146</t>
  </si>
  <si>
    <t>B-9030-1.7</t>
  </si>
  <si>
    <t>-1235142451</t>
  </si>
  <si>
    <t>C-0113-1</t>
  </si>
  <si>
    <t>vypinač 63/3 s vyrážecí soušť</t>
  </si>
  <si>
    <t>-2046834923</t>
  </si>
  <si>
    <t>1784858331</t>
  </si>
  <si>
    <t>706146391</t>
  </si>
  <si>
    <t>-832165896</t>
  </si>
  <si>
    <t>E-0008-1</t>
  </si>
  <si>
    <t>jistič C16/1</t>
  </si>
  <si>
    <t>905808631</t>
  </si>
  <si>
    <t>E-0022-1</t>
  </si>
  <si>
    <t>jistič B16/3</t>
  </si>
  <si>
    <t>-1719401376</t>
  </si>
  <si>
    <t>290623932</t>
  </si>
  <si>
    <t>E-0025-1.4</t>
  </si>
  <si>
    <t>970811393</t>
  </si>
  <si>
    <t>1872273442</t>
  </si>
  <si>
    <t>940830396</t>
  </si>
  <si>
    <t>E-0076-1.1</t>
  </si>
  <si>
    <t>proud. chr. s jističem 10/1N/0,03 char. B</t>
  </si>
  <si>
    <t>689088246</t>
  </si>
  <si>
    <t>E-0077-1.1</t>
  </si>
  <si>
    <t>proud. chr. s jističem 16/1N/0,03 char. B</t>
  </si>
  <si>
    <t>-340478680</t>
  </si>
  <si>
    <t>E-0081-1</t>
  </si>
  <si>
    <t>proud. chr. s jističem 16/1N/0,03 char. C</t>
  </si>
  <si>
    <t>1976538069</t>
  </si>
  <si>
    <t>E-0087-1</t>
  </si>
  <si>
    <t>-459497596</t>
  </si>
  <si>
    <t>M-0488-1.1</t>
  </si>
  <si>
    <t>Rozhraní DALI - ovl. osvětlení, žaluzií</t>
  </si>
  <si>
    <t>-1836582056</t>
  </si>
  <si>
    <t>O-0660-1.1</t>
  </si>
  <si>
    <t>pojistkový odpínač 3-pól, 690V/63 vč. pojistek</t>
  </si>
  <si>
    <t>-1048044494</t>
  </si>
  <si>
    <t>D4</t>
  </si>
  <si>
    <t>VC 7/32 - Rozvaděč RT</t>
  </si>
  <si>
    <t>A-0130-0</t>
  </si>
  <si>
    <t>oceloplechový rozvaděč na povrch 600x800 mm, vč. mont. rámu, bočnic, přístr. lišty, krycí desky, 4+1 řad, 140 modulů</t>
  </si>
  <si>
    <t>-378365165</t>
  </si>
  <si>
    <t>B-1600-1</t>
  </si>
  <si>
    <t>přechodový praporec do jističe 80/3</t>
  </si>
  <si>
    <t>-2016611655</t>
  </si>
  <si>
    <t>691220211</t>
  </si>
  <si>
    <t>B-9010-1.8</t>
  </si>
  <si>
    <t>-1884668890</t>
  </si>
  <si>
    <t>B-9030-1.8</t>
  </si>
  <si>
    <t>-605599237</t>
  </si>
  <si>
    <t>C-0114-1.1</t>
  </si>
  <si>
    <t>vypinač 80/3 s vyrážecí soušť</t>
  </si>
  <si>
    <t>732353361</t>
  </si>
  <si>
    <t>582050737</t>
  </si>
  <si>
    <t>-1536695688</t>
  </si>
  <si>
    <t>1569802064</t>
  </si>
  <si>
    <t>E-0072-1</t>
  </si>
  <si>
    <t>proudový chránič s jističem 16/1N/0,03 char. C</t>
  </si>
  <si>
    <t>905906002</t>
  </si>
  <si>
    <t>E-0087-1.1</t>
  </si>
  <si>
    <t>svodič přepětí třídy T2, komplet, TN-C, pom. kontakt, 25 kA</t>
  </si>
  <si>
    <t>-171581750</t>
  </si>
  <si>
    <t>M-0488-1</t>
  </si>
  <si>
    <t>-306605027</t>
  </si>
  <si>
    <t>O-0661-1</t>
  </si>
  <si>
    <t>1747350086</t>
  </si>
  <si>
    <t>D5</t>
  </si>
  <si>
    <t>MATERIÁLY</t>
  </si>
  <si>
    <t>D6</t>
  </si>
  <si>
    <t>ELEKTROINSTALACE</t>
  </si>
  <si>
    <t>00052</t>
  </si>
  <si>
    <t>svorkovnice hlavního pospojení</t>
  </si>
  <si>
    <t>-244210382</t>
  </si>
  <si>
    <t>00053</t>
  </si>
  <si>
    <t>krabice plastová pod omítku 234x176 mm s víkem</t>
  </si>
  <si>
    <t>-121046363</t>
  </si>
  <si>
    <t>00055</t>
  </si>
  <si>
    <t>krabice v uzavřeném provedení 125x125 mm, IP66</t>
  </si>
  <si>
    <t>155649985</t>
  </si>
  <si>
    <t>00060</t>
  </si>
  <si>
    <t>krabice hluboká instalační pod omítku o 68 mm spojovací</t>
  </si>
  <si>
    <t>1727532706</t>
  </si>
  <si>
    <t>00076</t>
  </si>
  <si>
    <t>plastová krabice 325x275x120 mm pro venkovní použití</t>
  </si>
  <si>
    <t>-916623171</t>
  </si>
  <si>
    <t>00202</t>
  </si>
  <si>
    <t>trubka ohebná instal. o 20 mm</t>
  </si>
  <si>
    <t>-1990952580</t>
  </si>
  <si>
    <t>00203</t>
  </si>
  <si>
    <t>trubka ohebná instal. o 25 mm</t>
  </si>
  <si>
    <t>1777033540</t>
  </si>
  <si>
    <t>00600</t>
  </si>
  <si>
    <t>kabel s Cu jádrem 2Ax1.5mm2</t>
  </si>
  <si>
    <t>-996470835</t>
  </si>
  <si>
    <t>00602</t>
  </si>
  <si>
    <t>kabel s Cu jádrem 3Ax1.5mm2</t>
  </si>
  <si>
    <t>991332250</t>
  </si>
  <si>
    <t>00604</t>
  </si>
  <si>
    <t>kabel s Cu jádrem 3Cx1.5mm2</t>
  </si>
  <si>
    <t>-521305969</t>
  </si>
  <si>
    <t>00606</t>
  </si>
  <si>
    <t>kabel s Cu jádrem 5Cx1.5mm2</t>
  </si>
  <si>
    <t>-2138719095</t>
  </si>
  <si>
    <t>00607</t>
  </si>
  <si>
    <t>kabel s Cu jádrem 7Cx1,5mm2</t>
  </si>
  <si>
    <t>-343193718</t>
  </si>
  <si>
    <t>00624</t>
  </si>
  <si>
    <t>kabel s Cu jádrem 3Cx2,5mm2</t>
  </si>
  <si>
    <t>1738770568</t>
  </si>
  <si>
    <t>00626</t>
  </si>
  <si>
    <t>kabel s Cu jádrem 5Cx2.5mm2</t>
  </si>
  <si>
    <t>-1097392013</t>
  </si>
  <si>
    <t>00642</t>
  </si>
  <si>
    <t>kabel s Cu jádrem 3Cx4mm2</t>
  </si>
  <si>
    <t>635583100</t>
  </si>
  <si>
    <t>00644</t>
  </si>
  <si>
    <t>kabel s Cu jádrem 5Cx4mm2</t>
  </si>
  <si>
    <t>188501159</t>
  </si>
  <si>
    <t>00651</t>
  </si>
  <si>
    <t>kabel s Cu jádrem 4Bx16mm2</t>
  </si>
  <si>
    <t>-1590162353</t>
  </si>
  <si>
    <t>00661</t>
  </si>
  <si>
    <t>kabel s Cu jádrem 5Cx10mm2</t>
  </si>
  <si>
    <t>-716555314</t>
  </si>
  <si>
    <t>00662</t>
  </si>
  <si>
    <t>kabel s Cu jádrem 5Cx16mm2</t>
  </si>
  <si>
    <t>369586356</t>
  </si>
  <si>
    <t>00742</t>
  </si>
  <si>
    <t>kabel oranžový nehořlavý 3x1,5 FE180/E60</t>
  </si>
  <si>
    <t>527868917</t>
  </si>
  <si>
    <t>00748</t>
  </si>
  <si>
    <t>kabel stíněný 4x2x05 mm</t>
  </si>
  <si>
    <t>299511561</t>
  </si>
  <si>
    <t>00782</t>
  </si>
  <si>
    <t>propojovací vodič Cu jádro plné PVC 450/750V 1x4 mm</t>
  </si>
  <si>
    <t>-1282021663</t>
  </si>
  <si>
    <t>00785</t>
  </si>
  <si>
    <t>vodič propojovací Cu jádro plné PVC 450/750V 1x16 mm</t>
  </si>
  <si>
    <t>-277365624</t>
  </si>
  <si>
    <t>00794</t>
  </si>
  <si>
    <t>vodič propojovací Cu jádro lanované PVC 450/750V 1x10 mm</t>
  </si>
  <si>
    <t>1890760864</t>
  </si>
  <si>
    <t>01050</t>
  </si>
  <si>
    <t>výstražná fólie šíře 22 cm</t>
  </si>
  <si>
    <t>-1362782406</t>
  </si>
  <si>
    <t>01260</t>
  </si>
  <si>
    <t>drátěnný žlab 200/100 mm, 2m/ks, vč. svorek, spojek, závěsů, T kusů</t>
  </si>
  <si>
    <t>-755983322</t>
  </si>
  <si>
    <t>01428</t>
  </si>
  <si>
    <t>datový kabel kategorie 5</t>
  </si>
  <si>
    <t>-1843151711</t>
  </si>
  <si>
    <t>01513</t>
  </si>
  <si>
    <t>spor. komb.s krytem a inst. krab.</t>
  </si>
  <si>
    <t>-2117671728</t>
  </si>
  <si>
    <t>01519</t>
  </si>
  <si>
    <t>vyp. v plast. skříni na povrch 3x25A IP65</t>
  </si>
  <si>
    <t>1299398450</t>
  </si>
  <si>
    <t>01530</t>
  </si>
  <si>
    <t>vyp. jednopól. Bílý pod omítku komplet</t>
  </si>
  <si>
    <t>-12071488</t>
  </si>
  <si>
    <t>01531</t>
  </si>
  <si>
    <t>vyp. dvojpól. TANGO 3558-A02340 komplet</t>
  </si>
  <si>
    <t>-621394761</t>
  </si>
  <si>
    <t>01533</t>
  </si>
  <si>
    <t>přep. střídavý bílý pod omítku komplet</t>
  </si>
  <si>
    <t>1495347209</t>
  </si>
  <si>
    <t>01537</t>
  </si>
  <si>
    <t>rámeček jednonásobný</t>
  </si>
  <si>
    <t>93279387</t>
  </si>
  <si>
    <t>01538</t>
  </si>
  <si>
    <t>rámeček dvojnásobný</t>
  </si>
  <si>
    <t>1868924835</t>
  </si>
  <si>
    <t>01539</t>
  </si>
  <si>
    <t>rámeček trojnásobný</t>
  </si>
  <si>
    <t>-1820185428</t>
  </si>
  <si>
    <t>01540</t>
  </si>
  <si>
    <t>rámeček čtyřnásobný</t>
  </si>
  <si>
    <t>100577322</t>
  </si>
  <si>
    <t>01541</t>
  </si>
  <si>
    <t>rámeček pětinásobný</t>
  </si>
  <si>
    <t>453013906</t>
  </si>
  <si>
    <t>01560</t>
  </si>
  <si>
    <t>motor pro žaluzie s dálkovým ovládáním</t>
  </si>
  <si>
    <t>1885020874</t>
  </si>
  <si>
    <t>01610</t>
  </si>
  <si>
    <t>spínač jednopólový AL na povrch IP66</t>
  </si>
  <si>
    <t>323186730</t>
  </si>
  <si>
    <t>01612</t>
  </si>
  <si>
    <t>přepínač střídavý AL na povrch IP66</t>
  </si>
  <si>
    <t>-1627659931</t>
  </si>
  <si>
    <t>01624</t>
  </si>
  <si>
    <t>časový spínač do krabice</t>
  </si>
  <si>
    <t>-1888889395</t>
  </si>
  <si>
    <t>01627</t>
  </si>
  <si>
    <t>čidlo vlhkosti</t>
  </si>
  <si>
    <t>-586099769</t>
  </si>
  <si>
    <t>01632</t>
  </si>
  <si>
    <t>pohybové čidlo</t>
  </si>
  <si>
    <t>1871562818</t>
  </si>
  <si>
    <t>01702</t>
  </si>
  <si>
    <t>kabelová chránička o 63/52 mm</t>
  </si>
  <si>
    <t>-2017817980</t>
  </si>
  <si>
    <t>01731</t>
  </si>
  <si>
    <t>spojka smršťovací 6 - 16 mm2 na kabel 4B</t>
  </si>
  <si>
    <t>15964242</t>
  </si>
  <si>
    <t>05001</t>
  </si>
  <si>
    <t>"A" svítidlo LED průmyslové základna z PC, translucentní difuzor, 71W, 9680lm, IP66</t>
  </si>
  <si>
    <t>-775978555</t>
  </si>
  <si>
    <t>05004</t>
  </si>
  <si>
    <t>"B" svítidlo LED panel obdélníkové1200x300mm, 49W, 5500lm, IP40</t>
  </si>
  <si>
    <t>1200267627</t>
  </si>
  <si>
    <t>05009</t>
  </si>
  <si>
    <t>"C" svítidlo LED panel mikroprizmatický kryt 26W, 2500lm, IP40</t>
  </si>
  <si>
    <t>1502157027</t>
  </si>
  <si>
    <t>05021</t>
  </si>
  <si>
    <t>"D" svítidlo LED panel, čtverec 600x600 mm, nastavitelná teplota chromatičnosti 3000-6500K, 25W, 2200lm, IP20</t>
  </si>
  <si>
    <t>1231692022</t>
  </si>
  <si>
    <t>05030</t>
  </si>
  <si>
    <t>"E" svítidlo LED 220x220 mm, vestavné, opálový kryt, 19W, 2000lm, IP40</t>
  </si>
  <si>
    <t>1473258930</t>
  </si>
  <si>
    <t>05040</t>
  </si>
  <si>
    <t>"F" svítidlo LED mikroprizmatický kryt, 600x600 mm, 27W, 3200lm, IP40</t>
  </si>
  <si>
    <t>-511260922</t>
  </si>
  <si>
    <t>05128</t>
  </si>
  <si>
    <t>"G" svítidlo LED opálový kryt, o 480 mm, 44W, 4600lm, IP40</t>
  </si>
  <si>
    <t>-193909003</t>
  </si>
  <si>
    <t>05131</t>
  </si>
  <si>
    <t>"H" svítidlo LED panel 600x600 mm, opálový kryt, 52W, 5800lm, IP40</t>
  </si>
  <si>
    <t>-219974853</t>
  </si>
  <si>
    <t>05155</t>
  </si>
  <si>
    <t>"J" svítidlo LED reflektor se senzorem pohybu a soumraku, 30W, 4000K, 3-2000 lx, 10 sec. - 7 min. IP65</t>
  </si>
  <si>
    <t>1406771381</t>
  </si>
  <si>
    <t>05210</t>
  </si>
  <si>
    <t>"V" svítidlo LED reflektor přisazené venkovní, 30W, 2550lm, 4500K, IP65</t>
  </si>
  <si>
    <t>-1178095808</t>
  </si>
  <si>
    <t>05213</t>
  </si>
  <si>
    <t>svítidlo LED koupelnové osvětlení zrcadla s vypínačem, 15W, 4000K, IP44</t>
  </si>
  <si>
    <t>1792053802</t>
  </si>
  <si>
    <t>05215</t>
  </si>
  <si>
    <t>"L" svítidlo nouzové LED nástěnné, stropní s vlastním zdrojem 1 hodina</t>
  </si>
  <si>
    <t>-1900954351</t>
  </si>
  <si>
    <t>05238</t>
  </si>
  <si>
    <t>"N" svítidlo nouzové LED vestavné do SDK koridorové, s vlastním zdrojem 1 hodina</t>
  </si>
  <si>
    <t>1209548556</t>
  </si>
  <si>
    <t>05248</t>
  </si>
  <si>
    <t>"M" svítidlo nouzové LED s piktogramem přímým, s vlastnímzdrojem 1 hodina</t>
  </si>
  <si>
    <t>427487348</t>
  </si>
  <si>
    <t>05250</t>
  </si>
  <si>
    <t>"O" svítidlo nouzové LED pouliční na zeď 50W, 5000lm, 4000K, IP65</t>
  </si>
  <si>
    <t>635689320</t>
  </si>
  <si>
    <t>05256</t>
  </si>
  <si>
    <t>"P" svítidlo LED průmyslové přisazené o 260 mm, 15W, 2110lm, 4000K, IP65</t>
  </si>
  <si>
    <t>879790855</t>
  </si>
  <si>
    <t>07040</t>
  </si>
  <si>
    <t>svorka krabicová bezšroubová do 3x2,5 mm</t>
  </si>
  <si>
    <t>962324314</t>
  </si>
  <si>
    <t>07046</t>
  </si>
  <si>
    <t>svorka krabicová bezšroubová do 5x2,5 mm</t>
  </si>
  <si>
    <t>318873592</t>
  </si>
  <si>
    <t>07120</t>
  </si>
  <si>
    <t>páska zemnící úzká Cu16</t>
  </si>
  <si>
    <t>-1351560060</t>
  </si>
  <si>
    <t>07130</t>
  </si>
  <si>
    <t>svorka zemnící na potrubí 16</t>
  </si>
  <si>
    <t>-2001598756</t>
  </si>
  <si>
    <t>08104</t>
  </si>
  <si>
    <t>prostorový termostat 0-40°C</t>
  </si>
  <si>
    <t>910986337</t>
  </si>
  <si>
    <t>09041</t>
  </si>
  <si>
    <t>zásuvka na povrch bílá IP44</t>
  </si>
  <si>
    <t>710853153</t>
  </si>
  <si>
    <t>09045</t>
  </si>
  <si>
    <t>zásuvka nástěnná 3 pólová 16A/230V, IP67</t>
  </si>
  <si>
    <t>1353429673</t>
  </si>
  <si>
    <t>09050</t>
  </si>
  <si>
    <t>zásuvka nástěnná 230V/16A ZN IP44</t>
  </si>
  <si>
    <t>1439390681</t>
  </si>
  <si>
    <t>09051</t>
  </si>
  <si>
    <t>zásuvka nástěnná 5x32A IP44</t>
  </si>
  <si>
    <t>2089190723</t>
  </si>
  <si>
    <t>09057</t>
  </si>
  <si>
    <t>zásuvka na povrch 5x16A IP67</t>
  </si>
  <si>
    <t>-1710739256</t>
  </si>
  <si>
    <t>09100</t>
  </si>
  <si>
    <t>zásuvka jednoduchá s clonkami bílá komplet</t>
  </si>
  <si>
    <t>1659023795</t>
  </si>
  <si>
    <t>09110</t>
  </si>
  <si>
    <t>zásuvka jednoduchá bílá s kr. a přepěťovou ochranou</t>
  </si>
  <si>
    <t>-17936914</t>
  </si>
  <si>
    <t>09173</t>
  </si>
  <si>
    <t>samonavíjecí prodlužovací kabel, montáž na stěnu</t>
  </si>
  <si>
    <t>-1446202569</t>
  </si>
  <si>
    <t>09223</t>
  </si>
  <si>
    <t>zásuvková skříň 1x400V/32A, 1x400V/16A, 2x230V/16A,</t>
  </si>
  <si>
    <t>-1912813364</t>
  </si>
  <si>
    <t>16106</t>
  </si>
  <si>
    <t>STOP tlačítko s aretací</t>
  </si>
  <si>
    <t>500197717</t>
  </si>
  <si>
    <t>16109</t>
  </si>
  <si>
    <t>požární tlačítko 100x100x50 mm se 2 kontakty</t>
  </si>
  <si>
    <t>1716214499</t>
  </si>
  <si>
    <t>16140</t>
  </si>
  <si>
    <t>nabíjecí stanice pro elektromobily nástěnná AC 22kW, 3f, 2x konektor, vč montáže, oživení, revize</t>
  </si>
  <si>
    <t>1969697581</t>
  </si>
  <si>
    <t>20124</t>
  </si>
  <si>
    <t>topný kabel s termostatem 32W, délka 2m, IP x7</t>
  </si>
  <si>
    <t>608161269</t>
  </si>
  <si>
    <t>20615</t>
  </si>
  <si>
    <t>meteostanice+žaluziová jednotka</t>
  </si>
  <si>
    <t>-1743213715</t>
  </si>
  <si>
    <t>21100</t>
  </si>
  <si>
    <t>podkladní beton</t>
  </si>
  <si>
    <t>-47495191</t>
  </si>
  <si>
    <t>D7</t>
  </si>
  <si>
    <t>BLESKOSVOD</t>
  </si>
  <si>
    <t>90302</t>
  </si>
  <si>
    <t>pásek pozinkovaný 30x4 mm</t>
  </si>
  <si>
    <t>391571180</t>
  </si>
  <si>
    <t>90311</t>
  </si>
  <si>
    <t>vodič pozinkovaný o 10 mm (0,62 kg/m)</t>
  </si>
  <si>
    <t>-254459487</t>
  </si>
  <si>
    <t>90313</t>
  </si>
  <si>
    <t>vodič hliníkový o 8 mm</t>
  </si>
  <si>
    <t>-196163282</t>
  </si>
  <si>
    <t>90341</t>
  </si>
  <si>
    <t>podpěra - do zdi 200mm</t>
  </si>
  <si>
    <t>1004494102</t>
  </si>
  <si>
    <t>90354</t>
  </si>
  <si>
    <t>podpěra - na ploché střechy</t>
  </si>
  <si>
    <t>-26175254</t>
  </si>
  <si>
    <t>90368</t>
  </si>
  <si>
    <t>ochranná trubka 1,7 zinek</t>
  </si>
  <si>
    <t>429650571</t>
  </si>
  <si>
    <t>90369</t>
  </si>
  <si>
    <t>držák ochranné trubky do zdiva</t>
  </si>
  <si>
    <t>-1537073818</t>
  </si>
  <si>
    <t>90380</t>
  </si>
  <si>
    <t>svorka spojovací</t>
  </si>
  <si>
    <t>14520746</t>
  </si>
  <si>
    <t>90381</t>
  </si>
  <si>
    <t>svorka křížová</t>
  </si>
  <si>
    <t>-2066074535</t>
  </si>
  <si>
    <t>90384</t>
  </si>
  <si>
    <t>svorka zkušební</t>
  </si>
  <si>
    <t>-274264019</t>
  </si>
  <si>
    <t>90386</t>
  </si>
  <si>
    <t>svorka pro spojení dvou pásků</t>
  </si>
  <si>
    <t>1481737022</t>
  </si>
  <si>
    <t>90387</t>
  </si>
  <si>
    <t>svorka pro spojení pásku a kulatiny</t>
  </si>
  <si>
    <t>1092774354</t>
  </si>
  <si>
    <t>90390</t>
  </si>
  <si>
    <t>svorka pro připojení jímací tyče 20mm</t>
  </si>
  <si>
    <t>627512775</t>
  </si>
  <si>
    <t>90415</t>
  </si>
  <si>
    <t>označovací štítek z umělé hmoty</t>
  </si>
  <si>
    <t>1724489500</t>
  </si>
  <si>
    <t>90420</t>
  </si>
  <si>
    <t>jímač trubkový 1 m bez závitu</t>
  </si>
  <si>
    <t>-406209083</t>
  </si>
  <si>
    <t>90421</t>
  </si>
  <si>
    <t>jímač trubkový 2 m bez závitu</t>
  </si>
  <si>
    <t>1833266135</t>
  </si>
  <si>
    <t>90457</t>
  </si>
  <si>
    <t>podložka pod betonový podstavec</t>
  </si>
  <si>
    <t>1198676463</t>
  </si>
  <si>
    <t>90458</t>
  </si>
  <si>
    <t>podstavec betonový 16 kg s držákem</t>
  </si>
  <si>
    <t>-2065711908</t>
  </si>
  <si>
    <t>D8</t>
  </si>
  <si>
    <t>Práce v HZS</t>
  </si>
  <si>
    <t>Pol293</t>
  </si>
  <si>
    <t>Úklid pracoviště</t>
  </si>
  <si>
    <t>hod.</t>
  </si>
  <si>
    <t>-1864518640</t>
  </si>
  <si>
    <t>Pol294</t>
  </si>
  <si>
    <t>Revize elektro</t>
  </si>
  <si>
    <t>1502114480</t>
  </si>
  <si>
    <t>Pol295</t>
  </si>
  <si>
    <t>Pomocné a přípravné práce</t>
  </si>
  <si>
    <t>635751113</t>
  </si>
  <si>
    <t>Pol296</t>
  </si>
  <si>
    <t>Kontrola obvodů</t>
  </si>
  <si>
    <t>-546202859</t>
  </si>
  <si>
    <t>Pol297</t>
  </si>
  <si>
    <t>Vyhledání napojovacích bodů</t>
  </si>
  <si>
    <t>-964625265</t>
  </si>
  <si>
    <t>Pol298</t>
  </si>
  <si>
    <t>Pojízdná plošina</t>
  </si>
  <si>
    <t>-1048395960</t>
  </si>
  <si>
    <t>Pol299</t>
  </si>
  <si>
    <t>Hodinová zúčtovací sazba</t>
  </si>
  <si>
    <t>1534207733</t>
  </si>
  <si>
    <t>D9</t>
  </si>
  <si>
    <t>C21M - Elektromontáže</t>
  </si>
  <si>
    <t>210000001</t>
  </si>
  <si>
    <t>elektromontáže - instalace kabelů, svítidel, zásuvek, ovládacích prvků a ostatních zařízení, vč. instalace uzemnění a bleskosvodu</t>
  </si>
  <si>
    <t>h</t>
  </si>
  <si>
    <t>-1420875537</t>
  </si>
  <si>
    <t>Úroveň 4:</t>
  </si>
  <si>
    <t>SK - D.1.4.5</t>
  </si>
  <si>
    <t>1 - SK</t>
  </si>
  <si>
    <t xml:space="preserve">    D1 - Přípojka na SEK - CETIN</t>
  </si>
  <si>
    <t xml:space="preserve">    D2 - Strukturovaná kabeláž U/UTP C6 zakončená v rozvaděči RD01</t>
  </si>
  <si>
    <t xml:space="preserve">      D3 - Strukturovaná kabeláž U/UTP C6 zakončená v rozvaděči RD01</t>
  </si>
  <si>
    <t xml:space="preserve">      D4 - Vnitřní trasy</t>
  </si>
  <si>
    <t xml:space="preserve">      D5 - Průrazy</t>
  </si>
  <si>
    <t xml:space="preserve">      D6 - Protipožární ucpávky</t>
  </si>
  <si>
    <t xml:space="preserve">      D7 - OSTATNÍ</t>
  </si>
  <si>
    <t>Přípojka na SEK - CETIN</t>
  </si>
  <si>
    <t>28pol</t>
  </si>
  <si>
    <t>Rozvaděč 42U stojanový 800x800, rozebíratelný, jednokřídlé přední dveře skleněné, boční kryty a zadní dveře plech, zámek předních dveří ve vícebodovém provedení, barva RAL 7035, max. zatížení rozvaděče 400 kg</t>
  </si>
  <si>
    <t>1520222731</t>
  </si>
  <si>
    <t>Pol29</t>
  </si>
  <si>
    <t>Transportní cesta - stěhování rozvaděče do 2.NP objektu</t>
  </si>
  <si>
    <t>-1626135724</t>
  </si>
  <si>
    <t>29pol</t>
  </si>
  <si>
    <t>Ventilační jednotka spodní(horní) 230V/138W 6 ventil. ,termostat RAL7035</t>
  </si>
  <si>
    <t>1360225871</t>
  </si>
  <si>
    <t>Pol3</t>
  </si>
  <si>
    <t>Chránička s rozměry 75/61mm, červená, dvouplášťová ohebná korugovaná chránička, HDPE</t>
  </si>
  <si>
    <t>-1204560520</t>
  </si>
  <si>
    <t>"ke kolárně" 14</t>
  </si>
  <si>
    <t>Pol30</t>
  </si>
  <si>
    <t>Drátěný žlab kabelový vertikální, pro vedení kabelů v prostoru rozvaděče, šířka 200mm, výška 30mm, včetně montážního materiálu</t>
  </si>
  <si>
    <t>-1879784379</t>
  </si>
  <si>
    <t>30pol</t>
  </si>
  <si>
    <t>Kovový háček pro vertikální vedení kabeláže v prostoru rozvaděče, rozměry 80x80mm</t>
  </si>
  <si>
    <t>602821295</t>
  </si>
  <si>
    <t>31pol</t>
  </si>
  <si>
    <t>Montážní sada rozvaděče 4x M6(š+m+p)</t>
  </si>
  <si>
    <t>695019646</t>
  </si>
  <si>
    <t>32pol</t>
  </si>
  <si>
    <t>19'' rozvodný panel 2U 8x230V - 3m, přepěťová ochrana, vypínač, pojistka, černá barva</t>
  </si>
  <si>
    <t>1154462215</t>
  </si>
  <si>
    <t>33pol</t>
  </si>
  <si>
    <t>Panel zaslepovací do rozvaděče , výška 1U, barva černá, včetně montážního materiálu</t>
  </si>
  <si>
    <t>1731914423</t>
  </si>
  <si>
    <t>34pol</t>
  </si>
  <si>
    <t>Panel vyvazovací 1U 5úchytů(ring run)</t>
  </si>
  <si>
    <t>-1137391286</t>
  </si>
  <si>
    <t>35pol</t>
  </si>
  <si>
    <t>Police ukládací 19" hloubka 650mm, max. nosnost do 80kg</t>
  </si>
  <si>
    <t>574065360</t>
  </si>
  <si>
    <t>Strukturovaná kabeláž U/UTP C6 zakončená v rozvaděči RD01</t>
  </si>
  <si>
    <t>36pol</t>
  </si>
  <si>
    <t>19" propojovací panel 24x RJ45 Cat 6 UTP 568A/B, 1U, osazený zakončovacími konektory UTP Cat 6 dle TIA/EIA 568, třída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Kovové tělo a integrovaný zadní kabelový management. Vyhovuje požadavkům RoHS. Záruka výrobce 25 let.</t>
  </si>
  <si>
    <t>-1642276352</t>
  </si>
  <si>
    <t>Pol11</t>
  </si>
  <si>
    <t>Ukončení kabelu v rozvaděči - UTP</t>
  </si>
  <si>
    <t>1920176319</t>
  </si>
  <si>
    <t>Pol12</t>
  </si>
  <si>
    <t>proměření TP kabelu, měřící protokol</t>
  </si>
  <si>
    <t>1226372832</t>
  </si>
  <si>
    <t>Pol13</t>
  </si>
  <si>
    <t>zaústění kabelu do rozvaděče</t>
  </si>
  <si>
    <t>403765013</t>
  </si>
  <si>
    <t>Pol14</t>
  </si>
  <si>
    <t>Konektor, UTP RJ45, 8p8c-drát-CF30/3zářezy, C6</t>
  </si>
  <si>
    <t>-1052828854</t>
  </si>
  <si>
    <t>Pol15</t>
  </si>
  <si>
    <t>Krytka konektoru RJ45</t>
  </si>
  <si>
    <t>1501785150</t>
  </si>
  <si>
    <t>1611pol</t>
  </si>
  <si>
    <t>Zásuvkový modul nástěnné zásuvky, 2xRJ45 kat. 6 UTP, černý s prachovou krytkou. Konektor splňuje požadavky definované v mezinárodních standardech pro Cat 6 dle TIA/EIA 568, resp. třídu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Vyhovuje požadavkům RoHS. Záruka výrobce 25 let.</t>
  </si>
  <si>
    <t>970146555</t>
  </si>
  <si>
    <t>1711pol</t>
  </si>
  <si>
    <t>Zásuvkový modul 1xRJ45 pro zásuvku na DIN lištu</t>
  </si>
  <si>
    <t>-661297142</t>
  </si>
  <si>
    <t>Pol31</t>
  </si>
  <si>
    <t>Kryt datové zásuvky komunikační, s popisovým polem, kobovým upevňovacím třmenem, barva bílá, jednotný design s profesí elektro</t>
  </si>
  <si>
    <t>766313584</t>
  </si>
  <si>
    <t>Pol32</t>
  </si>
  <si>
    <t>Krabice přístrojová rozvodná (pro přístroje s větší hloubkou )</t>
  </si>
  <si>
    <t>-698707243</t>
  </si>
  <si>
    <t>Pol33</t>
  </si>
  <si>
    <t>Krabice lištová na zeď jednoduchá, rozměry 80x80x28, barva bílá</t>
  </si>
  <si>
    <t>-541250696</t>
  </si>
  <si>
    <t>Pol34</t>
  </si>
  <si>
    <t>Nástavný rámeček pro zvýšení hloubky lištových krabic pro přístroje, hloubka 12mm, barva bílá</t>
  </si>
  <si>
    <t>523134188</t>
  </si>
  <si>
    <t>Pol35</t>
  </si>
  <si>
    <t>Rámeček datové zásuvky, jednonásobný, barva bílá, jednotný design s profesí elektro</t>
  </si>
  <si>
    <t>2776810</t>
  </si>
  <si>
    <t>Pol36</t>
  </si>
  <si>
    <t>Rámeček zásuvky, dvojnásobný, barva bílá, jednotný design s profesí elektro</t>
  </si>
  <si>
    <t>-1704435774</t>
  </si>
  <si>
    <t>Pol37</t>
  </si>
  <si>
    <t>Zásuvka na DIN lištu pro jeden modul, neosazená</t>
  </si>
  <si>
    <t>-8857626</t>
  </si>
  <si>
    <t>¨37pol</t>
  </si>
  <si>
    <t>Kabel U/UTP Cat 6, 100 Ohm, 4páry s Cu jádrem AWG 23 bez napojování, vybavený středovým separačním křížem, určený pro horizontální rozvody, který splňuje požadavky definované v mezinárodních standardech Cat 6 dle TIA/EIA 568, resp. třídu E dle EN 50173 a ISO 11801. Splňuje požadavky 60332-1 pro volně vedené kabely. Záruka výrobce 25 let. Kabelová duše – plášť kabelu je požadován v provedení LSZH, s třídou reakce na oheň Dca-s2,d2,a1 dle nařízení EU 305/2011.</t>
  </si>
  <si>
    <t>1780240515</t>
  </si>
  <si>
    <t>Pol38</t>
  </si>
  <si>
    <t>Plastové číselné návleky pro značení kabelů</t>
  </si>
  <si>
    <t>-1503490996</t>
  </si>
  <si>
    <t>38pol</t>
  </si>
  <si>
    <t>Kabel propojovací RJ45-RJ45, UTP Cat 6, délka 1m,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</si>
  <si>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422842950</t>
  </si>
  <si>
    <t>39pol</t>
  </si>
  <si>
    <t>Kabel propojovací RJ45-RJ45, UTP Cat 6, délka 2m, zelený,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</si>
  <si>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-1369457179</t>
  </si>
  <si>
    <t>40pol</t>
  </si>
  <si>
    <t>Kabel propojovací RJ45-RJ45, UTP Cat 6, délka 3m,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</si>
  <si>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-1935649523</t>
  </si>
  <si>
    <t>41pol</t>
  </si>
  <si>
    <t>Kabel propojovací RJ45-RJ45, UTP Cat 6, délka 5m,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</si>
  <si>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-558354053</t>
  </si>
  <si>
    <t>16pol</t>
  </si>
  <si>
    <t>Kabel F/UTP C6, plášť PE, černý, venkovní provedení</t>
  </si>
  <si>
    <t>320209468</t>
  </si>
  <si>
    <t>"ke kolárně" 14*2</t>
  </si>
  <si>
    <t>Pol39</t>
  </si>
  <si>
    <t>Pevná trubka pro montáž na povrch i pod omítku, vnější průměr 40mm, vnitřní průměr 35,4mm, barva šedá, pevnost 750N</t>
  </si>
  <si>
    <t>-1834770014</t>
  </si>
  <si>
    <t>Pol40</t>
  </si>
  <si>
    <t>Koleno trubky, pro trubku s průměrem 40mm, materiál plast, barva šedá</t>
  </si>
  <si>
    <t>-1838170670</t>
  </si>
  <si>
    <t>Pol41</t>
  </si>
  <si>
    <t>Spojka trubky, pro trubku s průměrem 40mm, materiál plast, barva šedá</t>
  </si>
  <si>
    <t>-1346545407</t>
  </si>
  <si>
    <t>Pol42</t>
  </si>
  <si>
    <t>Instalace PVC trubky ohebné vnější průměr 40mm do zdi, cihla</t>
  </si>
  <si>
    <t>18853456</t>
  </si>
  <si>
    <t>Vnitřní trasy</t>
  </si>
  <si>
    <t>Pol43</t>
  </si>
  <si>
    <t>Ohebná PVC trubka pro montáž na povrch i pod omítku, vnější průměr 28,5mm, vnitřní průměr 22,9mm, velmi nízká mechanická odolnost, barva bílá</t>
  </si>
  <si>
    <t>-2000146236</t>
  </si>
  <si>
    <t>Pol44</t>
  </si>
  <si>
    <t>Instalace PVC trubky ohebné vnější průměr 28,5 mm do zdi, cihla</t>
  </si>
  <si>
    <t>-1115655330</t>
  </si>
  <si>
    <t>Pol45</t>
  </si>
  <si>
    <t>Trubka PVC tuhá, pro montáž na povrch, pro vnitřní použití, vnitřní průměr 17,4mm, vnější průměr 20mm, barva šedá</t>
  </si>
  <si>
    <t>-1735700023</t>
  </si>
  <si>
    <t>Pol46</t>
  </si>
  <si>
    <t>Spojka trubky, pro trubku s průměrem 20mm, materiál plast, barva šedá</t>
  </si>
  <si>
    <t>-1117754335</t>
  </si>
  <si>
    <t>Pol47</t>
  </si>
  <si>
    <t>Plastová příchytka ohebné trubky o vnějším průměru 20mm, barva šedá, včetně příslušenství pro montáž</t>
  </si>
  <si>
    <t>-137077427</t>
  </si>
  <si>
    <t>Pol48</t>
  </si>
  <si>
    <t>Instalace PVC trubky tuhé vnější průměr 20mm na povrch</t>
  </si>
  <si>
    <t>-1966729573</t>
  </si>
  <si>
    <t>Pol49</t>
  </si>
  <si>
    <t>Žlab drátěný kabelový, rozměry 100x50mm materiál ocelový drát, povrchová úprava galvanický zinek</t>
  </si>
  <si>
    <t>1674062479</t>
  </si>
  <si>
    <t>Pol50</t>
  </si>
  <si>
    <t>Žlab drátěný kabelový, rozměry 100x100mm materiál ocelový drát, povrchová úprava galvanický zinek</t>
  </si>
  <si>
    <t>-1464389427</t>
  </si>
  <si>
    <t>Pol51</t>
  </si>
  <si>
    <t>Spojka drátěného kabelového žlabu, povrchová úprava galvanický zinek</t>
  </si>
  <si>
    <t>2144779355</t>
  </si>
  <si>
    <t>Pol52</t>
  </si>
  <si>
    <t>Držák drátěného kabelového žlabu, povrchová úprava galvanický zinek</t>
  </si>
  <si>
    <t>1419184060</t>
  </si>
  <si>
    <t>Pol53</t>
  </si>
  <si>
    <t>Podpěra drátěného kabelového žlabu, povrchová úprava galvanický zinek</t>
  </si>
  <si>
    <t>-1008896485</t>
  </si>
  <si>
    <t>Pol54</t>
  </si>
  <si>
    <t>Tyč závitová 8mm/1m, povrchová úprava galvanický zinek</t>
  </si>
  <si>
    <t>-1134259918</t>
  </si>
  <si>
    <t>Pol55</t>
  </si>
  <si>
    <t>Hmoždinka kovová M8, povrchová úprava galvanický zinek</t>
  </si>
  <si>
    <t>-91202030</t>
  </si>
  <si>
    <t>Pol56</t>
  </si>
  <si>
    <t>Kabelový plechový žlab, rozměry 60x100, materiál ocel, povrchová úprava sendzimir</t>
  </si>
  <si>
    <t>-181155703</t>
  </si>
  <si>
    <t>Pol57</t>
  </si>
  <si>
    <t>Víko plechového kabelového žlabu, šířka 100, materiál ocel, povrchová úprava pozink</t>
  </si>
  <si>
    <t>972972963</t>
  </si>
  <si>
    <t>Pol58</t>
  </si>
  <si>
    <t>Úchyt víka plechového kabelového žlabu, materiál ocel</t>
  </si>
  <si>
    <t>-1944585354</t>
  </si>
  <si>
    <t>Pol59</t>
  </si>
  <si>
    <t>Spojka plechového kabelového žlabu, pro žlaby rozměru 60x100 mm, materiál ocel, povrchová úprava pozink</t>
  </si>
  <si>
    <t>-1969731475</t>
  </si>
  <si>
    <t>Pol60</t>
  </si>
  <si>
    <t>Koncovka plechového kabelového žlabu, rozměry 60x100</t>
  </si>
  <si>
    <t>-258185684</t>
  </si>
  <si>
    <t>Pol61</t>
  </si>
  <si>
    <t>Spojovací materiál kabelového žlabu - šroub vratový + matice s límcem, materiál ocel, povrchová úprava pozink</t>
  </si>
  <si>
    <t>1337706547</t>
  </si>
  <si>
    <t>Pol62</t>
  </si>
  <si>
    <t>Nosník plechového kabelového žlabu nástěnný, délka 118 mm, materiál ocel, povrchová úprava sendzimir</t>
  </si>
  <si>
    <t>-707807390</t>
  </si>
  <si>
    <t>Pol63</t>
  </si>
  <si>
    <t>Kotvící materiál pro nosníky - kotva púrůvlaková, materiál ocel, povrchová úprava pozink</t>
  </si>
  <si>
    <t>1803837113</t>
  </si>
  <si>
    <t>Pol64</t>
  </si>
  <si>
    <t>Kotvící materiál pro nosníky - šroub vratový + matice s límcem, materiál ocel, povrchová úprava pozink</t>
  </si>
  <si>
    <t>-1954287582</t>
  </si>
  <si>
    <t>Pol65</t>
  </si>
  <si>
    <t>Svazkový držák kabelů 50x33x85mm, pásově zinkováno</t>
  </si>
  <si>
    <t>-45417035</t>
  </si>
  <si>
    <t>Průrazy</t>
  </si>
  <si>
    <t>Pol66</t>
  </si>
  <si>
    <t>průraz D20 - 150mm, cihla</t>
  </si>
  <si>
    <t>-1294216195</t>
  </si>
  <si>
    <t>Pol67</t>
  </si>
  <si>
    <t>průraz D40 - 150mm, cihla</t>
  </si>
  <si>
    <t>-524454416</t>
  </si>
  <si>
    <t>Pol68</t>
  </si>
  <si>
    <t>průraz D60 - 150mm, cihla</t>
  </si>
  <si>
    <t>600905923</t>
  </si>
  <si>
    <t>Pol69</t>
  </si>
  <si>
    <t>průraz 150x100 - 150mm, cihla</t>
  </si>
  <si>
    <t>680807062</t>
  </si>
  <si>
    <t>Pol70</t>
  </si>
  <si>
    <t>průraz D20 - 300mm, cihla</t>
  </si>
  <si>
    <t>-1393749711</t>
  </si>
  <si>
    <t>Pol71</t>
  </si>
  <si>
    <t>průraz D40 - 300mm, cihla</t>
  </si>
  <si>
    <t>1688048692</t>
  </si>
  <si>
    <t>Pol72</t>
  </si>
  <si>
    <t>průraz 150x130 - 300mm, cihla</t>
  </si>
  <si>
    <t>2080756558</t>
  </si>
  <si>
    <t>Protipožární ucpávky</t>
  </si>
  <si>
    <t>Pol73</t>
  </si>
  <si>
    <t>Protipožární ucpávka pro otvor vrtaný do 30mm</t>
  </si>
  <si>
    <t>-193377303</t>
  </si>
  <si>
    <t>Pol74</t>
  </si>
  <si>
    <t>Protipožární ucpávka pro otvor vrtaný od 30 do 50mm</t>
  </si>
  <si>
    <t>720896983</t>
  </si>
  <si>
    <t>Pol75</t>
  </si>
  <si>
    <t>Protipožární ucpávka pro otvor 150x150mm</t>
  </si>
  <si>
    <t>-1674555931</t>
  </si>
  <si>
    <t>OSTATNÍ</t>
  </si>
  <si>
    <t>Pol76</t>
  </si>
  <si>
    <t>Pronájem montážní plošiny, pracovní výška 3 až 5m</t>
  </si>
  <si>
    <t>-769350444</t>
  </si>
  <si>
    <t>Pol18</t>
  </si>
  <si>
    <t>Příprava podkladů a certifikace strukturované kabeláže a optických tras systémovou 25 letou zárukou výrobcem</t>
  </si>
  <si>
    <t>-1691561913</t>
  </si>
  <si>
    <t>TV - D.1.4.5</t>
  </si>
  <si>
    <t>2 - TV</t>
  </si>
  <si>
    <t xml:space="preserve">    D1 - Anténa a antenní stožár</t>
  </si>
  <si>
    <t xml:space="preserve">    D2 - Trasa venkovní</t>
  </si>
  <si>
    <t xml:space="preserve">    D3 - Přepěťové ochrany (PPO)</t>
  </si>
  <si>
    <t xml:space="preserve">    D4 - Rozvaděč RSTA</t>
  </si>
  <si>
    <t xml:space="preserve">    D5 - Zásuvky</t>
  </si>
  <si>
    <t xml:space="preserve">    D6 - Kabely</t>
  </si>
  <si>
    <t xml:space="preserve">    D7 - Vnitřní trasy</t>
  </si>
  <si>
    <t xml:space="preserve">    D8 - Průrazy</t>
  </si>
  <si>
    <t xml:space="preserve">    D9 - Protipožární ucpávky</t>
  </si>
  <si>
    <t xml:space="preserve">    D10 - OSTATNÍ</t>
  </si>
  <si>
    <t>Anténa a antenní stožár</t>
  </si>
  <si>
    <t>Pol82</t>
  </si>
  <si>
    <t>Anténní stožár ATYP včetně výložníků na antény FM, 2x DVB-T2 a SAT a příslušenství pro jeho instalaci, kotvení dlaždice, výška 3m, průměr 60mm.</t>
  </si>
  <si>
    <t>-618672295</t>
  </si>
  <si>
    <t>82pol</t>
  </si>
  <si>
    <t>Anténa pro DVB-T/T2 příjem, frekvenční rozsah 470-790 MHz, kanály 21-60, zisk v pasivním modu 17 dBd, zisk v aktivním modu 45 dB, šumové číslo 1,2 dB (v aktivním modu), napájení 12-24V / 40 mA, délka antény 1112 mm</t>
  </si>
  <si>
    <t>1812685129</t>
  </si>
  <si>
    <t>83pol</t>
  </si>
  <si>
    <t>Anténa FM, 87,5-108 MHz, kruhová</t>
  </si>
  <si>
    <t>2085225006</t>
  </si>
  <si>
    <t>84pol</t>
  </si>
  <si>
    <t>Offset parabola, hlíníková, bílá, rozměr disku 747x833 mm, zisk při 11,7 GHz 38 dBi, průměr stožáru 20-60 mm, růměr stožáru 20-60 mm, elevační úhel	0°-90°, offset úhel	26,6°, průměr pro uchycení feedhornu 23/40 mm, hmotnost antény	2,8 kg.</t>
  </si>
  <si>
    <t>1847307680</t>
  </si>
  <si>
    <t>85pol</t>
  </si>
  <si>
    <t>LNB typu QUATRO se samostatně vyvedenými výstupy jednotlivých pásem a polarizací (Low V, Low H, High V, High H).</t>
  </si>
  <si>
    <t>658738428</t>
  </si>
  <si>
    <t>Pol831</t>
  </si>
  <si>
    <t>F-konektroy, rozsah dle potřeby a navržené technologie</t>
  </si>
  <si>
    <t>1951600470</t>
  </si>
  <si>
    <t>Trasa venkovní</t>
  </si>
  <si>
    <t>Pol841</t>
  </si>
  <si>
    <t>Žlab kabelový 50x62, tloušťka plechu 0,8mm, materiál nerezová ocel</t>
  </si>
  <si>
    <t>-50162562</t>
  </si>
  <si>
    <t>Pol851</t>
  </si>
  <si>
    <t>Víko žlabu, šířka 62mm, materiál nerezová ocel</t>
  </si>
  <si>
    <t>-1739670494</t>
  </si>
  <si>
    <t>Pol86</t>
  </si>
  <si>
    <t>Úchyt víka, nerezová ocel</t>
  </si>
  <si>
    <t>-1914829166</t>
  </si>
  <si>
    <t>Pol87</t>
  </si>
  <si>
    <t>Podstavec betonový s příslušenstvím</t>
  </si>
  <si>
    <t>1833274946</t>
  </si>
  <si>
    <t>Pol88</t>
  </si>
  <si>
    <t>Systémový kabelový prostup, typ husí krk, min. pro 25 kabelů</t>
  </si>
  <si>
    <t>305458953</t>
  </si>
  <si>
    <t>Přepěťové ochrany (PPO)</t>
  </si>
  <si>
    <t>Pol89</t>
  </si>
  <si>
    <t>Krabice přepětových ochran. 380x300x120 IP56 hladká šroubové víko.</t>
  </si>
  <si>
    <t>-154987716</t>
  </si>
  <si>
    <t>Pol10</t>
  </si>
  <si>
    <t>DIN lišta,1m</t>
  </si>
  <si>
    <t>-1215706757</t>
  </si>
  <si>
    <t>Pol90</t>
  </si>
  <si>
    <t>Vývodka Pg 9 s maticí IP66</t>
  </si>
  <si>
    <t>-1683800662</t>
  </si>
  <si>
    <t>91pol</t>
  </si>
  <si>
    <t>Přepěťová ochrana na rozhraní zón LPZ 0 a LPZ 1, stínění spojené s ochrannou zemí imepdance 75ohmů, montáž na DIN lištu</t>
  </si>
  <si>
    <t>-1854476121</t>
  </si>
  <si>
    <t>Rozvaděč RSTA</t>
  </si>
  <si>
    <t>Pol921</t>
  </si>
  <si>
    <t>Skřín pro RSTA kovová, povrchová úprava bílý lak, zámek, Šířka 500mm, Výška 500mm, Hloubka 220mm (vnější rozměry), plech 0,8mm. Montáž na povrch.</t>
  </si>
  <si>
    <t>-417463510</t>
  </si>
  <si>
    <t>92pol</t>
  </si>
  <si>
    <t>Programovatelný zesilovač nové generace (DSP) s automaticky potlačeným LTE pásmem (700) určený pro systémy společných televizních antén. Zesilovač je vybaven digitálním zpracováním kanálů, libovolný vstupní kanál lze převést na libovolný výstupní kanál s automatickým nastavením zesílení dle zvolené výstupní urovně kterou lze nastavit v rozmezí 90-115 dBµV. AvantX PRO je vybaven čtveřicí programovatelných VHF/UHF vstupů, kterým lze přiřadit libovolně až 32 vysoce selektivních filtrů s real-time AGC. Disponuje funkcí monitoringu úrovně a kvality výstupního signálu (identifikace typu signálu, měření úrovně, C/N a chybovosti) a funkcí plně automatického nastavení. Ve výbavě zesilovače nechybí ani vstup pro FM. Nastavování AvantX PRO se provádí programátorem ref.7234 nebo pomocí jednoduché intuitivní aplikace ASuite pro Android, MS Windows a macOS, ve které lze snadno vytvořit i PDF protokol o instalaci.</t>
  </si>
  <si>
    <t>-753370377</t>
  </si>
  <si>
    <t>93pol</t>
  </si>
  <si>
    <t>Multipřepínač pro příjem TV/FM/DAB/SAT signálů. Vstup 2× SAT, 1× TTV, 12x výstup, včetně externího napájecího zdroje.</t>
  </si>
  <si>
    <t>-1571576195</t>
  </si>
  <si>
    <t>94pol</t>
  </si>
  <si>
    <t>Přepěťová ochrana, stínění spojené s ochrannou zemí instalace těsně před chráněné zařízení k ochraně citlivých koaxiálních vstupů komerční techniky zejm. TV a SAT přijímačů, imepdance 75ohmů, montáž na DIN lištu</t>
  </si>
  <si>
    <t>429877705</t>
  </si>
  <si>
    <t>Pol911</t>
  </si>
  <si>
    <t>Můstek rozbočovací PE 7 zelený 7x16mm/2</t>
  </si>
  <si>
    <t>-99329048</t>
  </si>
  <si>
    <t>"paměťové ochrany" 1</t>
  </si>
  <si>
    <t>"rozvaděč" 1</t>
  </si>
  <si>
    <t>Pol93</t>
  </si>
  <si>
    <t>Propojovací kabeláž, F- konektory, rozsah dle potřeby a navržené technologie</t>
  </si>
  <si>
    <t>133618782</t>
  </si>
  <si>
    <t>Zásuvky</t>
  </si>
  <si>
    <t>Pol94</t>
  </si>
  <si>
    <t>Krabice přístrojová rozvodná (pro přístroje s větší hloubkou)</t>
  </si>
  <si>
    <t>-308254811</t>
  </si>
  <si>
    <t>Pol95</t>
  </si>
  <si>
    <t>Přístroj zásuvky televizní, rozhlasové a satelitní, koncový, jednotný design s profesí elektro</t>
  </si>
  <si>
    <t>-65169948</t>
  </si>
  <si>
    <t>Pol96</t>
  </si>
  <si>
    <t>Kryt zásuvky televizní, rozhlasové a satelitní, jednotný design s profesí elektro</t>
  </si>
  <si>
    <t>175896567</t>
  </si>
  <si>
    <t>Kabely</t>
  </si>
  <si>
    <t>Pol97</t>
  </si>
  <si>
    <t>Koaxiální kabel s pěnovým dielektrikem a trojitým stíněním, vnější průměr 6,8 mm, vhodný do venkovních podmínek, odolává UV záření 75 Ω CB 113UV</t>
  </si>
  <si>
    <t>186146680</t>
  </si>
  <si>
    <t>Pol98</t>
  </si>
  <si>
    <t>Koaxiální kabel s pěnovým dielektrikem, vnější průměr 6,5 mm, vnitřní kabelové rozvody 75 Ω CB 100F</t>
  </si>
  <si>
    <t>-1959721502</t>
  </si>
  <si>
    <t>1386467027</t>
  </si>
  <si>
    <t>-2058913314</t>
  </si>
  <si>
    <t>-1015348697</t>
  </si>
  <si>
    <t>-1982329778</t>
  </si>
  <si>
    <t>Pol99</t>
  </si>
  <si>
    <t>Oživení a nastavení systému společné televizní antény</t>
  </si>
  <si>
    <t>-1772169254</t>
  </si>
  <si>
    <t>AP - D.1.4.5</t>
  </si>
  <si>
    <t>3 - AP</t>
  </si>
  <si>
    <t xml:space="preserve">    D1 - Switch</t>
  </si>
  <si>
    <t xml:space="preserve">    D2 - UPS</t>
  </si>
  <si>
    <t xml:space="preserve">    D4 - OSTATNÍ</t>
  </si>
  <si>
    <t xml:space="preserve">    D3 - WiFi Access pointy</t>
  </si>
  <si>
    <t>Switch</t>
  </si>
  <si>
    <t>109pol</t>
  </si>
  <si>
    <t>Přístupový přepínač 48 portů podrobná technická specifikace viz Technická zpráva</t>
  </si>
  <si>
    <t>2002687864</t>
  </si>
  <si>
    <t>110pol</t>
  </si>
  <si>
    <t>Přístupový přepínač 48 portů PoE podrobná technická specifikace viz Technická zpráva</t>
  </si>
  <si>
    <t>1541660886</t>
  </si>
  <si>
    <t>Pol111</t>
  </si>
  <si>
    <t>Montáž a konfigurace</t>
  </si>
  <si>
    <t>-430268975</t>
  </si>
  <si>
    <t>UPS</t>
  </si>
  <si>
    <t>112.1pol</t>
  </si>
  <si>
    <t>UPS podrobná technická specifikace viz Technická zpráva</t>
  </si>
  <si>
    <t>-1659638017</t>
  </si>
  <si>
    <t>Pol112</t>
  </si>
  <si>
    <t>1081325043</t>
  </si>
  <si>
    <t>-1396279400</t>
  </si>
  <si>
    <t>WiFi Access pointy</t>
  </si>
  <si>
    <t>113pol</t>
  </si>
  <si>
    <t>WiFi Access point podrobná technická specifikace viz Technická zpráva</t>
  </si>
  <si>
    <t>-1877886366</t>
  </si>
  <si>
    <t>114pol</t>
  </si>
  <si>
    <t>Potřebná SW licence pro WiFi Access Point</t>
  </si>
  <si>
    <t>1443566525</t>
  </si>
  <si>
    <t>Pol113</t>
  </si>
  <si>
    <t>1624284077</t>
  </si>
  <si>
    <t>Kamerový systém - D.1.4.5</t>
  </si>
  <si>
    <t>4 - Kamerový systém</t>
  </si>
  <si>
    <t xml:space="preserve">    D2 - Tlačítko</t>
  </si>
  <si>
    <t xml:space="preserve">    D3 - Kamerový systém</t>
  </si>
  <si>
    <t xml:space="preserve">    D4 - Kamerový software</t>
  </si>
  <si>
    <t xml:space="preserve">    D5 - Přepěťová ochrana</t>
  </si>
  <si>
    <t xml:space="preserve">    D6 - VNITŘNÍ TRASY</t>
  </si>
  <si>
    <t xml:space="preserve">    D7 - Ostatní</t>
  </si>
  <si>
    <t>Tlačítko</t>
  </si>
  <si>
    <t>Pol115</t>
  </si>
  <si>
    <t>Tlačítko 1/0 s popisovým polem, 250V/10A, šroubové svorky, jednotný design s profesí elektro</t>
  </si>
  <si>
    <t>1315939338</t>
  </si>
  <si>
    <t>1151pol</t>
  </si>
  <si>
    <t>I/O modul pro otvírání brány: I/O modul. 6 digitálních konfigurovatelných vstupů/výstupů, 1× reléový výstup. Napájení PoE IEEE 802.3af (max. 7W out), 8–28 V DC (max. 17W out). Rozsah pracovních teplot -40°až 50°.C 5-letá záruka od výrobce.</t>
  </si>
  <si>
    <t>1050507891</t>
  </si>
  <si>
    <t>Pol116</t>
  </si>
  <si>
    <t>-711475343</t>
  </si>
  <si>
    <t>Pol117</t>
  </si>
  <si>
    <t>Krabice montážní, pro montáž na stěnu, rozměry 240 x190 x 90 D x V x H(mm), IP 65</t>
  </si>
  <si>
    <t>1244513858</t>
  </si>
  <si>
    <t>Pol118</t>
  </si>
  <si>
    <t>Stíněný kabel 4x2x0,8, třída reakce na oheň B2ca s1d1a1</t>
  </si>
  <si>
    <t>-1364867879</t>
  </si>
  <si>
    <t>Pol119</t>
  </si>
  <si>
    <t>Kamerový server: CPU min i5-11400, zákaldní deska s možností raidu 0, 1, 5, 10 (SATA) např. Z590, RAM 8GB DDR4-2666, SSD 500GB pro OS, HDD 6TB WD purple pro záznam, OS Windows11 pro, rackmounted 4U, 485mm hloubka</t>
  </si>
  <si>
    <t>-327480842</t>
  </si>
  <si>
    <t>Kamerový software</t>
  </si>
  <si>
    <t>121pol</t>
  </si>
  <si>
    <t>Licence pro přídání 1 kamery do dohledového kamerového softwaru.</t>
  </si>
  <si>
    <t>-793025989</t>
  </si>
  <si>
    <t>122pol</t>
  </si>
  <si>
    <t>Kamerová licence pro LPR, max. využívá 2 jádra CPU kamerového serveru, max. 4ks LPR kamer na 1 kamerový server.</t>
  </si>
  <si>
    <t>1136892927</t>
  </si>
  <si>
    <t>Přepěťová ochrana</t>
  </si>
  <si>
    <t>Pol120</t>
  </si>
  <si>
    <t>Plastová rozvodnice s malou instalační hloubkou, povrchová montáž, pro 4 moduly, PE můstek, IP55, vhodné provedení k navrženému typu přepěťové ochrany</t>
  </si>
  <si>
    <t>464776894</t>
  </si>
  <si>
    <t>123pol</t>
  </si>
  <si>
    <t>Dvoustupňová přepěťová ochrana Ethernetu v kombinaci s ochranou napájení po této lince, instalace na vstupu do objektu v blízkosti chráněného zařízení, na rozhraní zón LPZ 0 a LPZ 1 a vyšších, 1.2. a 3. stupeň k ochraně linky Ethernet Cat. 6 s PoE, režim A, B, připojení RJ45/RJ45, montáž na DIN lištu</t>
  </si>
  <si>
    <t>1228780337</t>
  </si>
  <si>
    <t>VNITŘNÍ TRASY</t>
  </si>
  <si>
    <t>Pol121</t>
  </si>
  <si>
    <t>-1888916318</t>
  </si>
  <si>
    <t>444052388</t>
  </si>
  <si>
    <t>Pol122</t>
  </si>
  <si>
    <t>HW nastavení kamer, konzultace s uživatelem, nastavení záběru kamery</t>
  </si>
  <si>
    <t>-1519260556</t>
  </si>
  <si>
    <t>Pol123</t>
  </si>
  <si>
    <t>Implementace - SW nastavení systému podle požadavků uživatele</t>
  </si>
  <si>
    <t>2014450338</t>
  </si>
  <si>
    <t>1373377367</t>
  </si>
  <si>
    <t>Dveřní interkom - D.1.4.5</t>
  </si>
  <si>
    <t>5 - Dveřní interkom</t>
  </si>
  <si>
    <t xml:space="preserve">    D1 - Dveřní interkom</t>
  </si>
  <si>
    <t xml:space="preserve">    D2 - Přepěťová ochrana</t>
  </si>
  <si>
    <t xml:space="preserve">    D3 - Ostatní</t>
  </si>
  <si>
    <t>112pol</t>
  </si>
  <si>
    <t>IP dveřní audio interkom, provedení krytu a tlačítek nikl, 1 tlačítko průhledné tlačítko s bílým podsvícením, audio Full-duplex (AEC), audio kodeky: G.711 a G.729, napájení PoE 802.3af (Class 0 - 12.95W), 12V / 2A DC, LAN konektor 10/100BASE-TX s Auto-MDIX, RJ45, pasivní výstup NC/NO kontakty, max 30V/1A AC/DC aktivní výstup spínače 8 až 12 V DC/400mA podle napájení, podporované protokoly SIP2.0, DHCP opt. 66, ONVIF, SMTP, 802.1x, RTSP, RTP, TFTP, HTTP, HTTPS, Syslog, provozní teplota od -40°C do 60°C, rozměry 210x100x29mm, krytí IP55 a IK08, umožňující plnou integraci do stávajícího systému IP telefonie investora a navrženého kamerového systému</t>
  </si>
  <si>
    <t>-1669107508</t>
  </si>
  <si>
    <t>1131pol</t>
  </si>
  <si>
    <t>Rozšiřující modul pro 5 tlačítek, tlačítka jsou podvětlená, možnost umístění jmenovek. Kompatibilní s navrženým dveřním IP interkomem.</t>
  </si>
  <si>
    <t>-544721338</t>
  </si>
  <si>
    <t>1141pol</t>
  </si>
  <si>
    <t>Rozšiřující modul čtečky karet a Bluetooth zařízení, umožňující čtení RFID karet 125 kHz, secured 13,56 MHz, NFC, BT čtečka s nastavitelným dosahem, bez rámečku</t>
  </si>
  <si>
    <t>554890269</t>
  </si>
  <si>
    <t>115pol</t>
  </si>
  <si>
    <t>Montážní rámeček pro instalaci modulů do zdi, určená pro tři moduly, kompatibilní s navrženým dveřním IP intekromem, barva nikl.</t>
  </si>
  <si>
    <t>-501486678</t>
  </si>
  <si>
    <t>116pol</t>
  </si>
  <si>
    <t>Zápustná krabice pro instalaci modulů IP interkomu do zdi, určená pro tři moduly, kompatibnilní s navrženým IP interkomem.</t>
  </si>
  <si>
    <t>1097324706</t>
  </si>
  <si>
    <t>117pol</t>
  </si>
  <si>
    <t>Rozšiřující I/O modul pro navržený dveřní IP interkom, 2x přeppínací relé NO/NC 30V / 1A AC/DC, 2x vstup v aktivním nebo pasivním režimu (-30 až +30 V DC), tamper vstup.</t>
  </si>
  <si>
    <t>792662162</t>
  </si>
  <si>
    <t>118pol</t>
  </si>
  <si>
    <t>Licence pro integraci IP dveřního interkomu do IP telefonie investora</t>
  </si>
  <si>
    <t>785213477</t>
  </si>
  <si>
    <t>-2115097302</t>
  </si>
  <si>
    <t>120pol</t>
  </si>
  <si>
    <t>1608318660</t>
  </si>
  <si>
    <t>1476935349</t>
  </si>
  <si>
    <t>SO 02 - Areálové úpravy vč. sadových úprav</t>
  </si>
  <si>
    <t xml:space="preserve">    8 - Trubní vedení</t>
  </si>
  <si>
    <t xml:space="preserve">    997 - Přesun sutě</t>
  </si>
  <si>
    <t xml:space="preserve">    742 - Elektroinstalace - slaboproud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</si>
  <si>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</si>
  <si>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</si>
  <si>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1387307988</t>
  </si>
  <si>
    <t>https://podminky.urs.cz/item/CS_URS_2024_02/113106123</t>
  </si>
  <si>
    <t>"viz. SO 02.3" 7,5</t>
  </si>
  <si>
    <t>"přeskládání plažby" 44,3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</si>
  <si>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</si>
  <si>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</si>
  <si>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-1690215912</t>
  </si>
  <si>
    <t>https://podminky.urs.cz/item/CS_URS_2024_02/113107330</t>
  </si>
  <si>
    <t>"viz. SO 02.3" 32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</si>
  <si>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</si>
  <si>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</si>
  <si>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120816844</t>
  </si>
  <si>
    <t>https://podminky.urs.cz/item/CS_URS_2024_02/113107122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</si>
  <si>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</si>
  <si>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</si>
  <si>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-1168535825</t>
  </si>
  <si>
    <t>https://podminky.urs.cz/item/CS_URS_2024_02/113107143</t>
  </si>
  <si>
    <t>121151103</t>
  </si>
  <si>
    <t>Sejmutí ornice strojně při souvislé ploše do 100 m2, tl. vrstvy do 200 mm</t>
  </si>
  <si>
    <t>-995024972</t>
  </si>
  <si>
    <t>https://podminky.urs.cz/item/CS_URS_2024_02/121151103</t>
  </si>
  <si>
    <t>"viz. SO 02.3" 25,5</t>
  </si>
  <si>
    <t>122151101</t>
  </si>
  <si>
    <t>Odkopávky a prokopávky nezapažené strojně v hornině třídy těžitelnosti I skupiny 1 a 2 do 20 m3</t>
  </si>
  <si>
    <t>1849789576</t>
  </si>
  <si>
    <t>https://podminky.urs.cz/item/CS_URS_2024_02/122151101</t>
  </si>
  <si>
    <t xml:space="preserve">"viz. SO 02.3" </t>
  </si>
  <si>
    <t>"C1" 10,8*0,27</t>
  </si>
  <si>
    <t>"C2" 3,6*3,23*0,05</t>
  </si>
  <si>
    <t>132151101</t>
  </si>
  <si>
    <t>Hloubení nezapažených rýh šířky do 800 mm strojně s urovnáním dna do předepsaného profilu a spádu v hornině třídy těžitelnosti I skupiny 1 a 2 do 20 m3</t>
  </si>
  <si>
    <t>-1086931335</t>
  </si>
  <si>
    <t>https://podminky.urs.cz/item/CS_URS_2024_02/132151101</t>
  </si>
  <si>
    <t>"viz. SO 02.4" (0,4*0,4*0,4)*7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</si>
  <si>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</si>
  <si>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</si>
  <si>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1682294269</t>
  </si>
  <si>
    <t>https://podminky.urs.cz/item/CS_URS_2024_02/162251102</t>
  </si>
  <si>
    <t>(7,5*0,10)+(32,0*0,05)+(25,5*0,2)+3,497+0,448</t>
  </si>
  <si>
    <t>"dlažba" 51,8*0,06</t>
  </si>
  <si>
    <t>"asfalt beton" 32*0,1</t>
  </si>
  <si>
    <t>"kamenivo" 162*0,2</t>
  </si>
  <si>
    <t>"živice" 162*0,15</t>
  </si>
  <si>
    <t>38033091</t>
  </si>
  <si>
    <t>171201221.R</t>
  </si>
  <si>
    <t>1773282975</t>
  </si>
  <si>
    <t>https://podminky.urs.cz/item/CS_URS_2024_02/171201221.R</t>
  </si>
  <si>
    <t>11,395*1,6+13,468+46,98</t>
  </si>
  <si>
    <t>183111114</t>
  </si>
  <si>
    <t>Hloubení jamek pro vysazování rostlin v zemině skupiny 1 až 4 bez výměny půdy v rovině nebo na svahu do 1:5, objemu přes 0,01 do 0,02 m3</t>
  </si>
  <si>
    <t>1568754451</t>
  </si>
  <si>
    <t>https://podminky.urs.cz/item/CS_URS_2024_02/183111114</t>
  </si>
  <si>
    <t>"situace sadových úprav" 70</t>
  </si>
  <si>
    <t>184102111</t>
  </si>
  <si>
    <t>Výsadba dřeviny s balem do předem vyhloubené jamky se zalitím v rovině nebo na svahu do 1:5, při průměru balu přes 100 do 200 mm</t>
  </si>
  <si>
    <t>1881124987</t>
  </si>
  <si>
    <t>https://podminky.urs.cz/item/CS_URS_2024_02/184102111</t>
  </si>
  <si>
    <t>026603R</t>
  </si>
  <si>
    <t>Thuje Smaragd /Thuja occidentalis/ 160-180cm</t>
  </si>
  <si>
    <t>R</t>
  </si>
  <si>
    <t>470742596</t>
  </si>
  <si>
    <t>275311511</t>
  </si>
  <si>
    <t>Základy z betonu prostého patky a bloky z betonu kamenem prokládaného tř. C 12/15</t>
  </si>
  <si>
    <t>689824002</t>
  </si>
  <si>
    <t>https://podminky.urs.cz/item/CS_URS_2024_02/275311511</t>
  </si>
  <si>
    <t>"viz. SO 02.4" (0,6*0,4*0,4)*7</t>
  </si>
  <si>
    <t>564801012</t>
  </si>
  <si>
    <t>Podklad ze štěrkodrti ŠD s rozprostřením a zhutněním plochy jednotlivě do 100 m2, po zhutnění tl. 40 mm</t>
  </si>
  <si>
    <t>-194986086</t>
  </si>
  <si>
    <t>https://podminky.urs.cz/item/CS_URS_2024_02/564801012</t>
  </si>
  <si>
    <t>564851011</t>
  </si>
  <si>
    <t>Podklad ze štěrkodrti ŠD s rozprostřením a zhutněním plochy jednotlivě do 100 m2, po zhutnění tl. 150 mm</t>
  </si>
  <si>
    <t>-2078373622</t>
  </si>
  <si>
    <t>https://podminky.urs.cz/item/CS_URS_2024_02/564851011</t>
  </si>
  <si>
    <t>"C2" 27,8+13,04</t>
  </si>
  <si>
    <t>564861011</t>
  </si>
  <si>
    <t>Podklad ze štěrkodrti ŠD s rozprostřením a zhutněním plochy jednotlivě do 100 m2, po zhutnění tl. 200 mm</t>
  </si>
  <si>
    <t>-1062730216</t>
  </si>
  <si>
    <t>https://podminky.urs.cz/item/CS_URS_2024_02/564861011</t>
  </si>
  <si>
    <t>"C1" 46,7</t>
  </si>
  <si>
    <t>564952111</t>
  </si>
  <si>
    <t>Podklad z mechanicky zpevněného kameniva MZK (minerální beton) s rozprostřením a s hutněním, po zhutnění tl. 150 mm</t>
  </si>
  <si>
    <t>-1562015070</t>
  </si>
  <si>
    <t>https://podminky.urs.cz/item/CS_URS_2024_02/564952111</t>
  </si>
  <si>
    <t>565165111</t>
  </si>
  <si>
    <t>Asfaltový beton vrstva podkladní ACP 16 (obalované kamenivo střednězrnné - OKS) s rozprostřením a zhutněním v pruhu šířky přes 1,5 do 3 m, po zhutnění tl. 80 mm</t>
  </si>
  <si>
    <t>686990608</t>
  </si>
  <si>
    <t>https://podminky.urs.cz/item/CS_URS_2024_02/565165111</t>
  </si>
  <si>
    <t>573191111</t>
  </si>
  <si>
    <t>Postřik infiltrační kationaktivní emulzí v množství 1,00 kg/m2</t>
  </si>
  <si>
    <t>-2134875584</t>
  </si>
  <si>
    <t>https://podminky.urs.cz/item/CS_URS_2024_02/573191111</t>
  </si>
  <si>
    <t>573211108</t>
  </si>
  <si>
    <t>Postřik spojovací PS bez posypu kamenivem z asfaltu silničního, v množství 0,40 kg/m2</t>
  </si>
  <si>
    <t>-2017997319</t>
  </si>
  <si>
    <t>https://podminky.urs.cz/item/CS_URS_2024_02/573211108</t>
  </si>
  <si>
    <t>577134111</t>
  </si>
  <si>
    <t>Asfaltový beton vrstva obrusná ACO 11 (ABS) s rozprostřením a se zhutněním z nemodifikovaného asfaltu v pruhu šířky do 3 m tř. I (ACO 11+), po zhutnění tl. 40 mm</t>
  </si>
  <si>
    <t>-741165622</t>
  </si>
  <si>
    <t>https://podminky.urs.cz/item/CS_URS_2024_02/577134111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</si>
  <si>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</si>
  <si>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</si>
  <si>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-1560451425</t>
  </si>
  <si>
    <t>https://podminky.urs.cz/item/CS_URS_2024_02/596211110</t>
  </si>
  <si>
    <t>"nová dlažba" 40,84</t>
  </si>
  <si>
    <t>"přeskládání dlažby" 44,3</t>
  </si>
  <si>
    <t>59245015</t>
  </si>
  <si>
    <t>dlažba zámková betonová tvaru I 200x165mm tl 60mm přírodní</t>
  </si>
  <si>
    <t>547272309</t>
  </si>
  <si>
    <t>46,7*1,2 "Přepočtené koeficientem množství</t>
  </si>
  <si>
    <t>Trubní vedení</t>
  </si>
  <si>
    <t>8991.R</t>
  </si>
  <si>
    <t>Odstranění poklopu kanalizačního pevného s ošetřením podkladu hloubky přes 25 cm</t>
  </si>
  <si>
    <t>-912674779</t>
  </si>
  <si>
    <t>"viz. SO 02.3" 1</t>
  </si>
  <si>
    <t>55241030</t>
  </si>
  <si>
    <t>poklop šachtový litinový kruhový DN 600 bez ventilace tř D400 pro intenzivní provoz</t>
  </si>
  <si>
    <t>822201950</t>
  </si>
  <si>
    <t>914111111</t>
  </si>
  <si>
    <t>Montáž svislé dopravní značky základní velikosti do 1 m2 objímkami na sloupky nebo konzoly</t>
  </si>
  <si>
    <t>916993773</t>
  </si>
  <si>
    <t>https://podminky.urs.cz/item/CS_URS_2024_02/914111111</t>
  </si>
  <si>
    <t>40445625</t>
  </si>
  <si>
    <t>informativní značky provozní IP8, IP9, IP11-IP13 500x700mm</t>
  </si>
  <si>
    <t>943056130</t>
  </si>
  <si>
    <t>40445650</t>
  </si>
  <si>
    <t>dodatkové tabulky E7, E12, E13 500x300mm</t>
  </si>
  <si>
    <t>-875906223</t>
  </si>
  <si>
    <t>915131111</t>
  </si>
  <si>
    <t>Vodorovné dopravní značení stříkané barvou přechody pro chodce, šipky, symboly bílé základní</t>
  </si>
  <si>
    <t>-706354444</t>
  </si>
  <si>
    <t>https://podminky.urs.cz/item/CS_URS_2024_02/915131111</t>
  </si>
  <si>
    <t>916131112</t>
  </si>
  <si>
    <t>Osazení silničního obrubníku betonového se zřízením lože, s vyplněním a zatřením spár cementovou maltou ležatého bez boční opěry, do lože z betonu prostého</t>
  </si>
  <si>
    <t>49208892</t>
  </si>
  <si>
    <t>https://podminky.urs.cz/item/CS_URS_2024_02/916131112</t>
  </si>
  <si>
    <t>2*3,5+4,2+1,9+11,1+0,8</t>
  </si>
  <si>
    <t>59217026</t>
  </si>
  <si>
    <t>obrubník silniční betonový 500x150x250mm</t>
  </si>
  <si>
    <t>-1449371365</t>
  </si>
  <si>
    <t>25*1,1 "Přepočtené koeficientem množství</t>
  </si>
  <si>
    <t>936174311</t>
  </si>
  <si>
    <t>Montáž stojanu na kola přichyceného kotevními šrouby 5 kol</t>
  </si>
  <si>
    <t>-1086696345</t>
  </si>
  <si>
    <t>https://podminky.urs.cz/item/CS_URS_2024_02/936174311</t>
  </si>
  <si>
    <t>74910151</t>
  </si>
  <si>
    <t>stojan na kola na 5 kol jednostranný, kov 570x1750x500mm</t>
  </si>
  <si>
    <t>1576771731</t>
  </si>
  <si>
    <t>9660.R</t>
  </si>
  <si>
    <t>Odstranění obrubníku s odklizením materiálu na vzdálenost do 20 m nebo s naložením na dopravní prostředek betonového</t>
  </si>
  <si>
    <t>1518160264</t>
  </si>
  <si>
    <t>"viz. SO 02.3" 61</t>
  </si>
  <si>
    <t>966006131</t>
  </si>
  <si>
    <t>Odstranění dopravních nebo orientačních značek se sloupkem s uložením hmot na vzdálenost do 20 m nebo s naložením na dopravní prostředek, se zásypem jam a jeho zhutněním uklínovaným kameny</t>
  </si>
  <si>
    <t>-502285689</t>
  </si>
  <si>
    <t>https://podminky.urs.cz/item/CS_URS_2024_02/966006131</t>
  </si>
  <si>
    <t>997</t>
  </si>
  <si>
    <t>Přesun sutě</t>
  </si>
  <si>
    <t>997013501</t>
  </si>
  <si>
    <t>Odvoz suti a vybouraných hmot na skládku nebo meziskládku se složením, na vzdálenost do 1 km</t>
  </si>
  <si>
    <t>-955976879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</si>
  <si>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</si>
  <si>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</si>
  <si>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</si>
  <si>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-419572952</t>
  </si>
  <si>
    <t>https://podminky.urs.cz/item/CS_URS_2024_02/997013509</t>
  </si>
  <si>
    <t>58,872*10 "Přepočtené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</si>
  <si>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</si>
  <si>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</si>
  <si>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-26472692</t>
  </si>
  <si>
    <t>https://podminky.urs.cz/item/CS_URS_2024_02/997013645</t>
  </si>
  <si>
    <t>7,68+51,192</t>
  </si>
  <si>
    <t>998223011</t>
  </si>
  <si>
    <t>Přesun hmot pro pozemní komunikace s krytem dlážděným dopravní vzdálenost do 200 m jakékoliv délky objektu</t>
  </si>
  <si>
    <t>1058515099</t>
  </si>
  <si>
    <t>https://podminky.urs.cz/item/CS_URS_2024_02/998223011</t>
  </si>
  <si>
    <t>22,394*0,6 "Přepočtené koeficientem množství</t>
  </si>
  <si>
    <t>998225111</t>
  </si>
  <si>
    <t>Přesun hmot pro komunikace s krytem z kameniva, monolitickým betonovým nebo živičným dopravní vzdálenost do 200 m jakékoliv délky objektu</t>
  </si>
  <si>
    <t>-1786101315</t>
  </si>
  <si>
    <t>https://podminky.urs.cz/item/CS_URS_2024_02/998225111</t>
  </si>
  <si>
    <t>22,394*0,4 "Přepočtené koeficientem množství</t>
  </si>
  <si>
    <t>742</t>
  </si>
  <si>
    <t>Elektroinstalace - slaboproud</t>
  </si>
  <si>
    <t>742320051</t>
  </si>
  <si>
    <t>Montáž elektricky ovládaných zámků komunikačního tabla dveřního</t>
  </si>
  <si>
    <t>1675485236</t>
  </si>
  <si>
    <t>https://podminky.urs.cz/item/CS_URS_2024_02/742320051</t>
  </si>
  <si>
    <t>38226.R</t>
  </si>
  <si>
    <t>Elektrozámek s čtečkou karet</t>
  </si>
  <si>
    <t>759332960</t>
  </si>
  <si>
    <t>998742101</t>
  </si>
  <si>
    <t>Přesun hmot pro slaboproud stanovený z hmotnosti přesunovaného materiálu vodorovná dopravní vzdálenost do 50 m základní v objektech výšky do 6 m</t>
  </si>
  <si>
    <t>883349726</t>
  </si>
  <si>
    <t>https://podminky.urs.cz/item/CS_URS_2024_02/998742101</t>
  </si>
  <si>
    <t>348.R</t>
  </si>
  <si>
    <t>D+M Branka 1000x1400 mm, jeklové profily s výplní z hliníkových lamel</t>
  </si>
  <si>
    <t>1368790518</t>
  </si>
  <si>
    <t>76641R</t>
  </si>
  <si>
    <t>Montáž hliníkových lamel</t>
  </si>
  <si>
    <t>1703260302</t>
  </si>
  <si>
    <t>"viz. SO 02.4" (6*0,11)*31</t>
  </si>
  <si>
    <t>61191.R</t>
  </si>
  <si>
    <t>1183660970</t>
  </si>
  <si>
    <t>14,5*1,1 "Přepočtené koeficientem množství</t>
  </si>
  <si>
    <t>767391112</t>
  </si>
  <si>
    <t>Montáž krytiny z tvarovaných plechů trapézových nebo vlnitých, uchycených šroubováním</t>
  </si>
  <si>
    <t>601228904</t>
  </si>
  <si>
    <t>https://podminky.urs.cz/item/CS_URS_2024_02/767391112</t>
  </si>
  <si>
    <t>15484311</t>
  </si>
  <si>
    <t>plech trapézový 40/160 PES 25µm tl 0,75mm</t>
  </si>
  <si>
    <t>-178738011</t>
  </si>
  <si>
    <t>11,63*1,133 "Přepočtené koeficientem množství</t>
  </si>
  <si>
    <t>-1175878022</t>
  </si>
  <si>
    <t>"viz. SO 02.4"</t>
  </si>
  <si>
    <t>"Z1" 193,8</t>
  </si>
  <si>
    <t>"Z2" 45,6</t>
  </si>
  <si>
    <t>"Z3" 31,6</t>
  </si>
  <si>
    <t>"Z4" 42,0</t>
  </si>
  <si>
    <t>"Z5" 29,0</t>
  </si>
  <si>
    <t>"Z6" 30,1</t>
  </si>
  <si>
    <t>"Z7" 22,8</t>
  </si>
  <si>
    <t>"Z8" 29,7</t>
  </si>
  <si>
    <t>"Z9" 22,0</t>
  </si>
  <si>
    <t>"Z10"11,3</t>
  </si>
  <si>
    <t>14550236</t>
  </si>
  <si>
    <t>profil ocelový svařovaný jakost S235 průřez čtvercový 40x40x3mm</t>
  </si>
  <si>
    <t>-447109133</t>
  </si>
  <si>
    <t>372,1/1000 "přepočet z Kg na T"</t>
  </si>
  <si>
    <t>15422920</t>
  </si>
  <si>
    <t>profil ocelový U ohýbaný EN 10162 tl 2mm 40x20x20mm</t>
  </si>
  <si>
    <t>341801089</t>
  </si>
  <si>
    <t>"Z10" 11,3</t>
  </si>
  <si>
    <t>11,3/1000 "přepočet z Kg na T"</t>
  </si>
  <si>
    <t>14550266</t>
  </si>
  <si>
    <t>profil ocelový svařovaný jakost S235 průřez čtvercový 80x80x3mm</t>
  </si>
  <si>
    <t>-1901297529</t>
  </si>
  <si>
    <t xml:space="preserve">74,5/1000  "přepočet z Kg na T"</t>
  </si>
  <si>
    <t>998767201</t>
  </si>
  <si>
    <t>Přesun hmot pro zámečnické konstrukce stanovený procentní sazbou (%) z ceny vodorovná dopravní vzdálenost do 50 m základní v objektech výšky do 6 m</t>
  </si>
  <si>
    <t>-559587094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</si>
  <si>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</si>
  <si>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</si>
  <si>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</si>
  <si>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-1493255973</t>
  </si>
  <si>
    <t>https://podminky.urs.cz/item/CS_URS_2024_02/783301311</t>
  </si>
  <si>
    <t>"Z1" (0,08*4)*3,46*8</t>
  </si>
  <si>
    <t>"Z2" (0,08*4)*1,630*4</t>
  </si>
  <si>
    <t>"Z3" (0,08*4)*2,26*2</t>
  </si>
  <si>
    <t>"Z4" (0,08*4)*2,0*3</t>
  </si>
  <si>
    <t>"Z5" (0,08*4)*2,75*2</t>
  </si>
  <si>
    <t>"Z6" (0,08*4)*2,15*2</t>
  </si>
  <si>
    <t>"Z7" (0,08*4)*3,46*2</t>
  </si>
  <si>
    <t>"Z8" (0,08*4)*3,01*3</t>
  </si>
  <si>
    <t>"Z9" (0,08*4)*1,67*4</t>
  </si>
  <si>
    <t>"Z10" (0,05+0,022*2)*6*4</t>
  </si>
  <si>
    <t>-290485098</t>
  </si>
  <si>
    <t>783314101</t>
  </si>
  <si>
    <t>Základní nátěr zámečnických konstrukcí jednonásobný syntetický</t>
  </si>
  <si>
    <t>2000589036</t>
  </si>
  <si>
    <t>https://podminky.urs.cz/item/CS_URS_2024_02/783314101</t>
  </si>
  <si>
    <t>783317107</t>
  </si>
  <si>
    <t>Krycí nátěr (email) zámečnických konstrukcí jednonásobný syntetický samozákladující s obsahem železité slídy (kovářský)</t>
  </si>
  <si>
    <t>936534089</t>
  </si>
  <si>
    <t>https://podminky.urs.cz/item/CS_URS_2024_02/783317107</t>
  </si>
  <si>
    <t>783334101</t>
  </si>
  <si>
    <t>Základní nátěr zámečnických konstrukcí jednonásobný epoxidový</t>
  </si>
  <si>
    <t>1741313880</t>
  </si>
  <si>
    <t>https://podminky.urs.cz/item/CS_URS_2024_02/783334101</t>
  </si>
  <si>
    <t>783343101</t>
  </si>
  <si>
    <t>Základní impregnační nátěr zámečnických konstrukcí aktivátorem rzi na zkorodovaný povrch jednonásobný polyuretanový</t>
  </si>
  <si>
    <t>-1143584762</t>
  </si>
  <si>
    <t>https://podminky.urs.cz/item/CS_URS_2024_02/783343101</t>
  </si>
  <si>
    <t>IO 01 - Vodovodní přípojka, areálový rozvod</t>
  </si>
  <si>
    <t>871211141</t>
  </si>
  <si>
    <t>Montáž vodovodního potrubí z polyetylenu PE100 RC v otevřeném výkopu svařovaných na tupo SDR 11/PN16 d 63 x 5,8 mm</t>
  </si>
  <si>
    <t>1211076743</t>
  </si>
  <si>
    <t>https://podminky.urs.cz/item/CS_URS_2024_02/871211141</t>
  </si>
  <si>
    <t>28613503</t>
  </si>
  <si>
    <t>potrubí vodovodní dvouvrstvé PE100 RC SDR11 63x5,8mm</t>
  </si>
  <si>
    <t>992198745</t>
  </si>
  <si>
    <t>891211.1R</t>
  </si>
  <si>
    <t>Montáž vodovodních šoupátek otevřený výkop DN 50</t>
  </si>
  <si>
    <t>1173566310</t>
  </si>
  <si>
    <t>HWL.400205000016</t>
  </si>
  <si>
    <t>ŠOUPĚ E2 PŘÍRUBOVÉ KRÁTKÉ 50</t>
  </si>
  <si>
    <t>884638759</t>
  </si>
  <si>
    <t>891219111</t>
  </si>
  <si>
    <t>Montáž vodovodních armatur na potrubí navrtávacích pasů s ventilem Jt 1 MPa, na potrubí z trub litinových, ocelových nebo plastických hmot DN 50</t>
  </si>
  <si>
    <t>-561892894</t>
  </si>
  <si>
    <t>https://podminky.urs.cz/item/CS_URS_2024_02/891219111</t>
  </si>
  <si>
    <t>42273440</t>
  </si>
  <si>
    <t>pás navrtávací z tvárné litiny DN 50, univerzální, se závitovým výstupem 1"</t>
  </si>
  <si>
    <t>1193998273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</si>
  <si>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</si>
  <si>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</si>
  <si>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-1410526105</t>
  </si>
  <si>
    <t>https://podminky.urs.cz/item/CS_URS_2024_02/998276101</t>
  </si>
  <si>
    <t>IO 02 - Kanalizační přípojka, areálový rozvod</t>
  </si>
  <si>
    <t>113106071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</si>
  <si>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</t>
  </si>
  <si>
    <t>-242025129</t>
  </si>
  <si>
    <t>https://podminky.urs.cz/item/CS_URS_2024_02/113106071</t>
  </si>
  <si>
    <t>5,2*1,0</t>
  </si>
  <si>
    <t>115101201</t>
  </si>
  <si>
    <t>Čerpání vody na dopravní výšku do 10 m s uvažovaným průměrným přítokem do 500 l/min</t>
  </si>
  <si>
    <t>356706975</t>
  </si>
  <si>
    <t>https://podminky.urs.cz/item/CS_URS_2024_02/115101201</t>
  </si>
  <si>
    <t>"dny x hodiny" 5*8</t>
  </si>
  <si>
    <t>1650713045</t>
  </si>
  <si>
    <t>"sejmutí ornice" 0,80*3,56</t>
  </si>
  <si>
    <t>131251203</t>
  </si>
  <si>
    <t>Hloubení zapažených jam a zářezů strojně s urovnáním dna do předepsaného profilu a spádu v hornině třídy těžitelnosti I skupiny 3 přes 50 do 100 m3</t>
  </si>
  <si>
    <t>677875710</t>
  </si>
  <si>
    <t>https://podminky.urs.cz/item/CS_URS_2024_02/131251203</t>
  </si>
  <si>
    <t>(14*0,8)+(72*0,8)</t>
  </si>
  <si>
    <t>151101102</t>
  </si>
  <si>
    <t>Zřízení pažení a rozepření stěn rýh pro podzemní vedení příložné pro jakoukoliv mezerovitost, hloubky přes 2 do 4 m</t>
  </si>
  <si>
    <t>-215242493</t>
  </si>
  <si>
    <t>https://podminky.urs.cz/item/CS_URS_2024_02/151101102</t>
  </si>
  <si>
    <t>(14*2)+(72*2)</t>
  </si>
  <si>
    <t>151101112</t>
  </si>
  <si>
    <t>Odstranění pažení a rozepření stěn rýh pro podzemní vedení s uložením materiálu na vzdálenost do 3 m od kraje výkopu příložné, hloubky přes 2 do 4 m</t>
  </si>
  <si>
    <t>1601917136</t>
  </si>
  <si>
    <t>https://podminky.urs.cz/item/CS_URS_2024_02/151101112</t>
  </si>
  <si>
    <t>2054987715</t>
  </si>
  <si>
    <t>-838069312</t>
  </si>
  <si>
    <t>-8958898</t>
  </si>
  <si>
    <t>-205360097</t>
  </si>
  <si>
    <t>68,8*2</t>
  </si>
  <si>
    <t>174151101</t>
  </si>
  <si>
    <t>1467528098</t>
  </si>
  <si>
    <t>https://podminky.urs.cz/item/CS_URS_2024_02/174151101</t>
  </si>
  <si>
    <t>"zemina"(0,8*9,8)</t>
  </si>
  <si>
    <t>"štěrk"(39,36*0,8)</t>
  </si>
  <si>
    <t>58333625</t>
  </si>
  <si>
    <t>kamenivo těžené hrubé frakce 4/8</t>
  </si>
  <si>
    <t>-368968518</t>
  </si>
  <si>
    <t>31,488*1,7</t>
  </si>
  <si>
    <t>58333R</t>
  </si>
  <si>
    <t>zásyp hutněný po vstvách (zemina z výkopu)</t>
  </si>
  <si>
    <t>158975097</t>
  </si>
  <si>
    <t>7,84*1,45</t>
  </si>
  <si>
    <t>1686855478</t>
  </si>
  <si>
    <t>"délka x šířka x tloušťka" 48,06*0,80*0,30</t>
  </si>
  <si>
    <t>58337310</t>
  </si>
  <si>
    <t>štěrkopísek frakce 0/4</t>
  </si>
  <si>
    <t>516268943</t>
  </si>
  <si>
    <t>11,534*2 "Přepočtené koeficientem množství</t>
  </si>
  <si>
    <t>181411121</t>
  </si>
  <si>
    <t>Založení trávníku na půdě předem připravené plochy do 1000 m2 výsevem včetně utažení lučního v rovině nebo na svahu do 1:5</t>
  </si>
  <si>
    <t>-587394444</t>
  </si>
  <si>
    <t>https://podminky.urs.cz/item/CS_URS_2024_02/181411121</t>
  </si>
  <si>
    <t>3,56*0,8</t>
  </si>
  <si>
    <t>00572100</t>
  </si>
  <si>
    <t>osivo jetelotráva intenzivní víceletá</t>
  </si>
  <si>
    <t>-1085911330</t>
  </si>
  <si>
    <t>2,848*0,02 "Přepočtené koeficientem množství</t>
  </si>
  <si>
    <t>359901111</t>
  </si>
  <si>
    <t>Vyčištění stok jakékoliv výšky</t>
  </si>
  <si>
    <t>-1816933597</t>
  </si>
  <si>
    <t>https://podminky.urs.cz/item/CS_URS_2024_02/359901111</t>
  </si>
  <si>
    <t>44+4,77</t>
  </si>
  <si>
    <t>359901211</t>
  </si>
  <si>
    <t>Monitoring stok (kamerový systém) jakékoli výšky nová kanalizace</t>
  </si>
  <si>
    <t>161725252</t>
  </si>
  <si>
    <t>https://podminky.urs.cz/item/CS_URS_2024_02/359901211</t>
  </si>
  <si>
    <t>451573111</t>
  </si>
  <si>
    <t>Lože pod potrubí, stoky a drobné objekty v otevřeném výkopu z písku a štěrkopísku do 63 mm</t>
  </si>
  <si>
    <t>1964373866</t>
  </si>
  <si>
    <t>https://podminky.urs.cz/item/CS_URS_2024_02/451573111</t>
  </si>
  <si>
    <t>(44+4,77)*0,1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</si>
  <si>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</si>
  <si>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</si>
  <si>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-877609312</t>
  </si>
  <si>
    <t>https://podminky.urs.cz/item/CS_URS_2024_02/591211111</t>
  </si>
  <si>
    <t>871313121</t>
  </si>
  <si>
    <t>Montáž kanalizačního potrubí z tvrdého PVC-U hladkého plnostěnného tuhost SN 8 DN 160</t>
  </si>
  <si>
    <t>-226655557</t>
  </si>
  <si>
    <t>https://podminky.urs.cz/item/CS_URS_2024_02/871313121</t>
  </si>
  <si>
    <t>28611164</t>
  </si>
  <si>
    <t>trubka kanalizační PVC-U plnostěnná jednovrstvá DN 160x1000mm SN8</t>
  </si>
  <si>
    <t>-857903408</t>
  </si>
  <si>
    <t>4,77*1,1 "Přepočtené koeficientem množství</t>
  </si>
  <si>
    <t>871353121</t>
  </si>
  <si>
    <t>Montáž kanalizačního potrubí z tvrdého PVC-U hladkého plnostěnného tuhost SN 8 DN 200</t>
  </si>
  <si>
    <t>-1356263358</t>
  </si>
  <si>
    <t>https://podminky.urs.cz/item/CS_URS_2024_02/871353121</t>
  </si>
  <si>
    <t>20000W.R</t>
  </si>
  <si>
    <t xml:space="preserve">200 - DNO KG 160 ÚHEL 45°   (vč.těsnění)</t>
  </si>
  <si>
    <t>56604715</t>
  </si>
  <si>
    <t>28611167</t>
  </si>
  <si>
    <t>trubka kanalizační PVC-U plnostěnná jednovrstvá DN 200x1000mm SN8</t>
  </si>
  <si>
    <t>-1932366406</t>
  </si>
  <si>
    <t>44*1,1 "Přepočtené koeficientem množství</t>
  </si>
  <si>
    <t>871363121</t>
  </si>
  <si>
    <t>Montáž kanalizačního potrubí z tvrdého PVC-U hladkého plnostěnného tuhost SN 8 DN 250</t>
  </si>
  <si>
    <t>-960407163</t>
  </si>
  <si>
    <t>https://podminky.urs.cz/item/CS_URS_2024_02/871363121</t>
  </si>
  <si>
    <t>28611152</t>
  </si>
  <si>
    <t>trubka kanalizační PVC-U plnostěnná jednovrstvá DN 250x1000mm SN8</t>
  </si>
  <si>
    <t>-481593083</t>
  </si>
  <si>
    <t>4*1,1 "Přepočtené koeficientem množství</t>
  </si>
  <si>
    <t>871440430</t>
  </si>
  <si>
    <t>Montáž kanalizačního potrubí z polypropylenu PP korugovaného nebo žebrovaného SN 16 DN 600</t>
  </si>
  <si>
    <t>-314015188</t>
  </si>
  <si>
    <t>https://podminky.urs.cz/item/CS_URS_2024_02/871440430</t>
  </si>
  <si>
    <t>1,6+3,5</t>
  </si>
  <si>
    <t>28613390R</t>
  </si>
  <si>
    <t>600 NG - TĚSNĚNÍ K ŠACHTOVÉ ROUŘE</t>
  </si>
  <si>
    <t>-787386420</t>
  </si>
  <si>
    <t>5,91133004926108*1,015 "Přepočtené koeficientem množství</t>
  </si>
  <si>
    <t>28614490R</t>
  </si>
  <si>
    <t>600 - BETONOVÝ PRSTENEC</t>
  </si>
  <si>
    <t>416653143</t>
  </si>
  <si>
    <t>28617477R</t>
  </si>
  <si>
    <t>Poklop kanalizační litinový D400</t>
  </si>
  <si>
    <t>-1406735291</t>
  </si>
  <si>
    <t>892312121</t>
  </si>
  <si>
    <t>Tlakové zkoušky vzduchem těsnícími vaky ucpávkovými DN 150</t>
  </si>
  <si>
    <t>úsek</t>
  </si>
  <si>
    <t>361080860</t>
  </si>
  <si>
    <t>https://podminky.urs.cz/item/CS_URS_2024_02/892312121</t>
  </si>
  <si>
    <t>892352121</t>
  </si>
  <si>
    <t>Tlakové zkoušky vzduchem těsnícími vaky ucpávkovými DN 200</t>
  </si>
  <si>
    <t>-1606150672</t>
  </si>
  <si>
    <t>https://podminky.urs.cz/item/CS_URS_2024_02/892352121</t>
  </si>
  <si>
    <t>899722112</t>
  </si>
  <si>
    <t>Krytí potrubí z plastů výstražnou fólií z PVC šířky přes 20 do 25 cm</t>
  </si>
  <si>
    <t>-1674289408</t>
  </si>
  <si>
    <t>https://podminky.urs.cz/item/CS_URS_2024_02/899722112</t>
  </si>
  <si>
    <t>"celková délka" 44+4,77</t>
  </si>
  <si>
    <t>1876917378</t>
  </si>
  <si>
    <t>-1010812483</t>
  </si>
  <si>
    <t>1,534*10 "Přepočtené koeficientem množství</t>
  </si>
  <si>
    <t>997013601</t>
  </si>
  <si>
    <t>Poplatek za uložení stavebního odpadu na skládce (skládkovné) z prostého betonu zatříděného do Katalogu odpadů pod kódem 17 01 01</t>
  </si>
  <si>
    <t>413881586</t>
  </si>
  <si>
    <t>https://podminky.urs.cz/item/CS_URS_2024_02/997013601</t>
  </si>
  <si>
    <t>-1418605352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</si>
  <si>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</si>
  <si>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</si>
  <si>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571912258</t>
  </si>
  <si>
    <t>https://podminky.urs.cz/item/CS_URS_2024_02/998276128</t>
  </si>
  <si>
    <t>IO 03 - Elektro přípojka</t>
  </si>
  <si>
    <t>D2 - VC 7/32 - Rozvaděče</t>
  </si>
  <si>
    <t>D3 - Materiály</t>
  </si>
  <si>
    <t>D4 - Práce v HZS</t>
  </si>
  <si>
    <t>D5 - C21M - Elektromontáže</t>
  </si>
  <si>
    <t>000258</t>
  </si>
  <si>
    <t>kompl. výkop š. 35cm do hl. 80cm v trénu vč.záhozu a úpr. terénu</t>
  </si>
  <si>
    <t>1941482169</t>
  </si>
  <si>
    <t>-221264710</t>
  </si>
  <si>
    <t>VC 7/32 - Rozvaděče</t>
  </si>
  <si>
    <t>P-0156-1</t>
  </si>
  <si>
    <t>pojistka výkonová nožová - 250A</t>
  </si>
  <si>
    <t>-2042836024</t>
  </si>
  <si>
    <t>Materiály</t>
  </si>
  <si>
    <t>00143</t>
  </si>
  <si>
    <t>kabel s Al jádrem 3x240+120mm2</t>
  </si>
  <si>
    <t>-502833765</t>
  </si>
  <si>
    <t>00213</t>
  </si>
  <si>
    <t>trubka ohebná o 110/94 mm do země</t>
  </si>
  <si>
    <t>856481747</t>
  </si>
  <si>
    <t>-160240783</t>
  </si>
  <si>
    <t>výstražná fólie červená šíře 22 cm</t>
  </si>
  <si>
    <t>-118309737</t>
  </si>
  <si>
    <t>01734</t>
  </si>
  <si>
    <t xml:space="preserve">spojka smršťovací 95 - 240 mm2  kabel 4B</t>
  </si>
  <si>
    <t>1705722825</t>
  </si>
  <si>
    <t>01840</t>
  </si>
  <si>
    <t>pásek vázací 290x3,6 mm</t>
  </si>
  <si>
    <t>-2099986512</t>
  </si>
  <si>
    <t>21110</t>
  </si>
  <si>
    <t>čistý kopaný písek</t>
  </si>
  <si>
    <t>1417884893</t>
  </si>
  <si>
    <t>1748194267</t>
  </si>
  <si>
    <t>-403028284</t>
  </si>
  <si>
    <t>1120871102</t>
  </si>
  <si>
    <t>456459319</t>
  </si>
  <si>
    <t>Pol301</t>
  </si>
  <si>
    <t>Úprava stávajícího rozvaděče</t>
  </si>
  <si>
    <t>10239100</t>
  </si>
  <si>
    <t>Pol302</t>
  </si>
  <si>
    <t>674364742</t>
  </si>
  <si>
    <t>Pol303</t>
  </si>
  <si>
    <t>1469025918</t>
  </si>
  <si>
    <t>21000000.1</t>
  </si>
  <si>
    <t>elektromontáže - instalace všech kabelů v energokanálu, prúraz v energokanálu a utěsnění, instalace kabelů do výkopu, protažení a ukončení. Úprava rozvaděče v energocentru a osazení deionů 3x250A.</t>
  </si>
  <si>
    <t>-1917385135</t>
  </si>
  <si>
    <t>IO 04 - SLP přípojka</t>
  </si>
  <si>
    <t>D1 - Výkopové práce</t>
  </si>
  <si>
    <t>D2 - Protlak</t>
  </si>
  <si>
    <t>Výkopové práce</t>
  </si>
  <si>
    <t>Pol142</t>
  </si>
  <si>
    <t>Vytyčení stávajících inženýrských sítí</t>
  </si>
  <si>
    <t>-1610624929</t>
  </si>
  <si>
    <t>Pol143</t>
  </si>
  <si>
    <t>Zabezpečení staveniště (zábrany, informační tabule, dopravní značení)</t>
  </si>
  <si>
    <t>2127127250</t>
  </si>
  <si>
    <t>460021111</t>
  </si>
  <si>
    <t>Sejmutí ornice ručně včetně rozpojení a odhozu ornice do vzdálenosti 3 m nebo naložení na dopravní prostředek tl. vrstvy do 20 cm</t>
  </si>
  <si>
    <t>2109731175</t>
  </si>
  <si>
    <t>https://podminky.urs.cz/item/CS_URS_2024_02/460021111</t>
  </si>
  <si>
    <t>(8+22+90)*0,5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</si>
  <si>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</si>
  <si>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</si>
  <si>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880227243</t>
  </si>
  <si>
    <t>https://podminky.urs.cz/item/CS_URS_2024_02/113106023</t>
  </si>
  <si>
    <t>460871155</t>
  </si>
  <si>
    <t>Podklad vozovek a chodníků včetně rozprostření a úpravy z kameniva drceného, včetně zhutnění, tloušťky přes 25 do 30 cm</t>
  </si>
  <si>
    <t>416805663</t>
  </si>
  <si>
    <t>https://podminky.urs.cz/item/CS_URS_2024_02/460871155</t>
  </si>
  <si>
    <t>460881612</t>
  </si>
  <si>
    <t>Kryt vozovek a chodníků kladení dlažby (materiál ve specifikaci) včetně spárování, do lože z kameniva těženého z dlaždic betonových tvarovaných nebo zámkových</t>
  </si>
  <si>
    <t>12783354</t>
  </si>
  <si>
    <t>https://podminky.urs.cz/item/CS_URS_2024_02/460881612</t>
  </si>
  <si>
    <t>Pol148</t>
  </si>
  <si>
    <t>Krycí deska, materiál plast</t>
  </si>
  <si>
    <t>-992025325</t>
  </si>
  <si>
    <t>Pol149</t>
  </si>
  <si>
    <t>Folie výstražná 33cm, tl.0,15mm</t>
  </si>
  <si>
    <t>611176727</t>
  </si>
  <si>
    <t>Pol150</t>
  </si>
  <si>
    <t>Zához rýhy 35/70 , zhutnění, povrch (uprava terénu, osetí trávou)</t>
  </si>
  <si>
    <t>-325982047</t>
  </si>
  <si>
    <t>460091111</t>
  </si>
  <si>
    <t>Odkop zeminy ručně s přemístěním výkopku do vzdálenosti 3 m od okraje jámy nebo s naložením na dopravní prostředek v hornině třídy těžitelnosti I skupiny 1 a 2</t>
  </si>
  <si>
    <t>1038312681</t>
  </si>
  <si>
    <t>https://podminky.urs.cz/item/CS_URS_2024_02/460091111</t>
  </si>
  <si>
    <t>60*1,0</t>
  </si>
  <si>
    <t>460661112</t>
  </si>
  <si>
    <t>Kabelové lože z písku včetně podsypu, zhutnění a urovnání povrchu pro kabely nn bez zakrytí, šířky přes 35 do 50 cm</t>
  </si>
  <si>
    <t>2074349893</t>
  </si>
  <si>
    <t>https://podminky.urs.cz/item/CS_URS_2024_02/460661112</t>
  </si>
  <si>
    <t>158*2</t>
  </si>
  <si>
    <t>Pol1571</t>
  </si>
  <si>
    <t>Geodetické zaměření trasy</t>
  </si>
  <si>
    <t>-1993073159</t>
  </si>
  <si>
    <t>Protlak</t>
  </si>
  <si>
    <t>Pol1561</t>
  </si>
  <si>
    <t>Chránička s rozměry 125/108mm, červená, dvouplášťová ohebná korugovaná chránička, HDPE, IP40, mezní hodnota zatížení 450N/20cm</t>
  </si>
  <si>
    <t>-2110639784</t>
  </si>
  <si>
    <t>"protlak pod schodištěm" 5,5</t>
  </si>
  <si>
    <t>"protlak pod vozovkou" 12,5</t>
  </si>
  <si>
    <t>Pol1591</t>
  </si>
  <si>
    <t>Výkop a zához jámy pro podvrt (2,5x1m)</t>
  </si>
  <si>
    <t>-1036629539</t>
  </si>
  <si>
    <t>Pol1601</t>
  </si>
  <si>
    <t>Strojní protlak pr.140 řízený</t>
  </si>
  <si>
    <t>854742487</t>
  </si>
  <si>
    <t>3,0+9,8</t>
  </si>
  <si>
    <t>997221571</t>
  </si>
  <si>
    <t>Vodorovná doprava vybouraných hmot bez naložení, ale se složením a s hrubým urovnáním na vzdálenost do 1 km</t>
  </si>
  <si>
    <t>139494677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</si>
  <si>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</si>
  <si>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</si>
  <si>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</si>
  <si>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-588215157</t>
  </si>
  <si>
    <t>https://podminky.urs.cz/item/CS_URS_2024_02/997221579</t>
  </si>
  <si>
    <t>7,28*10 "Přepočtené koeficientem množství</t>
  </si>
  <si>
    <t>997221615</t>
  </si>
  <si>
    <t>591549661</t>
  </si>
  <si>
    <t>https://podminky.urs.cz/item/CS_URS_2024_02/997221615</t>
  </si>
  <si>
    <t>IO 05 - Fotovoltaika</t>
  </si>
  <si>
    <t>D1 - Ostatní náklady</t>
  </si>
  <si>
    <t>D2 - Elektromontážní a zemní práce</t>
  </si>
  <si>
    <t>D3 - HZS</t>
  </si>
  <si>
    <t>D4 - Dodávky</t>
  </si>
  <si>
    <t>D5 - Elektromontážní a zemní práce</t>
  </si>
  <si>
    <t>D6 - HZS</t>
  </si>
  <si>
    <t>Ostatní náklady</t>
  </si>
  <si>
    <t>Pol1041</t>
  </si>
  <si>
    <t>Rozváděč RFVE včetně výzbroje a příslušenství (Vše dle připojovacích podmínek)</t>
  </si>
  <si>
    <t>-2144299678</t>
  </si>
  <si>
    <t>Pol257</t>
  </si>
  <si>
    <t>DC konektory MC4 pro kabel 6 mm2 (samec+samice)</t>
  </si>
  <si>
    <t>241295914</t>
  </si>
  <si>
    <t>Pol275</t>
  </si>
  <si>
    <t>Konstrukce na střechu, sklon fot. panelu 5-90° včetně spojovacího materiálu a příslušenství (na jeden panel)</t>
  </si>
  <si>
    <t>-140655387</t>
  </si>
  <si>
    <t>Pol280</t>
  </si>
  <si>
    <t>Třífázový střídač 50kW</t>
  </si>
  <si>
    <t>1063426878</t>
  </si>
  <si>
    <t>Pol281</t>
  </si>
  <si>
    <t>Monokrystalický fotovoltaický panel 450 Wp</t>
  </si>
  <si>
    <t>-578413694</t>
  </si>
  <si>
    <t>Pol282</t>
  </si>
  <si>
    <t>Materiál pro uchycení střídače</t>
  </si>
  <si>
    <t>-1263898152</t>
  </si>
  <si>
    <t>Pol283</t>
  </si>
  <si>
    <t>Materiál pro uchycení rozváděče RDC</t>
  </si>
  <si>
    <t>-2058620548</t>
  </si>
  <si>
    <t>Pol284</t>
  </si>
  <si>
    <t>Optimizéry</t>
  </si>
  <si>
    <t>445895042</t>
  </si>
  <si>
    <t>Pol285</t>
  </si>
  <si>
    <t>Podružný materiál</t>
  </si>
  <si>
    <t>664849059</t>
  </si>
  <si>
    <t>Pol276</t>
  </si>
  <si>
    <t>-519469434</t>
  </si>
  <si>
    <t>Pol258</t>
  </si>
  <si>
    <t>Solární kabel H1Z2Z2-K 1x6 mm2, UV odolný, červený</t>
  </si>
  <si>
    <t>-2027031938</t>
  </si>
  <si>
    <t>Pol259</t>
  </si>
  <si>
    <t>Solární kabel H1Z2Z2-K 1x6 mm2, UV odolný, černý</t>
  </si>
  <si>
    <t>1526756181</t>
  </si>
  <si>
    <t>Pol260</t>
  </si>
  <si>
    <t>Stahovací páska UV odolná, 150x2,5 mm, černá, balení 100 ks</t>
  </si>
  <si>
    <t>bal</t>
  </si>
  <si>
    <t>-1392603050</t>
  </si>
  <si>
    <t>Pol261</t>
  </si>
  <si>
    <t>Stahovací páska UV odolná, 300x3,6 mm, černá, balení 100 ks</t>
  </si>
  <si>
    <t>-1534693624</t>
  </si>
  <si>
    <t>Pol2811</t>
  </si>
  <si>
    <t>Baterie 30 kWh</t>
  </si>
  <si>
    <t>911373298</t>
  </si>
  <si>
    <t>Pol1061</t>
  </si>
  <si>
    <t>Dovybavení rozvaděče RH/RE</t>
  </si>
  <si>
    <t>2101867160</t>
  </si>
  <si>
    <t>Pol277</t>
  </si>
  <si>
    <t>Územní vlivy</t>
  </si>
  <si>
    <t>-1081071303</t>
  </si>
  <si>
    <t>Pol267</t>
  </si>
  <si>
    <t>GZS z položek prací</t>
  </si>
  <si>
    <t>449507727</t>
  </si>
  <si>
    <t>Pol268</t>
  </si>
  <si>
    <t>Kompletační činnost</t>
  </si>
  <si>
    <t>-761854280</t>
  </si>
  <si>
    <t>Elektromontážní a zemní práce</t>
  </si>
  <si>
    <t>Pol1071</t>
  </si>
  <si>
    <t>Kabelový uzavřený žlab 50/50 mm, délka 2m, žárově zinkován, v místě instalace střídačů, RDC rozváděče, NN rozvodny a kabelové trasy od střídače do RF</t>
  </si>
  <si>
    <t>-1436543939</t>
  </si>
  <si>
    <t>Pol227</t>
  </si>
  <si>
    <t>Spojka žlabu, žárově zinkováno</t>
  </si>
  <si>
    <t>1866527203</t>
  </si>
  <si>
    <t>Pol228</t>
  </si>
  <si>
    <t>Spojka uzemňovací, žárově zinkováno</t>
  </si>
  <si>
    <t>-1560798066</t>
  </si>
  <si>
    <t>Pol229</t>
  </si>
  <si>
    <t>Nástěnný držák žlabu, žárově zinkován, včetně spojovacího materiálu</t>
  </si>
  <si>
    <t>-718100547</t>
  </si>
  <si>
    <t>Pol230</t>
  </si>
  <si>
    <t>Kabel CYKY 4x16 mm2</t>
  </si>
  <si>
    <t>-1414445041</t>
  </si>
  <si>
    <t>Pol231</t>
  </si>
  <si>
    <t>Spojovací materiál</t>
  </si>
  <si>
    <t>-1566412142</t>
  </si>
  <si>
    <t>Pol232</t>
  </si>
  <si>
    <t>Upevňovací svorka</t>
  </si>
  <si>
    <t>1165467398</t>
  </si>
  <si>
    <t>Pol233</t>
  </si>
  <si>
    <t>Kabelová trasa pro STOP FVE tlačítko</t>
  </si>
  <si>
    <t>1949526926</t>
  </si>
  <si>
    <t>Pol234</t>
  </si>
  <si>
    <t>Materiál pro stěnový protipožární prostup do budovy pro kabely od střídačů INV</t>
  </si>
  <si>
    <t>2139334713</t>
  </si>
  <si>
    <t>Pol235</t>
  </si>
  <si>
    <t>Materiál pro stěnový protipožární prostup do budovy pro kabel S2 STOP FVE tlačítka + total stop</t>
  </si>
  <si>
    <t>550096181</t>
  </si>
  <si>
    <t>Pol236</t>
  </si>
  <si>
    <t>Drát zemnící FeZn 8 mm, 2,5 m = 1 Kg</t>
  </si>
  <si>
    <t>-1465908209</t>
  </si>
  <si>
    <t>Pol237</t>
  </si>
  <si>
    <t>Svorka připojovací SU</t>
  </si>
  <si>
    <t>116267983</t>
  </si>
  <si>
    <t>Pol238</t>
  </si>
  <si>
    <t>Ekvipotenciální přípojnice EPS2 s krytem</t>
  </si>
  <si>
    <t>471641835</t>
  </si>
  <si>
    <t>Pol263</t>
  </si>
  <si>
    <t xml:space="preserve">Rozvaděč  včetně výzbroje a příslušenství</t>
  </si>
  <si>
    <t>796544169</t>
  </si>
  <si>
    <t>Pol278</t>
  </si>
  <si>
    <t>Montáž Konstrukce na střechu, sklon fot. panelu 5-90° včetně spojovacího materiálu, příslušenství (na jeden panel) a dotěžení dle zatěžovacího plánu výrobce konstrukce</t>
  </si>
  <si>
    <t>-1899377870</t>
  </si>
  <si>
    <t>Pol279</t>
  </si>
  <si>
    <t>Manipulace a vyzvednutí potřebného materiálu na střechu</t>
  </si>
  <si>
    <t>237879485</t>
  </si>
  <si>
    <t>Pol286</t>
  </si>
  <si>
    <t>Montáž třífázového střídače</t>
  </si>
  <si>
    <t>413438952</t>
  </si>
  <si>
    <t>Pol287</t>
  </si>
  <si>
    <t>Montáž monokrystalického fot. panelu</t>
  </si>
  <si>
    <t>1104367820</t>
  </si>
  <si>
    <t>Pol288</t>
  </si>
  <si>
    <t>Montáž rozváděče RDC</t>
  </si>
  <si>
    <t>-1258500547</t>
  </si>
  <si>
    <t>Pol289</t>
  </si>
  <si>
    <t>Montáž optimizérů</t>
  </si>
  <si>
    <t>1222182748</t>
  </si>
  <si>
    <t>Pol290</t>
  </si>
  <si>
    <t>Montáž senzoru teploty panelu</t>
  </si>
  <si>
    <t>1632363240</t>
  </si>
  <si>
    <t>Pol291</t>
  </si>
  <si>
    <t>Montáž senzoru venkovní teploty a vlhkosti</t>
  </si>
  <si>
    <t>-1789810304</t>
  </si>
  <si>
    <t>Pol292</t>
  </si>
  <si>
    <t>Montáž střechy pro střídače a RDCx rozváděče</t>
  </si>
  <si>
    <t>1317870104</t>
  </si>
  <si>
    <t>HZS</t>
  </si>
  <si>
    <t>Pol264</t>
  </si>
  <si>
    <t>Jednožílový bez-halogenový vodič 16 mm2, zž k pospojení kabelových žlabů, včetně spojovacího materiálu</t>
  </si>
  <si>
    <t>699021051</t>
  </si>
  <si>
    <t>Pol265</t>
  </si>
  <si>
    <t>Jednožílový bez-halogenový vodič 6 mm2, zž k pospojení fot. panelů, délka 0,3 m, opatřen na obou stranách lisovacími kabelovými oky, včetně spojovacího materiálu</t>
  </si>
  <si>
    <t>-1865816998</t>
  </si>
  <si>
    <t>Pol266</t>
  </si>
  <si>
    <t>-801707658</t>
  </si>
  <si>
    <t>Pol2542</t>
  </si>
  <si>
    <t>Montážní a demontážní práce v HZS</t>
  </si>
  <si>
    <t>105163910</t>
  </si>
  <si>
    <t>Dodávky</t>
  </si>
  <si>
    <t>Pol241</t>
  </si>
  <si>
    <t>Montáž rozváděčové skříně RFVE</t>
  </si>
  <si>
    <t>1713089912</t>
  </si>
  <si>
    <t>Pol242</t>
  </si>
  <si>
    <t>Montáž poj. odpínače FU-FVE v rozvaděči RH, včetně připojení</t>
  </si>
  <si>
    <t>974556510</t>
  </si>
  <si>
    <t>Pol243</t>
  </si>
  <si>
    <t>Úprava rozvaděče RH/RE pro připojení FVE</t>
  </si>
  <si>
    <t>1212700500</t>
  </si>
  <si>
    <t>Pol244</t>
  </si>
  <si>
    <t>Napojení na stávající elektoroinstalaci objektu</t>
  </si>
  <si>
    <t>-1897557132</t>
  </si>
  <si>
    <t>Pol245</t>
  </si>
  <si>
    <t>414895439</t>
  </si>
  <si>
    <t>Pol246</t>
  </si>
  <si>
    <t>Montáž kabelového žlabu 50/50 mm, délka 2m, žárově zinkován</t>
  </si>
  <si>
    <t>1223458579</t>
  </si>
  <si>
    <t>Pol247</t>
  </si>
  <si>
    <t>Napojení na stávající hromosvodnou soustavu objektu</t>
  </si>
  <si>
    <t>387606892</t>
  </si>
  <si>
    <t>Pol248</t>
  </si>
  <si>
    <t>Doplňující pospojení zařízení FVE na uzemňovací přípojnici</t>
  </si>
  <si>
    <t>-1645803141</t>
  </si>
  <si>
    <t>Pol249</t>
  </si>
  <si>
    <t>Montáž protipožárního stěnového prostupu pro kabely</t>
  </si>
  <si>
    <t>1246963793</t>
  </si>
  <si>
    <t>Pol250</t>
  </si>
  <si>
    <t>Montáž S2 STOP FVE tlačítka</t>
  </si>
  <si>
    <t>111290375</t>
  </si>
  <si>
    <t>Pol251</t>
  </si>
  <si>
    <t>Montáž kabelové trasy pro S2 STOP FVE tlačítko</t>
  </si>
  <si>
    <t>-1131949872</t>
  </si>
  <si>
    <t>Pol252</t>
  </si>
  <si>
    <t>Montáž protipožárního stěnového prostupu pro S2 STOP FVE tlačítko</t>
  </si>
  <si>
    <t>-755966802</t>
  </si>
  <si>
    <t>Pol254</t>
  </si>
  <si>
    <t>1415215884</t>
  </si>
  <si>
    <t>Pol255</t>
  </si>
  <si>
    <t>Výchozí revize</t>
  </si>
  <si>
    <t>-1881611008</t>
  </si>
  <si>
    <t>Pol269</t>
  </si>
  <si>
    <t>Montáž kabelů DC 6 mm2</t>
  </si>
  <si>
    <t>808441690</t>
  </si>
  <si>
    <t>Pol270</t>
  </si>
  <si>
    <t>Montáž skříně SPDx.x včetně uchycení na střeše ke konstrukci a propojení s kabely</t>
  </si>
  <si>
    <t>1311636057</t>
  </si>
  <si>
    <t>Pol271</t>
  </si>
  <si>
    <t>Montáž rozváděče RDC včetně uchycení a propojení s kabely</t>
  </si>
  <si>
    <t>314029178</t>
  </si>
  <si>
    <t>Pol272</t>
  </si>
  <si>
    <t>Pospojení kabelových žlabů s konstrukcí a stávajícím hromosvodem pomocí vodiče 16 mm2, zž</t>
  </si>
  <si>
    <t>-2022265271</t>
  </si>
  <si>
    <t>Pol273</t>
  </si>
  <si>
    <t>Pospojení fot. panelů s konstrukcí pomocí vodiče 6 mm2, zž, délka 0,3 m opatřeného kabelovými oky</t>
  </si>
  <si>
    <t>-1145021228</t>
  </si>
  <si>
    <t>Přesun stávajících rozvaděčů FVE na samonosnou AL konstrukci kotvenou ke stěně objektu ZZ</t>
  </si>
  <si>
    <t>-289533173</t>
  </si>
  <si>
    <t>Pol2541</t>
  </si>
  <si>
    <t>-810528812</t>
  </si>
  <si>
    <t>IO 06 - Dešťová kanalizace</t>
  </si>
  <si>
    <t>-677558022</t>
  </si>
  <si>
    <t>431011942</t>
  </si>
  <si>
    <t>-265822512</t>
  </si>
  <si>
    <t>"sejmutí ornice" 0,80*2,56</t>
  </si>
  <si>
    <t>1177640756</t>
  </si>
  <si>
    <t>(8,6*0,8)+(19,4*0,8)</t>
  </si>
  <si>
    <t>-130908893</t>
  </si>
  <si>
    <t>28*2</t>
  </si>
  <si>
    <t>323910642</t>
  </si>
  <si>
    <t>1854167393</t>
  </si>
  <si>
    <t>(2,05*0,2)+22,4</t>
  </si>
  <si>
    <t>-69908550</t>
  </si>
  <si>
    <t>23,810</t>
  </si>
  <si>
    <t>423371745</t>
  </si>
  <si>
    <t>-72723061</t>
  </si>
  <si>
    <t>"násobeno váhovým koeficientem 2" 23,81*2</t>
  </si>
  <si>
    <t>1282400934</t>
  </si>
  <si>
    <t>"zemina"(0,8*7,0)</t>
  </si>
  <si>
    <t>"štěrk"(10,95*0,8)</t>
  </si>
  <si>
    <t>1763170515</t>
  </si>
  <si>
    <t>8,76*1,7</t>
  </si>
  <si>
    <t>169547146</t>
  </si>
  <si>
    <t>5,6*1,45</t>
  </si>
  <si>
    <t>1087770895</t>
  </si>
  <si>
    <t>"délka x šířka x tloušťka" 13*0,80*0,30</t>
  </si>
  <si>
    <t>-540760198</t>
  </si>
  <si>
    <t>3,12*2 "Přepočtené koeficientem množství</t>
  </si>
  <si>
    <t>158769194</t>
  </si>
  <si>
    <t>2,56*0,8</t>
  </si>
  <si>
    <t>1890024212</t>
  </si>
  <si>
    <t>2,048*0,02 "Přepočtené koeficientem množství</t>
  </si>
  <si>
    <t>-1736310071</t>
  </si>
  <si>
    <t>-650007546</t>
  </si>
  <si>
    <t>-1778139338</t>
  </si>
  <si>
    <t>13*0,1</t>
  </si>
  <si>
    <t>-750265905</t>
  </si>
  <si>
    <t>75132380</t>
  </si>
  <si>
    <t>-2021335181</t>
  </si>
  <si>
    <t>13*1,03 "Přepočtené koeficientem množství</t>
  </si>
  <si>
    <t>-371200663</t>
  </si>
  <si>
    <t>1591638520</t>
  </si>
  <si>
    <t>4*1,03 "Přepočtené koeficientem množství</t>
  </si>
  <si>
    <t>-1456776661</t>
  </si>
  <si>
    <t>3,2</t>
  </si>
  <si>
    <t>-1926910748</t>
  </si>
  <si>
    <t>3,94088669950739*1,015 "Přepočtené koeficientem množství</t>
  </si>
  <si>
    <t>-655598548</t>
  </si>
  <si>
    <t>-876050620</t>
  </si>
  <si>
    <t>1332959410</t>
  </si>
  <si>
    <t>44508847</t>
  </si>
  <si>
    <t>"celková délka" 13</t>
  </si>
  <si>
    <t>-1968607595</t>
  </si>
  <si>
    <t>1592772377</t>
  </si>
  <si>
    <t>-1154778180</t>
  </si>
  <si>
    <t>-696232300</t>
  </si>
  <si>
    <t>-468049042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</si>
  <si>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</si>
  <si>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</si>
  <si>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</si>
  <si>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</si>
  <si>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</si>
  <si>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</si>
  <si>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</si>
  <si>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</si>
  <si>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</si>
  <si>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</si>
  <si>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Průzkumné, zeměměřičské a projektové práce</t>
  </si>
  <si>
    <t>1024</t>
  </si>
  <si>
    <t>-809374815</t>
  </si>
  <si>
    <t>https://podminky.urs.cz/item/CS_URS_2024_02/010001000</t>
  </si>
  <si>
    <t>0132540.1R</t>
  </si>
  <si>
    <t>Kompletní dokumentace skutečného provedení stavby</t>
  </si>
  <si>
    <t>-247554243</t>
  </si>
  <si>
    <t>VRN2</t>
  </si>
  <si>
    <t>Příprava staveniště</t>
  </si>
  <si>
    <t>020001000</t>
  </si>
  <si>
    <t>1819276404</t>
  </si>
  <si>
    <t>https://podminky.urs.cz/item/CS_URS_2024_02/020001000</t>
  </si>
  <si>
    <t>VRN3</t>
  </si>
  <si>
    <t>Zařízení staveniště</t>
  </si>
  <si>
    <t>030001000</t>
  </si>
  <si>
    <t>1706410950</t>
  </si>
  <si>
    <t>https://podminky.urs.cz/item/CS_URS_2024_02/030001000</t>
  </si>
  <si>
    <t>032002000</t>
  </si>
  <si>
    <t>Vybavení staveniště</t>
  </si>
  <si>
    <t>617288897</t>
  </si>
  <si>
    <t>https://podminky.urs.cz/item/CS_URS_2024_02/032002000</t>
  </si>
  <si>
    <t>033002000</t>
  </si>
  <si>
    <t>Připojení a spotřeba energií pro zařízení staveniště</t>
  </si>
  <si>
    <t>-15340264</t>
  </si>
  <si>
    <t>https://podminky.urs.cz/item/CS_URS_2024_02/033002000</t>
  </si>
  <si>
    <t>033002000R</t>
  </si>
  <si>
    <t>Kolaudační rozhodnutí + první paraelní připojení FVE</t>
  </si>
  <si>
    <t>-1064104598</t>
  </si>
  <si>
    <t>034103000</t>
  </si>
  <si>
    <t>Oplocení staveniště</t>
  </si>
  <si>
    <t>236099343</t>
  </si>
  <si>
    <t>https://podminky.urs.cz/item/CS_URS_2024_02/034103000</t>
  </si>
  <si>
    <t>VRN4</t>
  </si>
  <si>
    <t>Inženýrská činnost</t>
  </si>
  <si>
    <t>040001000</t>
  </si>
  <si>
    <t>1740248900</t>
  </si>
  <si>
    <t>https://podminky.urs.cz/item/CS_URS_2024_02/040001000</t>
  </si>
  <si>
    <t>045203000</t>
  </si>
  <si>
    <t>-2080878575</t>
  </si>
  <si>
    <t>https://podminky.urs.cz/item/CS_URS_2024_02/045203000</t>
  </si>
  <si>
    <t>VRN7</t>
  </si>
  <si>
    <t>Provozní vlivy</t>
  </si>
  <si>
    <t>070001000</t>
  </si>
  <si>
    <t>-2069605509</t>
  </si>
  <si>
    <t>https://podminky.urs.cz/item/CS_URS_2024_02/070001000</t>
  </si>
  <si>
    <t>070001R</t>
  </si>
  <si>
    <t>Spolupráce s ostatními profesemi</t>
  </si>
  <si>
    <t>105339647</t>
  </si>
  <si>
    <t>070002R</t>
  </si>
  <si>
    <t>Stavební přípomoci</t>
  </si>
  <si>
    <t>1929850576</t>
  </si>
  <si>
    <t>VRN9</t>
  </si>
  <si>
    <t>0001R</t>
  </si>
  <si>
    <t>Publicitní pamětní deska</t>
  </si>
  <si>
    <t>-556369958</t>
  </si>
  <si>
    <t>0002R</t>
  </si>
  <si>
    <t>Dočasný billboard - doporučení euroformát 5100x2400mm</t>
  </si>
  <si>
    <t>440481322</t>
  </si>
  <si>
    <t>"od zahájení realizace projektu min. rozměr 2100x2200mm" 1</t>
  </si>
  <si>
    <t>090001000</t>
  </si>
  <si>
    <t>546585001</t>
  </si>
  <si>
    <t>https://podminky.urs.cz/item/CS_URS_2024_02/090001000</t>
  </si>
  <si>
    <t>"cestovné, dopravné a další náklady" 1</t>
  </si>
  <si>
    <t>092203000</t>
  </si>
  <si>
    <t>Náklady na zaškolení</t>
  </si>
  <si>
    <t>-1286686407</t>
  </si>
  <si>
    <t>https://podminky.urs.cz/item/CS_URS_2024_02/092203000</t>
  </si>
  <si>
    <t>094103R</t>
  </si>
  <si>
    <t>Základní úklid stavby (po prováděných hrubých prací - instalační, stavební)</t>
  </si>
  <si>
    <t>oubor…</t>
  </si>
  <si>
    <t>-403657256</t>
  </si>
  <si>
    <t>01 - Vnitřní vybavení pevně spojené se stavbou</t>
  </si>
  <si>
    <t>Ostatní - Ostatní</t>
  </si>
  <si>
    <t xml:space="preserve">    796 - Gastro</t>
  </si>
  <si>
    <t>796</t>
  </si>
  <si>
    <t>Gastro</t>
  </si>
  <si>
    <t>G03</t>
  </si>
  <si>
    <t>Odsávač par</t>
  </si>
  <si>
    <t>1711789262</t>
  </si>
  <si>
    <t>"viz. výpis gastro" 1</t>
  </si>
  <si>
    <t>G04</t>
  </si>
  <si>
    <t>Indukční varná deska_x000d_</t>
  </si>
  <si>
    <t>438688178</t>
  </si>
  <si>
    <t>"viz. výpis gastro"1</t>
  </si>
  <si>
    <t>G05</t>
  </si>
  <si>
    <t>Horkovzdušná vestavěná trouba</t>
  </si>
  <si>
    <t>-78190620</t>
  </si>
  <si>
    <t>G06</t>
  </si>
  <si>
    <t>Vestavěná myčka nádobí</t>
  </si>
  <si>
    <t>-427958362</t>
  </si>
  <si>
    <t>G07</t>
  </si>
  <si>
    <t>Nerezový kuchyňký dřez s odkapávačem + baterie</t>
  </si>
  <si>
    <t>1802465940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</si>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</sst>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3" fillId="5" borderId="23" xfId="0" applyFont="1" applyFill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2" TargetMode="External" /><Relationship Id="rId2" Type="http://schemas.openxmlformats.org/officeDocument/2006/relationships/hyperlink" Target="https://podminky.urs.cz/item/CS_URS_2024_02/122151104" TargetMode="External" /><Relationship Id="rId3" Type="http://schemas.openxmlformats.org/officeDocument/2006/relationships/hyperlink" Target="https://podminky.urs.cz/item/CS_URS_2024_02/1321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4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2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2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271542211" TargetMode="External" /><Relationship Id="rId12" Type="http://schemas.openxmlformats.org/officeDocument/2006/relationships/hyperlink" Target="https://podminky.urs.cz/item/CS_URS_2024_02/273353121" TargetMode="External" /><Relationship Id="rId13" Type="http://schemas.openxmlformats.org/officeDocument/2006/relationships/hyperlink" Target="https://podminky.urs.cz/item/CS_URS_2024_02/274353131" TargetMode="External" /><Relationship Id="rId14" Type="http://schemas.openxmlformats.org/officeDocument/2006/relationships/hyperlink" Target="https://podminky.urs.cz/item/CS_URS_2024_02/273321511" TargetMode="External" /><Relationship Id="rId15" Type="http://schemas.openxmlformats.org/officeDocument/2006/relationships/hyperlink" Target="https://podminky.urs.cz/item/CS_URS_2024_02/273351121" TargetMode="External" /><Relationship Id="rId16" Type="http://schemas.openxmlformats.org/officeDocument/2006/relationships/hyperlink" Target="https://podminky.urs.cz/item/CS_URS_2024_02/273351122" TargetMode="External" /><Relationship Id="rId17" Type="http://schemas.openxmlformats.org/officeDocument/2006/relationships/hyperlink" Target="https://podminky.urs.cz/item/CS_URS_2024_02/273362021" TargetMode="External" /><Relationship Id="rId18" Type="http://schemas.openxmlformats.org/officeDocument/2006/relationships/hyperlink" Target="https://podminky.urs.cz/item/CS_URS_2024_02/274321511" TargetMode="External" /><Relationship Id="rId19" Type="http://schemas.openxmlformats.org/officeDocument/2006/relationships/hyperlink" Target="https://podminky.urs.cz/item/CS_URS_2024_02/274351121" TargetMode="External" /><Relationship Id="rId20" Type="http://schemas.openxmlformats.org/officeDocument/2006/relationships/hyperlink" Target="https://podminky.urs.cz/item/CS_URS_2024_02/274351122" TargetMode="External" /><Relationship Id="rId21" Type="http://schemas.openxmlformats.org/officeDocument/2006/relationships/hyperlink" Target="https://podminky.urs.cz/item/CS_URS_2024_02/274361821" TargetMode="External" /><Relationship Id="rId22" Type="http://schemas.openxmlformats.org/officeDocument/2006/relationships/hyperlink" Target="https://podminky.urs.cz/item/CS_URS_2024_02/274362021" TargetMode="External" /><Relationship Id="rId23" Type="http://schemas.openxmlformats.org/officeDocument/2006/relationships/hyperlink" Target="https://podminky.urs.cz/item/CS_URS_2024_02/275321211" TargetMode="External" /><Relationship Id="rId24" Type="http://schemas.openxmlformats.org/officeDocument/2006/relationships/hyperlink" Target="https://podminky.urs.cz/item/CS_URS_2024_02/311235141" TargetMode="External" /><Relationship Id="rId25" Type="http://schemas.openxmlformats.org/officeDocument/2006/relationships/hyperlink" Target="https://podminky.urs.cz/item/CS_URS_2024_02/311235181" TargetMode="External" /><Relationship Id="rId26" Type="http://schemas.openxmlformats.org/officeDocument/2006/relationships/hyperlink" Target="https://podminky.urs.cz/item/CS_URS_2024_02/317168011" TargetMode="External" /><Relationship Id="rId27" Type="http://schemas.openxmlformats.org/officeDocument/2006/relationships/hyperlink" Target="https://podminky.urs.cz/item/CS_URS_2024_02/317168012" TargetMode="External" /><Relationship Id="rId28" Type="http://schemas.openxmlformats.org/officeDocument/2006/relationships/hyperlink" Target="https://podminky.urs.cz/item/CS_URS_2024_02/317168015" TargetMode="External" /><Relationship Id="rId29" Type="http://schemas.openxmlformats.org/officeDocument/2006/relationships/hyperlink" Target="https://podminky.urs.cz/item/CS_URS_2024_02/317168016" TargetMode="External" /><Relationship Id="rId30" Type="http://schemas.openxmlformats.org/officeDocument/2006/relationships/hyperlink" Target="https://podminky.urs.cz/item/CS_URS_2024_02/317168025" TargetMode="External" /><Relationship Id="rId31" Type="http://schemas.openxmlformats.org/officeDocument/2006/relationships/hyperlink" Target="https://podminky.urs.cz/item/CS_URS_2024_02/317168026" TargetMode="External" /><Relationship Id="rId32" Type="http://schemas.openxmlformats.org/officeDocument/2006/relationships/hyperlink" Target="https://podminky.urs.cz/item/CS_URS_2024_02/317168051" TargetMode="External" /><Relationship Id="rId33" Type="http://schemas.openxmlformats.org/officeDocument/2006/relationships/hyperlink" Target="https://podminky.urs.cz/item/CS_URS_2024_02/317168054" TargetMode="External" /><Relationship Id="rId34" Type="http://schemas.openxmlformats.org/officeDocument/2006/relationships/hyperlink" Target="https://podminky.urs.cz/item/CS_URS_2024_02/317168056" TargetMode="External" /><Relationship Id="rId35" Type="http://schemas.openxmlformats.org/officeDocument/2006/relationships/hyperlink" Target="https://podminky.urs.cz/item/CS_URS_2024_02/317168057" TargetMode="External" /><Relationship Id="rId36" Type="http://schemas.openxmlformats.org/officeDocument/2006/relationships/hyperlink" Target="https://podminky.urs.cz/item/CS_URS_2024_02/317168059" TargetMode="External" /><Relationship Id="rId37" Type="http://schemas.openxmlformats.org/officeDocument/2006/relationships/hyperlink" Target="https://podminky.urs.cz/item/CS_URS_2024_02/317168060" TargetMode="External" /><Relationship Id="rId38" Type="http://schemas.openxmlformats.org/officeDocument/2006/relationships/hyperlink" Target="https://podminky.urs.cz/item/CS_URS_2024_02/317168442" TargetMode="External" /><Relationship Id="rId39" Type="http://schemas.openxmlformats.org/officeDocument/2006/relationships/hyperlink" Target="https://podminky.urs.cz/item/CS_URS_2024_02/330321410" TargetMode="External" /><Relationship Id="rId40" Type="http://schemas.openxmlformats.org/officeDocument/2006/relationships/hyperlink" Target="https://podminky.urs.cz/item/CS_URS_2024_02/331351321" TargetMode="External" /><Relationship Id="rId41" Type="http://schemas.openxmlformats.org/officeDocument/2006/relationships/hyperlink" Target="https://podminky.urs.cz/item/CS_URS_2024_02/331351322" TargetMode="External" /><Relationship Id="rId42" Type="http://schemas.openxmlformats.org/officeDocument/2006/relationships/hyperlink" Target="https://podminky.urs.cz/item/CS_URS_2024_02/331361821" TargetMode="External" /><Relationship Id="rId43" Type="http://schemas.openxmlformats.org/officeDocument/2006/relationships/hyperlink" Target="https://podminky.urs.cz/item/CS_URS_2024_02/342244201" TargetMode="External" /><Relationship Id="rId44" Type="http://schemas.openxmlformats.org/officeDocument/2006/relationships/hyperlink" Target="https://podminky.urs.cz/item/CS_URS_2024_02/342244211" TargetMode="External" /><Relationship Id="rId45" Type="http://schemas.openxmlformats.org/officeDocument/2006/relationships/hyperlink" Target="https://podminky.urs.cz/item/CS_URS_2024_02/342244221" TargetMode="External" /><Relationship Id="rId46" Type="http://schemas.openxmlformats.org/officeDocument/2006/relationships/hyperlink" Target="https://podminky.urs.cz/item/CS_URS_2024_02/380356211" TargetMode="External" /><Relationship Id="rId47" Type="http://schemas.openxmlformats.org/officeDocument/2006/relationships/hyperlink" Target="https://podminky.urs.cz/item/CS_URS_2024_02/380356212" TargetMode="External" /><Relationship Id="rId48" Type="http://schemas.openxmlformats.org/officeDocument/2006/relationships/hyperlink" Target="https://podminky.urs.cz/item/CS_URS_2024_02/380361006" TargetMode="External" /><Relationship Id="rId49" Type="http://schemas.openxmlformats.org/officeDocument/2006/relationships/hyperlink" Target="https://podminky.urs.cz/item/CS_URS_2024_02/411121125" TargetMode="External" /><Relationship Id="rId50" Type="http://schemas.openxmlformats.org/officeDocument/2006/relationships/hyperlink" Target="https://podminky.urs.cz/item/CS_URS_2024_02/411121127" TargetMode="External" /><Relationship Id="rId51" Type="http://schemas.openxmlformats.org/officeDocument/2006/relationships/hyperlink" Target="https://podminky.urs.cz/item/CS_URS_2024_02/413321414" TargetMode="External" /><Relationship Id="rId52" Type="http://schemas.openxmlformats.org/officeDocument/2006/relationships/hyperlink" Target="https://podminky.urs.cz/item/CS_URS_2024_02/413351121" TargetMode="External" /><Relationship Id="rId53" Type="http://schemas.openxmlformats.org/officeDocument/2006/relationships/hyperlink" Target="https://podminky.urs.cz/item/CS_URS_2024_02/413351122" TargetMode="External" /><Relationship Id="rId54" Type="http://schemas.openxmlformats.org/officeDocument/2006/relationships/hyperlink" Target="https://podminky.urs.cz/item/CS_URS_2024_02/413352211" TargetMode="External" /><Relationship Id="rId55" Type="http://schemas.openxmlformats.org/officeDocument/2006/relationships/hyperlink" Target="https://podminky.urs.cz/item/CS_URS_2024_02/413352212" TargetMode="External" /><Relationship Id="rId56" Type="http://schemas.openxmlformats.org/officeDocument/2006/relationships/hyperlink" Target="https://podminky.urs.cz/item/CS_URS_2024_02/413361821" TargetMode="External" /><Relationship Id="rId57" Type="http://schemas.openxmlformats.org/officeDocument/2006/relationships/hyperlink" Target="https://podminky.urs.cz/item/CS_URS_2024_02/417321717" TargetMode="External" /><Relationship Id="rId58" Type="http://schemas.openxmlformats.org/officeDocument/2006/relationships/hyperlink" Target="https://podminky.urs.cz/item/CS_URS_2024_02/417351115" TargetMode="External" /><Relationship Id="rId59" Type="http://schemas.openxmlformats.org/officeDocument/2006/relationships/hyperlink" Target="https://podminky.urs.cz/item/CS_URS_2024_02/417351116" TargetMode="External" /><Relationship Id="rId60" Type="http://schemas.openxmlformats.org/officeDocument/2006/relationships/hyperlink" Target="https://podminky.urs.cz/item/CS_URS_2024_02/417361821" TargetMode="External" /><Relationship Id="rId61" Type="http://schemas.openxmlformats.org/officeDocument/2006/relationships/hyperlink" Target="https://podminky.urs.cz/item/CS_URS_2024_02/430321001" TargetMode="External" /><Relationship Id="rId62" Type="http://schemas.openxmlformats.org/officeDocument/2006/relationships/hyperlink" Target="https://podminky.urs.cz/item/CS_URS_2024_02/596811311" TargetMode="External" /><Relationship Id="rId63" Type="http://schemas.openxmlformats.org/officeDocument/2006/relationships/hyperlink" Target="https://podminky.urs.cz/item/CS_URS_2024_02/611131300" TargetMode="External" /><Relationship Id="rId64" Type="http://schemas.openxmlformats.org/officeDocument/2006/relationships/hyperlink" Target="https://podminky.urs.cz/item/CS_URS_2024_02/611341321" TargetMode="External" /><Relationship Id="rId65" Type="http://schemas.openxmlformats.org/officeDocument/2006/relationships/hyperlink" Target="https://podminky.urs.cz/item/CS_URS_2024_02/612131300" TargetMode="External" /><Relationship Id="rId66" Type="http://schemas.openxmlformats.org/officeDocument/2006/relationships/hyperlink" Target="https://podminky.urs.cz/item/CS_URS_2024_02/612142001" TargetMode="External" /><Relationship Id="rId67" Type="http://schemas.openxmlformats.org/officeDocument/2006/relationships/hyperlink" Target="https://podminky.urs.cz/item/CS_URS_2024_02/612323311" TargetMode="External" /><Relationship Id="rId68" Type="http://schemas.openxmlformats.org/officeDocument/2006/relationships/hyperlink" Target="https://podminky.urs.cz/item/CS_URS_2024_02/612341321" TargetMode="External" /><Relationship Id="rId69" Type="http://schemas.openxmlformats.org/officeDocument/2006/relationships/hyperlink" Target="https://podminky.urs.cz/item/CS_URS_2024_02/621221031" TargetMode="External" /><Relationship Id="rId70" Type="http://schemas.openxmlformats.org/officeDocument/2006/relationships/hyperlink" Target="https://podminky.urs.cz/item/CS_URS_2024_02/621221041" TargetMode="External" /><Relationship Id="rId71" Type="http://schemas.openxmlformats.org/officeDocument/2006/relationships/hyperlink" Target="https://podminky.urs.cz/item/CS_URS_2024_02/621221051" TargetMode="External" /><Relationship Id="rId72" Type="http://schemas.openxmlformats.org/officeDocument/2006/relationships/hyperlink" Target="https://podminky.urs.cz/item/CS_URS_2024_02/621521012" TargetMode="External" /><Relationship Id="rId73" Type="http://schemas.openxmlformats.org/officeDocument/2006/relationships/hyperlink" Target="https://podminky.urs.cz/item/CS_URS_2024_02/622131121" TargetMode="External" /><Relationship Id="rId74" Type="http://schemas.openxmlformats.org/officeDocument/2006/relationships/hyperlink" Target="https://podminky.urs.cz/item/CS_URS_2024_02/622211041" TargetMode="External" /><Relationship Id="rId75" Type="http://schemas.openxmlformats.org/officeDocument/2006/relationships/hyperlink" Target="https://podminky.urs.cz/item/CS_URS_2024_02/622521012" TargetMode="External" /><Relationship Id="rId76" Type="http://schemas.openxmlformats.org/officeDocument/2006/relationships/hyperlink" Target="https://podminky.urs.cz/item/CS_URS_2024_02/631311113" TargetMode="External" /><Relationship Id="rId77" Type="http://schemas.openxmlformats.org/officeDocument/2006/relationships/hyperlink" Target="https://podminky.urs.cz/item/CS_URS_2024_02/631311126" TargetMode="External" /><Relationship Id="rId78" Type="http://schemas.openxmlformats.org/officeDocument/2006/relationships/hyperlink" Target="https://podminky.urs.cz/item/CS_URS_2024_02/631311136" TargetMode="External" /><Relationship Id="rId79" Type="http://schemas.openxmlformats.org/officeDocument/2006/relationships/hyperlink" Target="https://podminky.urs.cz/item/CS_URS_2024_02/631319203" TargetMode="External" /><Relationship Id="rId80" Type="http://schemas.openxmlformats.org/officeDocument/2006/relationships/hyperlink" Target="https://podminky.urs.cz/item/CS_URS_2024_02/631319011" TargetMode="External" /><Relationship Id="rId81" Type="http://schemas.openxmlformats.org/officeDocument/2006/relationships/hyperlink" Target="https://podminky.urs.cz/item/CS_URS_2024_02/632441114" TargetMode="External" /><Relationship Id="rId82" Type="http://schemas.openxmlformats.org/officeDocument/2006/relationships/hyperlink" Target="https://podminky.urs.cz/item/CS_URS_2024_02/632441119" TargetMode="External" /><Relationship Id="rId83" Type="http://schemas.openxmlformats.org/officeDocument/2006/relationships/hyperlink" Target="https://podminky.urs.cz/item/CS_URS_2024_02/632481213" TargetMode="External" /><Relationship Id="rId84" Type="http://schemas.openxmlformats.org/officeDocument/2006/relationships/hyperlink" Target="https://podminky.urs.cz/item/CS_URS_2024_02/633121112" TargetMode="External" /><Relationship Id="rId85" Type="http://schemas.openxmlformats.org/officeDocument/2006/relationships/hyperlink" Target="https://podminky.urs.cz/item/CS_URS_2024_02/633991111" TargetMode="External" /><Relationship Id="rId86" Type="http://schemas.openxmlformats.org/officeDocument/2006/relationships/hyperlink" Target="https://podminky.urs.cz/item/CS_URS_2024_02/634111113" TargetMode="External" /><Relationship Id="rId87" Type="http://schemas.openxmlformats.org/officeDocument/2006/relationships/hyperlink" Target="https://podminky.urs.cz/item/CS_URS_2024_02/634113113" TargetMode="External" /><Relationship Id="rId88" Type="http://schemas.openxmlformats.org/officeDocument/2006/relationships/hyperlink" Target="https://podminky.urs.cz/item/CS_URS_2024_02/634911114" TargetMode="External" /><Relationship Id="rId89" Type="http://schemas.openxmlformats.org/officeDocument/2006/relationships/hyperlink" Target="https://podminky.urs.cz/item/CS_URS_2024_02/636311111" TargetMode="External" /><Relationship Id="rId90" Type="http://schemas.openxmlformats.org/officeDocument/2006/relationships/hyperlink" Target="https://podminky.urs.cz/item/CS_URS_2024_02/642944121" TargetMode="External" /><Relationship Id="rId91" Type="http://schemas.openxmlformats.org/officeDocument/2006/relationships/hyperlink" Target="https://podminky.urs.cz/item/CS_URS_2024_02/642944221" TargetMode="External" /><Relationship Id="rId92" Type="http://schemas.openxmlformats.org/officeDocument/2006/relationships/hyperlink" Target="https://podminky.urs.cz/item/CS_URS_2024_02/642945111" TargetMode="External" /><Relationship Id="rId93" Type="http://schemas.openxmlformats.org/officeDocument/2006/relationships/hyperlink" Target="https://podminky.urs.cz/item/CS_URS_2024_02/642945112" TargetMode="External" /><Relationship Id="rId94" Type="http://schemas.openxmlformats.org/officeDocument/2006/relationships/hyperlink" Target="https://podminky.urs.cz/item/CS_URS_2024_02/642946111" TargetMode="External" /><Relationship Id="rId95" Type="http://schemas.openxmlformats.org/officeDocument/2006/relationships/hyperlink" Target="https://podminky.urs.cz/item/CS_URS_2024_02/919726122" TargetMode="External" /><Relationship Id="rId96" Type="http://schemas.openxmlformats.org/officeDocument/2006/relationships/hyperlink" Target="https://podminky.urs.cz/item/CS_URS_2024_02/935932116" TargetMode="External" /><Relationship Id="rId97" Type="http://schemas.openxmlformats.org/officeDocument/2006/relationships/hyperlink" Target="https://podminky.urs.cz/item/CS_URS_2024_02/935933112" TargetMode="External" /><Relationship Id="rId98" Type="http://schemas.openxmlformats.org/officeDocument/2006/relationships/hyperlink" Target="https://podminky.urs.cz/item/CS_URS_2024_02/941111111" TargetMode="External" /><Relationship Id="rId99" Type="http://schemas.openxmlformats.org/officeDocument/2006/relationships/hyperlink" Target="https://podminky.urs.cz/item/CS_URS_2024_02/941111211" TargetMode="External" /><Relationship Id="rId100" Type="http://schemas.openxmlformats.org/officeDocument/2006/relationships/hyperlink" Target="https://podminky.urs.cz/item/CS_URS_2024_02/941111322" TargetMode="External" /><Relationship Id="rId101" Type="http://schemas.openxmlformats.org/officeDocument/2006/relationships/hyperlink" Target="https://podminky.urs.cz/item/CS_URS_2024_02/941111811" TargetMode="External" /><Relationship Id="rId102" Type="http://schemas.openxmlformats.org/officeDocument/2006/relationships/hyperlink" Target="https://podminky.urs.cz/item/CS_URS_2024_02/944111111" TargetMode="External" /><Relationship Id="rId103" Type="http://schemas.openxmlformats.org/officeDocument/2006/relationships/hyperlink" Target="https://podminky.urs.cz/item/CS_URS_2024_02/944111211" TargetMode="External" /><Relationship Id="rId104" Type="http://schemas.openxmlformats.org/officeDocument/2006/relationships/hyperlink" Target="https://podminky.urs.cz/item/CS_URS_2024_02/944111811" TargetMode="External" /><Relationship Id="rId105" Type="http://schemas.openxmlformats.org/officeDocument/2006/relationships/hyperlink" Target="https://podminky.urs.cz/item/CS_URS_2024_02/944511111" TargetMode="External" /><Relationship Id="rId106" Type="http://schemas.openxmlformats.org/officeDocument/2006/relationships/hyperlink" Target="https://podminky.urs.cz/item/CS_URS_2024_02/944511211" TargetMode="External" /><Relationship Id="rId107" Type="http://schemas.openxmlformats.org/officeDocument/2006/relationships/hyperlink" Target="https://podminky.urs.cz/item/CS_URS_2024_02/944511811" TargetMode="External" /><Relationship Id="rId108" Type="http://schemas.openxmlformats.org/officeDocument/2006/relationships/hyperlink" Target="https://podminky.urs.cz/item/CS_URS_2024_02/945412111" TargetMode="External" /><Relationship Id="rId109" Type="http://schemas.openxmlformats.org/officeDocument/2006/relationships/hyperlink" Target="https://podminky.urs.cz/item/CS_URS_2024_02/949101112" TargetMode="External" /><Relationship Id="rId110" Type="http://schemas.openxmlformats.org/officeDocument/2006/relationships/hyperlink" Target="https://podminky.urs.cz/item/CS_URS_2024_02/953943211" TargetMode="External" /><Relationship Id="rId111" Type="http://schemas.openxmlformats.org/officeDocument/2006/relationships/hyperlink" Target="https://podminky.urs.cz/item/CS_URS_2024_02/993111111" TargetMode="External" /><Relationship Id="rId112" Type="http://schemas.openxmlformats.org/officeDocument/2006/relationships/hyperlink" Target="https://podminky.urs.cz/item/CS_URS_2024_02/993111119" TargetMode="External" /><Relationship Id="rId113" Type="http://schemas.openxmlformats.org/officeDocument/2006/relationships/hyperlink" Target="https://podminky.urs.cz/item/CS_URS_2024_02/998011002" TargetMode="External" /><Relationship Id="rId114" Type="http://schemas.openxmlformats.org/officeDocument/2006/relationships/hyperlink" Target="https://podminky.urs.cz/item/CS_URS_2024_02/711111001" TargetMode="External" /><Relationship Id="rId115" Type="http://schemas.openxmlformats.org/officeDocument/2006/relationships/hyperlink" Target="https://podminky.urs.cz/item/CS_URS_2024_02/711112001" TargetMode="External" /><Relationship Id="rId116" Type="http://schemas.openxmlformats.org/officeDocument/2006/relationships/hyperlink" Target="https://podminky.urs.cz/item/CS_URS_2024_02/711141559" TargetMode="External" /><Relationship Id="rId117" Type="http://schemas.openxmlformats.org/officeDocument/2006/relationships/hyperlink" Target="https://podminky.urs.cz/item/CS_URS_2024_02/711142559" TargetMode="External" /><Relationship Id="rId118" Type="http://schemas.openxmlformats.org/officeDocument/2006/relationships/hyperlink" Target="https://podminky.urs.cz/item/CS_URS_2024_02/711471051" TargetMode="External" /><Relationship Id="rId119" Type="http://schemas.openxmlformats.org/officeDocument/2006/relationships/hyperlink" Target="https://podminky.urs.cz/item/CS_URS_2024_02/998711202" TargetMode="External" /><Relationship Id="rId120" Type="http://schemas.openxmlformats.org/officeDocument/2006/relationships/hyperlink" Target="https://podminky.urs.cz/item/CS_URS_2024_02/712363115" TargetMode="External" /><Relationship Id="rId121" Type="http://schemas.openxmlformats.org/officeDocument/2006/relationships/hyperlink" Target="https://podminky.urs.cz/item/CS_URS_2024_02/712363607" TargetMode="External" /><Relationship Id="rId122" Type="http://schemas.openxmlformats.org/officeDocument/2006/relationships/hyperlink" Target="https://podminky.urs.cz/item/CS_URS_2024_02/712363608" TargetMode="External" /><Relationship Id="rId123" Type="http://schemas.openxmlformats.org/officeDocument/2006/relationships/hyperlink" Target="https://podminky.urs.cz/item/CS_URS_2024_02/712363609" TargetMode="External" /><Relationship Id="rId124" Type="http://schemas.openxmlformats.org/officeDocument/2006/relationships/hyperlink" Target="https://podminky.urs.cz/item/CS_URS_2024_02/712771401" TargetMode="External" /><Relationship Id="rId125" Type="http://schemas.openxmlformats.org/officeDocument/2006/relationships/hyperlink" Target="https://podminky.urs.cz/item/CS_URS_2024_02/712771521" TargetMode="External" /><Relationship Id="rId126" Type="http://schemas.openxmlformats.org/officeDocument/2006/relationships/hyperlink" Target="https://podminky.urs.cz/item/CS_URS_2024_02/998712202" TargetMode="External" /><Relationship Id="rId127" Type="http://schemas.openxmlformats.org/officeDocument/2006/relationships/hyperlink" Target="https://podminky.urs.cz/item/CS_URS_2024_02/713121111" TargetMode="External" /><Relationship Id="rId128" Type="http://schemas.openxmlformats.org/officeDocument/2006/relationships/hyperlink" Target="https://podminky.urs.cz/item/CS_URS_2024_02/713121111" TargetMode="External" /><Relationship Id="rId129" Type="http://schemas.openxmlformats.org/officeDocument/2006/relationships/hyperlink" Target="https://podminky.urs.cz/item/CS_URS_2024_02/713141152" TargetMode="External" /><Relationship Id="rId130" Type="http://schemas.openxmlformats.org/officeDocument/2006/relationships/hyperlink" Target="https://podminky.urs.cz/item/CS_URS_2024_02/713141311" TargetMode="External" /><Relationship Id="rId131" Type="http://schemas.openxmlformats.org/officeDocument/2006/relationships/hyperlink" Target="https://podminky.urs.cz/item/CS_URS_2024_02/713191521" TargetMode="External" /><Relationship Id="rId132" Type="http://schemas.openxmlformats.org/officeDocument/2006/relationships/hyperlink" Target="https://podminky.urs.cz/item/CS_URS_2024_02/713191523" TargetMode="External" /><Relationship Id="rId133" Type="http://schemas.openxmlformats.org/officeDocument/2006/relationships/hyperlink" Target="https://podminky.urs.cz/item/CS_URS_2024_02/998713202" TargetMode="External" /><Relationship Id="rId134" Type="http://schemas.openxmlformats.org/officeDocument/2006/relationships/hyperlink" Target="https://podminky.urs.cz/item/CS_URS_2024_02/722250143" TargetMode="External" /><Relationship Id="rId135" Type="http://schemas.openxmlformats.org/officeDocument/2006/relationships/hyperlink" Target="https://podminky.urs.cz/item/CS_URS_2024_02/762421014" TargetMode="External" /><Relationship Id="rId136" Type="http://schemas.openxmlformats.org/officeDocument/2006/relationships/hyperlink" Target="https://podminky.urs.cz/item/CS_URS_2024_02/998762202" TargetMode="External" /><Relationship Id="rId137" Type="http://schemas.openxmlformats.org/officeDocument/2006/relationships/hyperlink" Target="https://podminky.urs.cz/item/CS_URS_2024_02/763121211" TargetMode="External" /><Relationship Id="rId138" Type="http://schemas.openxmlformats.org/officeDocument/2006/relationships/hyperlink" Target="https://podminky.urs.cz/item/CS_URS_2024_02/763131414" TargetMode="External" /><Relationship Id="rId139" Type="http://schemas.openxmlformats.org/officeDocument/2006/relationships/hyperlink" Target="https://podminky.urs.cz/item/CS_URS_2024_02/763131765" TargetMode="External" /><Relationship Id="rId140" Type="http://schemas.openxmlformats.org/officeDocument/2006/relationships/hyperlink" Target="https://podminky.urs.cz/item/CS_URS_2024_02/763431002" TargetMode="External" /><Relationship Id="rId141" Type="http://schemas.openxmlformats.org/officeDocument/2006/relationships/hyperlink" Target="https://podminky.urs.cz/item/CS_URS_2024_02/763431041" TargetMode="External" /><Relationship Id="rId142" Type="http://schemas.openxmlformats.org/officeDocument/2006/relationships/hyperlink" Target="https://podminky.urs.cz/item/CS_URS_2024_02/763431201" TargetMode="External" /><Relationship Id="rId143" Type="http://schemas.openxmlformats.org/officeDocument/2006/relationships/hyperlink" Target="https://podminky.urs.cz/item/CS_URS_2024_02/998763402" TargetMode="External" /><Relationship Id="rId144" Type="http://schemas.openxmlformats.org/officeDocument/2006/relationships/hyperlink" Target="https://podminky.urs.cz/item/CS_URS_2024_02/712771611" TargetMode="External" /><Relationship Id="rId145" Type="http://schemas.openxmlformats.org/officeDocument/2006/relationships/hyperlink" Target="https://podminky.urs.cz/item/CS_URS_2024_02/764214607" TargetMode="External" /><Relationship Id="rId146" Type="http://schemas.openxmlformats.org/officeDocument/2006/relationships/hyperlink" Target="https://podminky.urs.cz/item/CS_URS_2024_02/764214609" TargetMode="External" /><Relationship Id="rId147" Type="http://schemas.openxmlformats.org/officeDocument/2006/relationships/hyperlink" Target="https://podminky.urs.cz/item/CS_URS_2024_02/764214611" TargetMode="External" /><Relationship Id="rId148" Type="http://schemas.openxmlformats.org/officeDocument/2006/relationships/hyperlink" Target="https://podminky.urs.cz/item/CS_URS_2024_02/764215646" TargetMode="External" /><Relationship Id="rId149" Type="http://schemas.openxmlformats.org/officeDocument/2006/relationships/hyperlink" Target="https://podminky.urs.cz/item/CS_URS_2024_02/764216643" TargetMode="External" /><Relationship Id="rId150" Type="http://schemas.openxmlformats.org/officeDocument/2006/relationships/hyperlink" Target="https://podminky.urs.cz/item/CS_URS_2024_02/998764202" TargetMode="External" /><Relationship Id="rId151" Type="http://schemas.openxmlformats.org/officeDocument/2006/relationships/hyperlink" Target="https://podminky.urs.cz/item/CS_URS_2024_02/766622131" TargetMode="External" /><Relationship Id="rId152" Type="http://schemas.openxmlformats.org/officeDocument/2006/relationships/hyperlink" Target="https://podminky.urs.cz/item/CS_URS_2024_02/766622216" TargetMode="External" /><Relationship Id="rId153" Type="http://schemas.openxmlformats.org/officeDocument/2006/relationships/hyperlink" Target="https://podminky.urs.cz/item/CS_URS_2024_02/766629214" TargetMode="External" /><Relationship Id="rId154" Type="http://schemas.openxmlformats.org/officeDocument/2006/relationships/hyperlink" Target="https://podminky.urs.cz/item/CS_URS_2024_02/766660001" TargetMode="External" /><Relationship Id="rId155" Type="http://schemas.openxmlformats.org/officeDocument/2006/relationships/hyperlink" Target="https://podminky.urs.cz/item/CS_URS_2024_02/766660021" TargetMode="External" /><Relationship Id="rId156" Type="http://schemas.openxmlformats.org/officeDocument/2006/relationships/hyperlink" Target="https://podminky.urs.cz/item/CS_URS_2024_02/766660022" TargetMode="External" /><Relationship Id="rId157" Type="http://schemas.openxmlformats.org/officeDocument/2006/relationships/hyperlink" Target="https://podminky.urs.cz/item/CS_URS_2024_02/766660311" TargetMode="External" /><Relationship Id="rId158" Type="http://schemas.openxmlformats.org/officeDocument/2006/relationships/hyperlink" Target="https://podminky.urs.cz/item/CS_URS_2024_02/766660717" TargetMode="External" /><Relationship Id="rId159" Type="http://schemas.openxmlformats.org/officeDocument/2006/relationships/hyperlink" Target="https://podminky.urs.cz/item/CS_URS_2024_02/766693411" TargetMode="External" /><Relationship Id="rId160" Type="http://schemas.openxmlformats.org/officeDocument/2006/relationships/hyperlink" Target="https://podminky.urs.cz/item/CS_URS_2024_02/766693421" TargetMode="External" /><Relationship Id="rId161" Type="http://schemas.openxmlformats.org/officeDocument/2006/relationships/hyperlink" Target="https://podminky.urs.cz/item/CS_URS_2024_02/766694126" TargetMode="External" /><Relationship Id="rId162" Type="http://schemas.openxmlformats.org/officeDocument/2006/relationships/hyperlink" Target="https://podminky.urs.cz/item/CS_URS_2024_02/998766202" TargetMode="External" /><Relationship Id="rId163" Type="http://schemas.openxmlformats.org/officeDocument/2006/relationships/hyperlink" Target="https://podminky.urs.cz/item/CS_URS_2024_02/767223221" TargetMode="External" /><Relationship Id="rId164" Type="http://schemas.openxmlformats.org/officeDocument/2006/relationships/hyperlink" Target="https://podminky.urs.cz/item/CS_URS_2024_02/767330123" TargetMode="External" /><Relationship Id="rId165" Type="http://schemas.openxmlformats.org/officeDocument/2006/relationships/hyperlink" Target="https://podminky.urs.cz/item/CS_URS_2024_02/767330133" TargetMode="External" /><Relationship Id="rId166" Type="http://schemas.openxmlformats.org/officeDocument/2006/relationships/hyperlink" Target="https://podminky.urs.cz/item/CS_URS_2024_02/767330141" TargetMode="External" /><Relationship Id="rId167" Type="http://schemas.openxmlformats.org/officeDocument/2006/relationships/hyperlink" Target="https://podminky.urs.cz/item/CS_URS_2024_02/767531121" TargetMode="External" /><Relationship Id="rId168" Type="http://schemas.openxmlformats.org/officeDocument/2006/relationships/hyperlink" Target="https://podminky.urs.cz/item/CS_URS_2024_02/767640221" TargetMode="External" /><Relationship Id="rId169" Type="http://schemas.openxmlformats.org/officeDocument/2006/relationships/hyperlink" Target="https://podminky.urs.cz/item/CS_URS_2024_02/767640223" TargetMode="External" /><Relationship Id="rId170" Type="http://schemas.openxmlformats.org/officeDocument/2006/relationships/hyperlink" Target="https://podminky.urs.cz/item/CS_URS_2024_02/767651113" TargetMode="External" /><Relationship Id="rId171" Type="http://schemas.openxmlformats.org/officeDocument/2006/relationships/hyperlink" Target="https://podminky.urs.cz/item/CS_URS_2024_02/767995115" TargetMode="External" /><Relationship Id="rId172" Type="http://schemas.openxmlformats.org/officeDocument/2006/relationships/hyperlink" Target="https://podminky.urs.cz/item/CS_URS_2024_02/767995116" TargetMode="External" /><Relationship Id="rId173" Type="http://schemas.openxmlformats.org/officeDocument/2006/relationships/hyperlink" Target="https://podminky.urs.cz/item/CS_URS_2024_02/767995117" TargetMode="External" /><Relationship Id="rId174" Type="http://schemas.openxmlformats.org/officeDocument/2006/relationships/hyperlink" Target="https://podminky.urs.cz/item/CS_URS_2024_02/998767202" TargetMode="External" /><Relationship Id="rId175" Type="http://schemas.openxmlformats.org/officeDocument/2006/relationships/hyperlink" Target="https://podminky.urs.cz/item/CS_URS_2024_02/771111011" TargetMode="External" /><Relationship Id="rId176" Type="http://schemas.openxmlformats.org/officeDocument/2006/relationships/hyperlink" Target="https://podminky.urs.cz/item/CS_URS_2024_02/771121011" TargetMode="External" /><Relationship Id="rId177" Type="http://schemas.openxmlformats.org/officeDocument/2006/relationships/hyperlink" Target="https://podminky.urs.cz/item/CS_URS_2024_02/771274123" TargetMode="External" /><Relationship Id="rId178" Type="http://schemas.openxmlformats.org/officeDocument/2006/relationships/hyperlink" Target="https://podminky.urs.cz/item/CS_URS_2024_02/771274232" TargetMode="External" /><Relationship Id="rId179" Type="http://schemas.openxmlformats.org/officeDocument/2006/relationships/hyperlink" Target="https://podminky.urs.cz/item/CS_URS_2024_02/771474112" TargetMode="External" /><Relationship Id="rId180" Type="http://schemas.openxmlformats.org/officeDocument/2006/relationships/hyperlink" Target="https://podminky.urs.cz/item/CS_URS_2024_02/771474132" TargetMode="External" /><Relationship Id="rId181" Type="http://schemas.openxmlformats.org/officeDocument/2006/relationships/hyperlink" Target="https://podminky.urs.cz/item/CS_URS_2024_02/771574414" TargetMode="External" /><Relationship Id="rId182" Type="http://schemas.openxmlformats.org/officeDocument/2006/relationships/hyperlink" Target="https://podminky.urs.cz/item/CS_URS_2024_02/771591112" TargetMode="External" /><Relationship Id="rId183" Type="http://schemas.openxmlformats.org/officeDocument/2006/relationships/hyperlink" Target="https://podminky.urs.cz/item/CS_URS_2024_02/771591115" TargetMode="External" /><Relationship Id="rId184" Type="http://schemas.openxmlformats.org/officeDocument/2006/relationships/hyperlink" Target="https://podminky.urs.cz/item/CS_URS_2024_02/998771202" TargetMode="External" /><Relationship Id="rId185" Type="http://schemas.openxmlformats.org/officeDocument/2006/relationships/hyperlink" Target="https://podminky.urs.cz/item/CS_URS_2024_02/776111112" TargetMode="External" /><Relationship Id="rId186" Type="http://schemas.openxmlformats.org/officeDocument/2006/relationships/hyperlink" Target="https://podminky.urs.cz/item/CS_URS_2024_02/776111311" TargetMode="External" /><Relationship Id="rId187" Type="http://schemas.openxmlformats.org/officeDocument/2006/relationships/hyperlink" Target="https://podminky.urs.cz/item/CS_URS_2024_02/776121112" TargetMode="External" /><Relationship Id="rId188" Type="http://schemas.openxmlformats.org/officeDocument/2006/relationships/hyperlink" Target="https://podminky.urs.cz/item/CS_URS_2024_02/776141112" TargetMode="External" /><Relationship Id="rId189" Type="http://schemas.openxmlformats.org/officeDocument/2006/relationships/hyperlink" Target="https://podminky.urs.cz/item/CS_URS_2024_02/776251111" TargetMode="External" /><Relationship Id="rId190" Type="http://schemas.openxmlformats.org/officeDocument/2006/relationships/hyperlink" Target="https://podminky.urs.cz/item/CS_URS_2024_02/776411221" TargetMode="External" /><Relationship Id="rId191" Type="http://schemas.openxmlformats.org/officeDocument/2006/relationships/hyperlink" Target="https://podminky.urs.cz/item/CS_URS_2024_02/998776202" TargetMode="External" /><Relationship Id="rId192" Type="http://schemas.openxmlformats.org/officeDocument/2006/relationships/hyperlink" Target="https://podminky.urs.cz/item/CS_URS_2024_02/781111011" TargetMode="External" /><Relationship Id="rId193" Type="http://schemas.openxmlformats.org/officeDocument/2006/relationships/hyperlink" Target="https://podminky.urs.cz/item/CS_URS_2024_02/781121011" TargetMode="External" /><Relationship Id="rId194" Type="http://schemas.openxmlformats.org/officeDocument/2006/relationships/hyperlink" Target="https://podminky.urs.cz/item/CS_URS_2024_02/781131112" TargetMode="External" /><Relationship Id="rId195" Type="http://schemas.openxmlformats.org/officeDocument/2006/relationships/hyperlink" Target="https://podminky.urs.cz/item/CS_URS_2024_02/781131237" TargetMode="External" /><Relationship Id="rId196" Type="http://schemas.openxmlformats.org/officeDocument/2006/relationships/hyperlink" Target="https://podminky.urs.cz/item/CS_URS_2024_02/781131247" TargetMode="External" /><Relationship Id="rId197" Type="http://schemas.openxmlformats.org/officeDocument/2006/relationships/hyperlink" Target="https://podminky.urs.cz/item/CS_URS_2024_02/781461111" TargetMode="External" /><Relationship Id="rId198" Type="http://schemas.openxmlformats.org/officeDocument/2006/relationships/hyperlink" Target="https://podminky.urs.cz/item/CS_URS_2024_02/781491022" TargetMode="External" /><Relationship Id="rId199" Type="http://schemas.openxmlformats.org/officeDocument/2006/relationships/hyperlink" Target="https://podminky.urs.cz/item/CS_URS_2024_02/781495115" TargetMode="External" /><Relationship Id="rId200" Type="http://schemas.openxmlformats.org/officeDocument/2006/relationships/hyperlink" Target="https://podminky.urs.cz/item/CS_URS_2024_02/781495141" TargetMode="External" /><Relationship Id="rId201" Type="http://schemas.openxmlformats.org/officeDocument/2006/relationships/hyperlink" Target="https://podminky.urs.cz/item/CS_URS_2024_02/781495142" TargetMode="External" /><Relationship Id="rId202" Type="http://schemas.openxmlformats.org/officeDocument/2006/relationships/hyperlink" Target="https://podminky.urs.cz/item/CS_URS_2024_02/781495211" TargetMode="External" /><Relationship Id="rId203" Type="http://schemas.openxmlformats.org/officeDocument/2006/relationships/hyperlink" Target="https://podminky.urs.cz/item/CS_URS_2024_02/998781202" TargetMode="External" /><Relationship Id="rId204" Type="http://schemas.openxmlformats.org/officeDocument/2006/relationships/hyperlink" Target="https://podminky.urs.cz/item/CS_URS_2024_02/782141110" TargetMode="External" /><Relationship Id="rId205" Type="http://schemas.openxmlformats.org/officeDocument/2006/relationships/hyperlink" Target="https://podminky.urs.cz/item/CS_URS_2024_02/998782202" TargetMode="External" /><Relationship Id="rId206" Type="http://schemas.openxmlformats.org/officeDocument/2006/relationships/hyperlink" Target="https://podminky.urs.cz/item/CS_URS_2024_02/783000103" TargetMode="External" /><Relationship Id="rId207" Type="http://schemas.openxmlformats.org/officeDocument/2006/relationships/hyperlink" Target="https://podminky.urs.cz/item/CS_URS_2024_02/783301313" TargetMode="External" /><Relationship Id="rId208" Type="http://schemas.openxmlformats.org/officeDocument/2006/relationships/hyperlink" Target="https://podminky.urs.cz/item/CS_URS_2024_02/783301401" TargetMode="External" /><Relationship Id="rId209" Type="http://schemas.openxmlformats.org/officeDocument/2006/relationships/hyperlink" Target="https://podminky.urs.cz/item/CS_URS_2024_02/783324101" TargetMode="External" /><Relationship Id="rId210" Type="http://schemas.openxmlformats.org/officeDocument/2006/relationships/hyperlink" Target="https://podminky.urs.cz/item/CS_URS_2024_02/783327101" TargetMode="External" /><Relationship Id="rId211" Type="http://schemas.openxmlformats.org/officeDocument/2006/relationships/hyperlink" Target="https://podminky.urs.cz/item/CS_URS_2024_02/784111001" TargetMode="External" /><Relationship Id="rId212" Type="http://schemas.openxmlformats.org/officeDocument/2006/relationships/hyperlink" Target="https://podminky.urs.cz/item/CS_URS_2024_02/784111003" TargetMode="External" /><Relationship Id="rId213" Type="http://schemas.openxmlformats.org/officeDocument/2006/relationships/hyperlink" Target="https://podminky.urs.cz/item/CS_URS_2024_02/784111007" TargetMode="External" /><Relationship Id="rId214" Type="http://schemas.openxmlformats.org/officeDocument/2006/relationships/hyperlink" Target="https://podminky.urs.cz/item/CS_URS_2024_02/784171101" TargetMode="External" /><Relationship Id="rId215" Type="http://schemas.openxmlformats.org/officeDocument/2006/relationships/hyperlink" Target="https://podminky.urs.cz/item/CS_URS_2024_02/784181101" TargetMode="External" /><Relationship Id="rId216" Type="http://schemas.openxmlformats.org/officeDocument/2006/relationships/hyperlink" Target="https://podminky.urs.cz/item/CS_URS_2024_02/784191001" TargetMode="External" /><Relationship Id="rId217" Type="http://schemas.openxmlformats.org/officeDocument/2006/relationships/hyperlink" Target="https://podminky.urs.cz/item/CS_URS_2024_02/784191005" TargetMode="External" /><Relationship Id="rId218" Type="http://schemas.openxmlformats.org/officeDocument/2006/relationships/hyperlink" Target="https://podminky.urs.cz/item/CS_URS_2024_02/784191007" TargetMode="External" /><Relationship Id="rId219" Type="http://schemas.openxmlformats.org/officeDocument/2006/relationships/hyperlink" Target="https://podminky.urs.cz/item/CS_URS_2024_02/784211101" TargetMode="External" /><Relationship Id="rId220" Type="http://schemas.openxmlformats.org/officeDocument/2006/relationships/hyperlink" Target="https://podminky.urs.cz/item/CS_URS_2024_02/998786202" TargetMode="External" /><Relationship Id="rId2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4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0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13463211" TargetMode="External" /><Relationship Id="rId12" Type="http://schemas.openxmlformats.org/officeDocument/2006/relationships/hyperlink" Target="https://podminky.urs.cz/item/CS_URS_2024_02/713463411" TargetMode="External" /><Relationship Id="rId13" Type="http://schemas.openxmlformats.org/officeDocument/2006/relationships/hyperlink" Target="https://podminky.urs.cz/item/CS_URS_2024_02/998713202" TargetMode="External" /><Relationship Id="rId14" Type="http://schemas.openxmlformats.org/officeDocument/2006/relationships/hyperlink" Target="https://podminky.urs.cz/item/CS_URS_2024_02/721173401" TargetMode="External" /><Relationship Id="rId15" Type="http://schemas.openxmlformats.org/officeDocument/2006/relationships/hyperlink" Target="https://podminky.urs.cz/item/CS_URS_2024_02/721173402" TargetMode="External" /><Relationship Id="rId16" Type="http://schemas.openxmlformats.org/officeDocument/2006/relationships/hyperlink" Target="https://podminky.urs.cz/item/CS_URS_2024_02/721173403" TargetMode="External" /><Relationship Id="rId17" Type="http://schemas.openxmlformats.org/officeDocument/2006/relationships/hyperlink" Target="https://podminky.urs.cz/item/CS_URS_2024_02/721173404" TargetMode="External" /><Relationship Id="rId18" Type="http://schemas.openxmlformats.org/officeDocument/2006/relationships/hyperlink" Target="https://podminky.urs.cz/item/CS_URS_2024_02/721174024" TargetMode="External" /><Relationship Id="rId19" Type="http://schemas.openxmlformats.org/officeDocument/2006/relationships/hyperlink" Target="https://podminky.urs.cz/item/CS_URS_2024_02/721174025" TargetMode="External" /><Relationship Id="rId20" Type="http://schemas.openxmlformats.org/officeDocument/2006/relationships/hyperlink" Target="https://podminky.urs.cz/item/CS_URS_2024_02/721174041" TargetMode="External" /><Relationship Id="rId21" Type="http://schemas.openxmlformats.org/officeDocument/2006/relationships/hyperlink" Target="https://podminky.urs.cz/item/CS_URS_2024_02/721174043" TargetMode="External" /><Relationship Id="rId22" Type="http://schemas.openxmlformats.org/officeDocument/2006/relationships/hyperlink" Target="https://podminky.urs.cz/item/CS_URS_2024_02/721174044" TargetMode="External" /><Relationship Id="rId23" Type="http://schemas.openxmlformats.org/officeDocument/2006/relationships/hyperlink" Target="https://podminky.urs.cz/item/CS_URS_2024_02/721174045" TargetMode="External" /><Relationship Id="rId24" Type="http://schemas.openxmlformats.org/officeDocument/2006/relationships/hyperlink" Target="https://podminky.urs.cz/item/CS_URS_2024_02/721174056" TargetMode="External" /><Relationship Id="rId25" Type="http://schemas.openxmlformats.org/officeDocument/2006/relationships/hyperlink" Target="https://podminky.urs.cz/item/CS_URS_2024_02/721194105" TargetMode="External" /><Relationship Id="rId26" Type="http://schemas.openxmlformats.org/officeDocument/2006/relationships/hyperlink" Target="https://podminky.urs.cz/item/CS_URS_2024_02/721194109" TargetMode="External" /><Relationship Id="rId27" Type="http://schemas.openxmlformats.org/officeDocument/2006/relationships/hyperlink" Target="https://podminky.urs.cz/item/CS_URS_2024_02/721226512" TargetMode="External" /><Relationship Id="rId28" Type="http://schemas.openxmlformats.org/officeDocument/2006/relationships/hyperlink" Target="https://podminky.urs.cz/item/CS_URS_2024_02/721233112" TargetMode="External" /><Relationship Id="rId29" Type="http://schemas.openxmlformats.org/officeDocument/2006/relationships/hyperlink" Target="https://podminky.urs.cz/item/CS_URS_2024_02/721273153" TargetMode="External" /><Relationship Id="rId30" Type="http://schemas.openxmlformats.org/officeDocument/2006/relationships/hyperlink" Target="https://podminky.urs.cz/item/CS_URS_2024_02/721290111" TargetMode="External" /><Relationship Id="rId31" Type="http://schemas.openxmlformats.org/officeDocument/2006/relationships/hyperlink" Target="https://podminky.urs.cz/item/CS_URS_2024_02/721290112" TargetMode="External" /><Relationship Id="rId32" Type="http://schemas.openxmlformats.org/officeDocument/2006/relationships/hyperlink" Target="https://podminky.urs.cz/item/CS_URS_2024_02/998721202" TargetMode="External" /><Relationship Id="rId33" Type="http://schemas.openxmlformats.org/officeDocument/2006/relationships/hyperlink" Target="https://podminky.urs.cz/item/CS_URS_2024_02/722130234" TargetMode="External" /><Relationship Id="rId34" Type="http://schemas.openxmlformats.org/officeDocument/2006/relationships/hyperlink" Target="https://podminky.urs.cz/item/CS_URS_2024_02/722175002" TargetMode="External" /><Relationship Id="rId35" Type="http://schemas.openxmlformats.org/officeDocument/2006/relationships/hyperlink" Target="https://podminky.urs.cz/item/CS_URS_2024_02/722175003" TargetMode="External" /><Relationship Id="rId36" Type="http://schemas.openxmlformats.org/officeDocument/2006/relationships/hyperlink" Target="https://podminky.urs.cz/item/CS_URS_2024_02/722175004" TargetMode="External" /><Relationship Id="rId37" Type="http://schemas.openxmlformats.org/officeDocument/2006/relationships/hyperlink" Target="https://podminky.urs.cz/item/CS_URS_2024_02/722175005" TargetMode="External" /><Relationship Id="rId38" Type="http://schemas.openxmlformats.org/officeDocument/2006/relationships/hyperlink" Target="https://podminky.urs.cz/item/CS_URS_2024_02/722175006" TargetMode="External" /><Relationship Id="rId39" Type="http://schemas.openxmlformats.org/officeDocument/2006/relationships/hyperlink" Target="https://podminky.urs.cz/item/CS_URS_2024_02/722175007" TargetMode="External" /><Relationship Id="rId40" Type="http://schemas.openxmlformats.org/officeDocument/2006/relationships/hyperlink" Target="https://podminky.urs.cz/item/CS_URS_2024_02/722181221" TargetMode="External" /><Relationship Id="rId41" Type="http://schemas.openxmlformats.org/officeDocument/2006/relationships/hyperlink" Target="https://podminky.urs.cz/item/CS_URS_2024_02/722181222" TargetMode="External" /><Relationship Id="rId42" Type="http://schemas.openxmlformats.org/officeDocument/2006/relationships/hyperlink" Target="https://podminky.urs.cz/item/CS_URS_2024_02/722181231" TargetMode="External" /><Relationship Id="rId43" Type="http://schemas.openxmlformats.org/officeDocument/2006/relationships/hyperlink" Target="https://podminky.urs.cz/item/CS_URS_2024_02/722181232" TargetMode="External" /><Relationship Id="rId44" Type="http://schemas.openxmlformats.org/officeDocument/2006/relationships/hyperlink" Target="https://podminky.urs.cz/item/CS_URS_2024_02/722181233" TargetMode="External" /><Relationship Id="rId45" Type="http://schemas.openxmlformats.org/officeDocument/2006/relationships/hyperlink" Target="https://podminky.urs.cz/item/CS_URS_2024_02/722182011" TargetMode="External" /><Relationship Id="rId46" Type="http://schemas.openxmlformats.org/officeDocument/2006/relationships/hyperlink" Target="https://podminky.urs.cz/item/CS_URS_2024_02/722182012" TargetMode="External" /><Relationship Id="rId47" Type="http://schemas.openxmlformats.org/officeDocument/2006/relationships/hyperlink" Target="https://podminky.urs.cz/item/CS_URS_2024_02/722182013" TargetMode="External" /><Relationship Id="rId48" Type="http://schemas.openxmlformats.org/officeDocument/2006/relationships/hyperlink" Target="https://podminky.urs.cz/item/CS_URS_2024_02/722182014" TargetMode="External" /><Relationship Id="rId49" Type="http://schemas.openxmlformats.org/officeDocument/2006/relationships/hyperlink" Target="https://podminky.urs.cz/item/CS_URS_2024_02/722182015" TargetMode="External" /><Relationship Id="rId50" Type="http://schemas.openxmlformats.org/officeDocument/2006/relationships/hyperlink" Target="https://podminky.urs.cz/item/CS_URS_2024_02/722182016" TargetMode="External" /><Relationship Id="rId51" Type="http://schemas.openxmlformats.org/officeDocument/2006/relationships/hyperlink" Target="https://podminky.urs.cz/item/CS_URS_2024_02/722190401" TargetMode="External" /><Relationship Id="rId52" Type="http://schemas.openxmlformats.org/officeDocument/2006/relationships/hyperlink" Target="https://podminky.urs.cz/item/CS_URS_2024_02/722220111" TargetMode="External" /><Relationship Id="rId53" Type="http://schemas.openxmlformats.org/officeDocument/2006/relationships/hyperlink" Target="https://podminky.urs.cz/item/CS_URS_2024_02/722220231" TargetMode="External" /><Relationship Id="rId54" Type="http://schemas.openxmlformats.org/officeDocument/2006/relationships/hyperlink" Target="https://podminky.urs.cz/item/CS_URS_2024_02/722220232" TargetMode="External" /><Relationship Id="rId55" Type="http://schemas.openxmlformats.org/officeDocument/2006/relationships/hyperlink" Target="https://podminky.urs.cz/item/CS_URS_2024_02/722220233" TargetMode="External" /><Relationship Id="rId56" Type="http://schemas.openxmlformats.org/officeDocument/2006/relationships/hyperlink" Target="https://podminky.urs.cz/item/CS_URS_2024_02/722220234" TargetMode="External" /><Relationship Id="rId57" Type="http://schemas.openxmlformats.org/officeDocument/2006/relationships/hyperlink" Target="https://podminky.urs.cz/item/CS_URS_2024_02/722220235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4115" TargetMode="External" /><Relationship Id="rId60" Type="http://schemas.openxmlformats.org/officeDocument/2006/relationships/hyperlink" Target="https://podminky.urs.cz/item/CS_URS_2024_02/722230101" TargetMode="External" /><Relationship Id="rId61" Type="http://schemas.openxmlformats.org/officeDocument/2006/relationships/hyperlink" Target="https://podminky.urs.cz/item/CS_URS_2024_02/722230102" TargetMode="External" /><Relationship Id="rId62" Type="http://schemas.openxmlformats.org/officeDocument/2006/relationships/hyperlink" Target="https://podminky.urs.cz/item/CS_URS_2024_02/722230103" TargetMode="External" /><Relationship Id="rId63" Type="http://schemas.openxmlformats.org/officeDocument/2006/relationships/hyperlink" Target="https://podminky.urs.cz/item/CS_URS_2024_02/722230104" TargetMode="External" /><Relationship Id="rId64" Type="http://schemas.openxmlformats.org/officeDocument/2006/relationships/hyperlink" Target="https://podminky.urs.cz/item/CS_URS_2024_02/722230105" TargetMode="External" /><Relationship Id="rId65" Type="http://schemas.openxmlformats.org/officeDocument/2006/relationships/hyperlink" Target="https://podminky.urs.cz/item/CS_URS_2024_02/722230106" TargetMode="External" /><Relationship Id="rId66" Type="http://schemas.openxmlformats.org/officeDocument/2006/relationships/hyperlink" Target="https://podminky.urs.cz/item/CS_URS_2024_02/722231073" TargetMode="External" /><Relationship Id="rId67" Type="http://schemas.openxmlformats.org/officeDocument/2006/relationships/hyperlink" Target="https://podminky.urs.cz/item/CS_URS_2024_02/722231074" TargetMode="External" /><Relationship Id="rId68" Type="http://schemas.openxmlformats.org/officeDocument/2006/relationships/hyperlink" Target="https://podminky.urs.cz/item/CS_URS_2024_02/722231077" TargetMode="External" /><Relationship Id="rId69" Type="http://schemas.openxmlformats.org/officeDocument/2006/relationships/hyperlink" Target="https://podminky.urs.cz/item/CS_URS_2024_02/722231142" TargetMode="External" /><Relationship Id="rId70" Type="http://schemas.openxmlformats.org/officeDocument/2006/relationships/hyperlink" Target="https://podminky.urs.cz/item/CS_URS_2024_02/722231206" TargetMode="External" /><Relationship Id="rId71" Type="http://schemas.openxmlformats.org/officeDocument/2006/relationships/hyperlink" Target="https://podminky.urs.cz/item/CS_URS_2024_02/722232504" TargetMode="External" /><Relationship Id="rId72" Type="http://schemas.openxmlformats.org/officeDocument/2006/relationships/hyperlink" Target="https://podminky.urs.cz/item/CS_URS_2024_02/722234264" TargetMode="External" /><Relationship Id="rId73" Type="http://schemas.openxmlformats.org/officeDocument/2006/relationships/hyperlink" Target="https://podminky.urs.cz/item/CS_URS_2024_02/722234267" TargetMode="External" /><Relationship Id="rId74" Type="http://schemas.openxmlformats.org/officeDocument/2006/relationships/hyperlink" Target="https://podminky.urs.cz/item/CS_URS_2024_02/722234268" TargetMode="External" /><Relationship Id="rId75" Type="http://schemas.openxmlformats.org/officeDocument/2006/relationships/hyperlink" Target="https://podminky.urs.cz/item/CS_URS_2024_02/722250133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724239116" TargetMode="External" /><Relationship Id="rId80" Type="http://schemas.openxmlformats.org/officeDocument/2006/relationships/hyperlink" Target="https://podminky.urs.cz/item/CS_URS_2024_02/998724201" TargetMode="External" /><Relationship Id="rId81" Type="http://schemas.openxmlformats.org/officeDocument/2006/relationships/hyperlink" Target="https://podminky.urs.cz/item/CS_URS_2024_02/725111132" TargetMode="External" /><Relationship Id="rId82" Type="http://schemas.openxmlformats.org/officeDocument/2006/relationships/hyperlink" Target="https://podminky.urs.cz/item/CS_URS_2024_02/725112022" TargetMode="External" /><Relationship Id="rId83" Type="http://schemas.openxmlformats.org/officeDocument/2006/relationships/hyperlink" Target="https://podminky.urs.cz/item/CS_URS_2024_02/725121527" TargetMode="External" /><Relationship Id="rId84" Type="http://schemas.openxmlformats.org/officeDocument/2006/relationships/hyperlink" Target="https://podminky.urs.cz/item/CS_URS_2024_02/725211603" TargetMode="External" /><Relationship Id="rId85" Type="http://schemas.openxmlformats.org/officeDocument/2006/relationships/hyperlink" Target="https://podminky.urs.cz/item/CS_URS_2024_02/725211647" TargetMode="External" /><Relationship Id="rId86" Type="http://schemas.openxmlformats.org/officeDocument/2006/relationships/hyperlink" Target="https://podminky.urs.cz/item/CS_URS_2024_02/725211701" TargetMode="External" /><Relationship Id="rId87" Type="http://schemas.openxmlformats.org/officeDocument/2006/relationships/hyperlink" Target="https://podminky.urs.cz/item/CS_URS_2024_02/725241218" TargetMode="External" /><Relationship Id="rId88" Type="http://schemas.openxmlformats.org/officeDocument/2006/relationships/hyperlink" Target="https://podminky.urs.cz/item/CS_URS_2024_02/725244123" TargetMode="External" /><Relationship Id="rId89" Type="http://schemas.openxmlformats.org/officeDocument/2006/relationships/hyperlink" Target="https://podminky.urs.cz/item/CS_URS_2024_02/725244313" TargetMode="External" /><Relationship Id="rId90" Type="http://schemas.openxmlformats.org/officeDocument/2006/relationships/hyperlink" Target="https://podminky.urs.cz/item/CS_URS_2024_02/725319111" TargetMode="External" /><Relationship Id="rId91" Type="http://schemas.openxmlformats.org/officeDocument/2006/relationships/hyperlink" Target="https://podminky.urs.cz/item/CS_URS_2024_02/725331111" TargetMode="External" /><Relationship Id="rId92" Type="http://schemas.openxmlformats.org/officeDocument/2006/relationships/hyperlink" Target="https://podminky.urs.cz/item/CS_URS_2024_02/725813111" TargetMode="External" /><Relationship Id="rId93" Type="http://schemas.openxmlformats.org/officeDocument/2006/relationships/hyperlink" Target="https://podminky.urs.cz/item/CS_URS_2024_02/725813112" TargetMode="External" /><Relationship Id="rId94" Type="http://schemas.openxmlformats.org/officeDocument/2006/relationships/hyperlink" Target="https://podminky.urs.cz/item/CS_URS_2024_02/725821316" TargetMode="External" /><Relationship Id="rId95" Type="http://schemas.openxmlformats.org/officeDocument/2006/relationships/hyperlink" Target="https://podminky.urs.cz/item/CS_URS_2024_02/725821325" TargetMode="External" /><Relationship Id="rId96" Type="http://schemas.openxmlformats.org/officeDocument/2006/relationships/hyperlink" Target="https://podminky.urs.cz/item/CS_URS_2024_02/725822613" TargetMode="External" /><Relationship Id="rId97" Type="http://schemas.openxmlformats.org/officeDocument/2006/relationships/hyperlink" Target="https://podminky.urs.cz/item/CS_URS_2024_02/725841312" TargetMode="External" /><Relationship Id="rId98" Type="http://schemas.openxmlformats.org/officeDocument/2006/relationships/hyperlink" Target="https://podminky.urs.cz/item/CS_URS_2024_02/725851315" TargetMode="External" /><Relationship Id="rId99" Type="http://schemas.openxmlformats.org/officeDocument/2006/relationships/hyperlink" Target="https://podminky.urs.cz/item/CS_URS_2024_02/725851317" TargetMode="External" /><Relationship Id="rId100" Type="http://schemas.openxmlformats.org/officeDocument/2006/relationships/hyperlink" Target="https://podminky.urs.cz/item/CS_URS_2024_02/725861102" TargetMode="External" /><Relationship Id="rId101" Type="http://schemas.openxmlformats.org/officeDocument/2006/relationships/hyperlink" Target="https://podminky.urs.cz/item/CS_URS_2024_02/725862103" TargetMode="External" /><Relationship Id="rId102" Type="http://schemas.openxmlformats.org/officeDocument/2006/relationships/hyperlink" Target="https://podminky.urs.cz/item/CS_URS_2024_02/725862123" TargetMode="External" /><Relationship Id="rId103" Type="http://schemas.openxmlformats.org/officeDocument/2006/relationships/hyperlink" Target="https://podminky.urs.cz/item/CS_URS_2024_02/725865312" TargetMode="External" /><Relationship Id="rId104" Type="http://schemas.openxmlformats.org/officeDocument/2006/relationships/hyperlink" Target="https://podminky.urs.cz/item/CS_URS_2024_02/725869101" TargetMode="External" /><Relationship Id="rId105" Type="http://schemas.openxmlformats.org/officeDocument/2006/relationships/hyperlink" Target="https://podminky.urs.cz/item/CS_URS_2024_02/725980122" TargetMode="External" /><Relationship Id="rId106" Type="http://schemas.openxmlformats.org/officeDocument/2006/relationships/hyperlink" Target="https://podminky.urs.cz/item/CS_URS_2024_02/998725202" TargetMode="External" /><Relationship Id="rId107" Type="http://schemas.openxmlformats.org/officeDocument/2006/relationships/hyperlink" Target="https://podminky.urs.cz/item/CS_URS_2024_02/726111031" TargetMode="External" /><Relationship Id="rId108" Type="http://schemas.openxmlformats.org/officeDocument/2006/relationships/hyperlink" Target="https://podminky.urs.cz/item/CS_URS_2024_02/998726212" TargetMode="External" /><Relationship Id="rId109" Type="http://schemas.openxmlformats.org/officeDocument/2006/relationships/hyperlink" Target="https://podminky.urs.cz/item/CS_URS_2024_02/727111002" TargetMode="External" /><Relationship Id="rId110" Type="http://schemas.openxmlformats.org/officeDocument/2006/relationships/hyperlink" Target="https://podminky.urs.cz/item/CS_URS_2024_02/727111042" TargetMode="External" /><Relationship Id="rId111" Type="http://schemas.openxmlformats.org/officeDocument/2006/relationships/hyperlink" Target="https://podminky.urs.cz/item/CS_URS_2024_02/727222001" TargetMode="External" /><Relationship Id="rId112" Type="http://schemas.openxmlformats.org/officeDocument/2006/relationships/hyperlink" Target="https://podminky.urs.cz/item/CS_URS_2024_02/727222002" TargetMode="External" /><Relationship Id="rId113" Type="http://schemas.openxmlformats.org/officeDocument/2006/relationships/hyperlink" Target="https://podminky.urs.cz/item/CS_URS_2024_02/727222003" TargetMode="External" /><Relationship Id="rId114" Type="http://schemas.openxmlformats.org/officeDocument/2006/relationships/hyperlink" Target="https://podminky.urs.cz/item/CS_URS_2024_02/727222004" TargetMode="External" /><Relationship Id="rId115" Type="http://schemas.openxmlformats.org/officeDocument/2006/relationships/hyperlink" Target="https://podminky.urs.cz/item/CS_URS_2024_02/727222005" TargetMode="External" /><Relationship Id="rId116" Type="http://schemas.openxmlformats.org/officeDocument/2006/relationships/hyperlink" Target="https://podminky.urs.cz/item/CS_URS_2024_02/727222007" TargetMode="External" /><Relationship Id="rId117" Type="http://schemas.openxmlformats.org/officeDocument/2006/relationships/hyperlink" Target="https://podminky.urs.cz/item/CS_URS_2024_02/727222008" TargetMode="External" /><Relationship Id="rId118" Type="http://schemas.openxmlformats.org/officeDocument/2006/relationships/hyperlink" Target="https://podminky.urs.cz/item/CS_URS_2024_02/727223101" TargetMode="External" /><Relationship Id="rId119" Type="http://schemas.openxmlformats.org/officeDocument/2006/relationships/hyperlink" Target="https://podminky.urs.cz/item/CS_URS_2024_02/727223103" TargetMode="External" /><Relationship Id="rId120" Type="http://schemas.openxmlformats.org/officeDocument/2006/relationships/hyperlink" Target="https://podminky.urs.cz/item/CS_URS_2024_02/727223105" TargetMode="External" /><Relationship Id="rId121" Type="http://schemas.openxmlformats.org/officeDocument/2006/relationships/hyperlink" Target="https://podminky.urs.cz/item/CS_URS_2024_02/998727202" TargetMode="External" /><Relationship Id="rId122" Type="http://schemas.openxmlformats.org/officeDocument/2006/relationships/hyperlink" Target="https://podminky.urs.cz/item/CS_URS_2024_02/732429212" TargetMode="External" /><Relationship Id="rId123" Type="http://schemas.openxmlformats.org/officeDocument/2006/relationships/hyperlink" Target="https://podminky.urs.cz/item/CS_URS_2024_02/998732201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30" TargetMode="External" /><Relationship Id="rId3" Type="http://schemas.openxmlformats.org/officeDocument/2006/relationships/hyperlink" Target="https://podminky.urs.cz/item/CS_URS_2024_02/113107122" TargetMode="External" /><Relationship Id="rId4" Type="http://schemas.openxmlformats.org/officeDocument/2006/relationships/hyperlink" Target="https://podminky.urs.cz/item/CS_URS_2024_02/113107143" TargetMode="External" /><Relationship Id="rId5" Type="http://schemas.openxmlformats.org/officeDocument/2006/relationships/hyperlink" Target="https://podminky.urs.cz/item/CS_URS_2024_02/121151103" TargetMode="External" /><Relationship Id="rId6" Type="http://schemas.openxmlformats.org/officeDocument/2006/relationships/hyperlink" Target="https://podminky.urs.cz/item/CS_URS_2024_02/122151101" TargetMode="External" /><Relationship Id="rId7" Type="http://schemas.openxmlformats.org/officeDocument/2006/relationships/hyperlink" Target="https://podminky.urs.cz/item/CS_URS_2024_02/132151101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62751114" TargetMode="External" /><Relationship Id="rId10" Type="http://schemas.openxmlformats.org/officeDocument/2006/relationships/hyperlink" Target="https://podminky.urs.cz/item/CS_URS_2024_02/171201221.R" TargetMode="External" /><Relationship Id="rId11" Type="http://schemas.openxmlformats.org/officeDocument/2006/relationships/hyperlink" Target="https://podminky.urs.cz/item/CS_URS_2024_02/183111114" TargetMode="External" /><Relationship Id="rId12" Type="http://schemas.openxmlformats.org/officeDocument/2006/relationships/hyperlink" Target="https://podminky.urs.cz/item/CS_URS_2024_02/184102111" TargetMode="External" /><Relationship Id="rId13" Type="http://schemas.openxmlformats.org/officeDocument/2006/relationships/hyperlink" Target="https://podminky.urs.cz/item/CS_URS_2024_02/275311511" TargetMode="External" /><Relationship Id="rId14" Type="http://schemas.openxmlformats.org/officeDocument/2006/relationships/hyperlink" Target="https://podminky.urs.cz/item/CS_URS_2024_02/564801012" TargetMode="External" /><Relationship Id="rId15" Type="http://schemas.openxmlformats.org/officeDocument/2006/relationships/hyperlink" Target="https://podminky.urs.cz/item/CS_URS_2024_02/564851011" TargetMode="External" /><Relationship Id="rId16" Type="http://schemas.openxmlformats.org/officeDocument/2006/relationships/hyperlink" Target="https://podminky.urs.cz/item/CS_URS_2024_02/564861011" TargetMode="External" /><Relationship Id="rId17" Type="http://schemas.openxmlformats.org/officeDocument/2006/relationships/hyperlink" Target="https://podminky.urs.cz/item/CS_URS_2024_02/564952111" TargetMode="External" /><Relationship Id="rId18" Type="http://schemas.openxmlformats.org/officeDocument/2006/relationships/hyperlink" Target="https://podminky.urs.cz/item/CS_URS_2024_02/565165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73211108" TargetMode="External" /><Relationship Id="rId21" Type="http://schemas.openxmlformats.org/officeDocument/2006/relationships/hyperlink" Target="https://podminky.urs.cz/item/CS_URS_2024_02/577134111" TargetMode="External" /><Relationship Id="rId22" Type="http://schemas.openxmlformats.org/officeDocument/2006/relationships/hyperlink" Target="https://podminky.urs.cz/item/CS_URS_2024_02/596211110" TargetMode="External" /><Relationship Id="rId23" Type="http://schemas.openxmlformats.org/officeDocument/2006/relationships/hyperlink" Target="https://podminky.urs.cz/item/CS_URS_2024_02/914111111" TargetMode="External" /><Relationship Id="rId24" Type="http://schemas.openxmlformats.org/officeDocument/2006/relationships/hyperlink" Target="https://podminky.urs.cz/item/CS_URS_2024_02/915131111" TargetMode="External" /><Relationship Id="rId25" Type="http://schemas.openxmlformats.org/officeDocument/2006/relationships/hyperlink" Target="https://podminky.urs.cz/item/CS_URS_2024_02/916131112" TargetMode="External" /><Relationship Id="rId26" Type="http://schemas.openxmlformats.org/officeDocument/2006/relationships/hyperlink" Target="https://podminky.urs.cz/item/CS_URS_2024_02/936174311" TargetMode="External" /><Relationship Id="rId27" Type="http://schemas.openxmlformats.org/officeDocument/2006/relationships/hyperlink" Target="https://podminky.urs.cz/item/CS_URS_2024_02/966006131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645" TargetMode="External" /><Relationship Id="rId31" Type="http://schemas.openxmlformats.org/officeDocument/2006/relationships/hyperlink" Target="https://podminky.urs.cz/item/CS_URS_2024_02/998223011" TargetMode="External" /><Relationship Id="rId32" Type="http://schemas.openxmlformats.org/officeDocument/2006/relationships/hyperlink" Target="https://podminky.urs.cz/item/CS_URS_2024_02/998225111" TargetMode="External" /><Relationship Id="rId33" Type="http://schemas.openxmlformats.org/officeDocument/2006/relationships/hyperlink" Target="https://podminky.urs.cz/item/CS_URS_2024_02/742320051" TargetMode="External" /><Relationship Id="rId34" Type="http://schemas.openxmlformats.org/officeDocument/2006/relationships/hyperlink" Target="https://podminky.urs.cz/item/CS_URS_2024_02/998742101" TargetMode="External" /><Relationship Id="rId35" Type="http://schemas.openxmlformats.org/officeDocument/2006/relationships/hyperlink" Target="https://podminky.urs.cz/item/CS_URS_2024_02/767391112" TargetMode="External" /><Relationship Id="rId36" Type="http://schemas.openxmlformats.org/officeDocument/2006/relationships/hyperlink" Target="https://podminky.urs.cz/item/CS_URS_2024_02/767995117" TargetMode="External" /><Relationship Id="rId37" Type="http://schemas.openxmlformats.org/officeDocument/2006/relationships/hyperlink" Target="https://podminky.urs.cz/item/CS_URS_2024_02/998767201" TargetMode="External" /><Relationship Id="rId38" Type="http://schemas.openxmlformats.org/officeDocument/2006/relationships/hyperlink" Target="https://podminky.urs.cz/item/CS_URS_2024_02/783301311" TargetMode="External" /><Relationship Id="rId39" Type="http://schemas.openxmlformats.org/officeDocument/2006/relationships/hyperlink" Target="https://podminky.urs.cz/item/CS_URS_2024_02/783301401" TargetMode="External" /><Relationship Id="rId40" Type="http://schemas.openxmlformats.org/officeDocument/2006/relationships/hyperlink" Target="https://podminky.urs.cz/item/CS_URS_2024_02/783314101" TargetMode="External" /><Relationship Id="rId41" Type="http://schemas.openxmlformats.org/officeDocument/2006/relationships/hyperlink" Target="https://podminky.urs.cz/item/CS_URS_2024_02/783317107" TargetMode="External" /><Relationship Id="rId42" Type="http://schemas.openxmlformats.org/officeDocument/2006/relationships/hyperlink" Target="https://podminky.urs.cz/item/CS_URS_2024_02/783334101" TargetMode="External" /><Relationship Id="rId43" Type="http://schemas.openxmlformats.org/officeDocument/2006/relationships/hyperlink" Target="https://podminky.urs.cz/item/CS_URS_2024_02/783343101" TargetMode="External" /><Relationship Id="rId4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871211141" TargetMode="External" /><Relationship Id="rId2" Type="http://schemas.openxmlformats.org/officeDocument/2006/relationships/hyperlink" Target="https://podminky.urs.cz/item/CS_URS_2024_02/891219111" TargetMode="External" /><Relationship Id="rId3" Type="http://schemas.openxmlformats.org/officeDocument/2006/relationships/hyperlink" Target="https://podminky.urs.cz/item/CS_URS_2024_02/998276101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13121" TargetMode="External" /><Relationship Id="rId19" Type="http://schemas.openxmlformats.org/officeDocument/2006/relationships/hyperlink" Target="https://podminky.urs.cz/item/CS_URS_2024_02/871353121" TargetMode="External" /><Relationship Id="rId20" Type="http://schemas.openxmlformats.org/officeDocument/2006/relationships/hyperlink" Target="https://podminky.urs.cz/item/CS_URS_2024_02/871363121" TargetMode="External" /><Relationship Id="rId21" Type="http://schemas.openxmlformats.org/officeDocument/2006/relationships/hyperlink" Target="https://podminky.urs.cz/item/CS_URS_2024_02/871440430" TargetMode="External" /><Relationship Id="rId22" Type="http://schemas.openxmlformats.org/officeDocument/2006/relationships/hyperlink" Target="https://podminky.urs.cz/item/CS_URS_2024_02/892312121" TargetMode="External" /><Relationship Id="rId23" Type="http://schemas.openxmlformats.org/officeDocument/2006/relationships/hyperlink" Target="https://podminky.urs.cz/item/CS_URS_2024_02/892352121" TargetMode="External" /><Relationship Id="rId24" Type="http://schemas.openxmlformats.org/officeDocument/2006/relationships/hyperlink" Target="https://podminky.urs.cz/item/CS_URS_2024_02/899722112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013601" TargetMode="External" /><Relationship Id="rId28" Type="http://schemas.openxmlformats.org/officeDocument/2006/relationships/hyperlink" Target="https://podminky.urs.cz/item/CS_URS_2024_02/998276101" TargetMode="External" /><Relationship Id="rId29" Type="http://schemas.openxmlformats.org/officeDocument/2006/relationships/hyperlink" Target="https://podminky.urs.cz/item/CS_URS_2024_02/998276128" TargetMode="External" /><Relationship Id="rId3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021111" TargetMode="External" /><Relationship Id="rId2" Type="http://schemas.openxmlformats.org/officeDocument/2006/relationships/hyperlink" Target="https://podminky.urs.cz/item/CS_URS_2024_02/113106023" TargetMode="External" /><Relationship Id="rId3" Type="http://schemas.openxmlformats.org/officeDocument/2006/relationships/hyperlink" Target="https://podminky.urs.cz/item/CS_URS_2024_02/460871155" TargetMode="External" /><Relationship Id="rId4" Type="http://schemas.openxmlformats.org/officeDocument/2006/relationships/hyperlink" Target="https://podminky.urs.cz/item/CS_URS_2024_02/460881612" TargetMode="External" /><Relationship Id="rId5" Type="http://schemas.openxmlformats.org/officeDocument/2006/relationships/hyperlink" Target="https://podminky.urs.cz/item/CS_URS_2024_02/460091111" TargetMode="External" /><Relationship Id="rId6" Type="http://schemas.openxmlformats.org/officeDocument/2006/relationships/hyperlink" Target="https://podminky.urs.cz/item/CS_URS_2024_02/460661112" TargetMode="External" /><Relationship Id="rId7" Type="http://schemas.openxmlformats.org/officeDocument/2006/relationships/hyperlink" Target="https://podminky.urs.cz/item/CS_URS_2024_02/997221571" TargetMode="External" /><Relationship Id="rId8" Type="http://schemas.openxmlformats.org/officeDocument/2006/relationships/hyperlink" Target="https://podminky.urs.cz/item/CS_URS_2024_02/997221579" TargetMode="External" /><Relationship Id="rId9" Type="http://schemas.openxmlformats.org/officeDocument/2006/relationships/hyperlink" Target="https://podminky.urs.cz/item/CS_URS_2024_02/997221615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53121" TargetMode="External" /><Relationship Id="rId19" Type="http://schemas.openxmlformats.org/officeDocument/2006/relationships/hyperlink" Target="https://podminky.urs.cz/item/CS_URS_2024_02/871363121" TargetMode="External" /><Relationship Id="rId20" Type="http://schemas.openxmlformats.org/officeDocument/2006/relationships/hyperlink" Target="https://podminky.urs.cz/item/CS_URS_2024_02/871440430" TargetMode="External" /><Relationship Id="rId21" Type="http://schemas.openxmlformats.org/officeDocument/2006/relationships/hyperlink" Target="https://podminky.urs.cz/item/CS_URS_2024_02/892352121" TargetMode="External" /><Relationship Id="rId22" Type="http://schemas.openxmlformats.org/officeDocument/2006/relationships/hyperlink" Target="https://podminky.urs.cz/item/CS_URS_2024_02/899722112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5" TargetMode="External" /><Relationship Id="rId26" Type="http://schemas.openxmlformats.org/officeDocument/2006/relationships/hyperlink" Target="https://podminky.urs.cz/item/CS_URS_2024_02/998276101" TargetMode="External" /><Relationship Id="rId27" Type="http://schemas.openxmlformats.org/officeDocument/2006/relationships/hyperlink" Target="https://podminky.urs.cz/item/CS_URS_2024_02/998276128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20001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2002000" TargetMode="External" /><Relationship Id="rId5" Type="http://schemas.openxmlformats.org/officeDocument/2006/relationships/hyperlink" Target="https://podminky.urs.cz/item/CS_URS_2024_02/033002000" TargetMode="External" /><Relationship Id="rId6" Type="http://schemas.openxmlformats.org/officeDocument/2006/relationships/hyperlink" Target="https://podminky.urs.cz/item/CS_URS_2024_02/034103000" TargetMode="External" /><Relationship Id="rId7" Type="http://schemas.openxmlformats.org/officeDocument/2006/relationships/hyperlink" Target="https://podminky.urs.cz/item/CS_URS_2024_02/040001000" TargetMode="External" /><Relationship Id="rId8" Type="http://schemas.openxmlformats.org/officeDocument/2006/relationships/hyperlink" Target="https://podminky.urs.cz/item/CS_URS_2024_02/045203000" TargetMode="External" /><Relationship Id="rId9" Type="http://schemas.openxmlformats.org/officeDocument/2006/relationships/hyperlink" Target="https://podminky.urs.cz/item/CS_URS_2024_02/070001000" TargetMode="External" /><Relationship Id="rId10" Type="http://schemas.openxmlformats.org/officeDocument/2006/relationships/hyperlink" Target="https://podminky.urs.cz/item/CS_URS_2024_02/090001000" TargetMode="External" /><Relationship Id="rId11" Type="http://schemas.openxmlformats.org/officeDocument/2006/relationships/hyperlink" Target="https://podminky.urs.cz/item/CS_URS_2024_02/092203000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04/2024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ZZS - Náchod - aktual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Náchod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Královéhradecký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CE-ING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ROUND(AS55+SUM(AS68:AS76),2)</f>
        <v>0</v>
      </c>
      <c r="AT54" s="109">
        <f>ROUND(SUM(AV54:AW54),2)</f>
        <v>0</v>
      </c>
      <c r="AU54" s="110">
        <f>ROUND(AU55+SUM(AU68:AU76),5)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ROUND(AZ55+SUM(AZ68:AZ76),2)</f>
        <v>0</v>
      </c>
      <c r="BA54" s="109">
        <f>ROUND(BA55+SUM(BA68:BA76),2)</f>
        <v>0</v>
      </c>
      <c r="BB54" s="109">
        <f>ROUND(BB55+SUM(BB68:BB76),2)</f>
        <v>0</v>
      </c>
      <c r="BC54" s="109">
        <f>ROUND(BC55+SUM(BC68:BC76),2)</f>
        <v>0</v>
      </c>
      <c r="BD54" s="111">
        <f>ROUND(BD55+SUM(BD68:BD76),2)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ROUND(AS56+AS57,2)</f>
        <v>0</v>
      </c>
      <c r="AT55" s="123">
        <f>ROUND(SUM(AV55:AW55),2)</f>
        <v>0</v>
      </c>
      <c r="AU55" s="124">
        <f>ROUND(AU56+AU57,5)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ROUND(AZ56+AZ57,2)</f>
        <v>0</v>
      </c>
      <c r="BA55" s="123">
        <f>ROUND(BA56+BA57,2)</f>
        <v>0</v>
      </c>
      <c r="BB55" s="123">
        <f>ROUND(BB56+BB57,2)</f>
        <v>0</v>
      </c>
      <c r="BC55" s="123">
        <f>ROUND(BC56+BC57,2)</f>
        <v>0</v>
      </c>
      <c r="BD55" s="125">
        <f>ROUND(BD56+BD57,2)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'D.1.1 - Architektonicko s...'!P112</f>
        <v>0</v>
      </c>
      <c r="AV56" s="133">
        <f>'D.1.1 - Architektonicko s...'!J35</f>
        <v>0</v>
      </c>
      <c r="AW56" s="133">
        <f>'D.1.1 - Architektonicko s...'!J36</f>
        <v>0</v>
      </c>
      <c r="AX56" s="133">
        <f>'D.1.1 - Architektonicko s...'!J37</f>
        <v>0</v>
      </c>
      <c r="AY56" s="133">
        <f>'D.1.1 - Architektonicko s...'!J38</f>
        <v>0</v>
      </c>
      <c r="AZ56" s="133">
        <f>'D.1.1 - Architektonicko s...'!F35</f>
        <v>0</v>
      </c>
      <c r="BA56" s="133">
        <f>'D.1.1 - Architektonicko s...'!F36</f>
        <v>0</v>
      </c>
      <c r="BB56" s="133">
        <f>'D.1.1 - Architektonicko s...'!F37</f>
        <v>0</v>
      </c>
      <c r="BC56" s="133">
        <f>'D.1.1 - Architektonicko s...'!F38</f>
        <v>0</v>
      </c>
      <c r="BD56" s="135">
        <f>'D.1.1 - Architektonicko s...'!F39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ROUND(AG58+SUM(AG59:AG62),2)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f>ROUND(AS58+SUM(AS59:AS62),2)</f>
        <v>0</v>
      </c>
      <c r="AT57" s="133">
        <f>ROUND(SUM(AV57:AW57),2)</f>
        <v>0</v>
      </c>
      <c r="AU57" s="134">
        <f>ROUND(AU58+SUM(AU59:AU62),5)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ROUND(AZ58+SUM(AZ59:AZ62),2)</f>
        <v>0</v>
      </c>
      <c r="BA57" s="133">
        <f>ROUND(BA58+SUM(BA59:BA62),2)</f>
        <v>0</v>
      </c>
      <c r="BB57" s="133">
        <f>ROUND(BB58+SUM(BB59:BB62),2)</f>
        <v>0</v>
      </c>
      <c r="BC57" s="133">
        <f>ROUND(BC58+SUM(BC59:BC62),2)</f>
        <v>0</v>
      </c>
      <c r="BD57" s="135">
        <f>ROUND(BD58+SUM(BD59:BD62),2)</f>
        <v>0</v>
      </c>
      <c r="BE57" s="4"/>
      <c r="BS57" s="136" t="s">
        <v>73</v>
      </c>
      <c r="BT57" s="136" t="s">
        <v>83</v>
      </c>
      <c r="BU57" s="136" t="s">
        <v>75</v>
      </c>
      <c r="BV57" s="136" t="s">
        <v>76</v>
      </c>
      <c r="BW57" s="136" t="s">
        <v>91</v>
      </c>
      <c r="BX57" s="136" t="s">
        <v>82</v>
      </c>
      <c r="CL57" s="136" t="s">
        <v>19</v>
      </c>
    </row>
    <row r="58" s="4" customFormat="1" ht="16.5" customHeight="1">
      <c r="A58" s="127" t="s">
        <v>84</v>
      </c>
      <c r="B58" s="66"/>
      <c r="C58" s="128"/>
      <c r="D58" s="128"/>
      <c r="E58" s="128"/>
      <c r="F58" s="129" t="s">
        <v>92</v>
      </c>
      <c r="G58" s="129"/>
      <c r="H58" s="129"/>
      <c r="I58" s="129"/>
      <c r="J58" s="129"/>
      <c r="K58" s="128"/>
      <c r="L58" s="129" t="s">
        <v>93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'D.1.4.1 - Zdravotechnika'!J34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'D.1.4.1 - Zdravotechnika'!P104</f>
        <v>0</v>
      </c>
      <c r="AV58" s="133">
        <f>'D.1.4.1 - Zdravotechnika'!J37</f>
        <v>0</v>
      </c>
      <c r="AW58" s="133">
        <f>'D.1.4.1 - Zdravotechnika'!J38</f>
        <v>0</v>
      </c>
      <c r="AX58" s="133">
        <f>'D.1.4.1 - Zdravotechnika'!J39</f>
        <v>0</v>
      </c>
      <c r="AY58" s="133">
        <f>'D.1.4.1 - Zdravotechnika'!J40</f>
        <v>0</v>
      </c>
      <c r="AZ58" s="133">
        <f>'D.1.4.1 - Zdravotechnika'!F37</f>
        <v>0</v>
      </c>
      <c r="BA58" s="133">
        <f>'D.1.4.1 - Zdravotechnika'!F38</f>
        <v>0</v>
      </c>
      <c r="BB58" s="133">
        <f>'D.1.4.1 - Zdravotechnika'!F39</f>
        <v>0</v>
      </c>
      <c r="BC58" s="133">
        <f>'D.1.4.1 - Zdravotechnika'!F40</f>
        <v>0</v>
      </c>
      <c r="BD58" s="135">
        <f>'D.1.4.1 - Zdravotechnika'!F41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91</v>
      </c>
      <c r="CL58" s="136" t="s">
        <v>19</v>
      </c>
    </row>
    <row r="59" s="4" customFormat="1" ht="16.5" customHeight="1">
      <c r="A59" s="127" t="s">
        <v>84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'D.1.4.2 - Vzduchotechnika'!J34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87</v>
      </c>
      <c r="AR59" s="68"/>
      <c r="AS59" s="132">
        <v>0</v>
      </c>
      <c r="AT59" s="133">
        <f>ROUND(SUM(AV59:AW59),2)</f>
        <v>0</v>
      </c>
      <c r="AU59" s="134">
        <f>'D.1.4.2 - Vzduchotechnika'!P92</f>
        <v>0</v>
      </c>
      <c r="AV59" s="133">
        <f>'D.1.4.2 - Vzduchotechnika'!J37</f>
        <v>0</v>
      </c>
      <c r="AW59" s="133">
        <f>'D.1.4.2 - Vzduchotechnika'!J38</f>
        <v>0</v>
      </c>
      <c r="AX59" s="133">
        <f>'D.1.4.2 - Vzduchotechnika'!J39</f>
        <v>0</v>
      </c>
      <c r="AY59" s="133">
        <f>'D.1.4.2 - Vzduchotechnika'!J40</f>
        <v>0</v>
      </c>
      <c r="AZ59" s="133">
        <f>'D.1.4.2 - Vzduchotechnika'!F37</f>
        <v>0</v>
      </c>
      <c r="BA59" s="133">
        <f>'D.1.4.2 - Vzduchotechnika'!F38</f>
        <v>0</v>
      </c>
      <c r="BB59" s="133">
        <f>'D.1.4.2 - Vzduchotechnika'!F39</f>
        <v>0</v>
      </c>
      <c r="BC59" s="133">
        <f>'D.1.4.2 - Vzduchotechnika'!F40</f>
        <v>0</v>
      </c>
      <c r="BD59" s="135">
        <f>'D.1.4.2 - Vzduchotechnika'!F41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91</v>
      </c>
      <c r="CL59" s="136" t="s">
        <v>19</v>
      </c>
    </row>
    <row r="60" s="4" customFormat="1" ht="16.5" customHeight="1">
      <c r="A60" s="127" t="s">
        <v>84</v>
      </c>
      <c r="B60" s="66"/>
      <c r="C60" s="128"/>
      <c r="D60" s="128"/>
      <c r="E60" s="128"/>
      <c r="F60" s="129" t="s">
        <v>99</v>
      </c>
      <c r="G60" s="129"/>
      <c r="H60" s="129"/>
      <c r="I60" s="129"/>
      <c r="J60" s="129"/>
      <c r="K60" s="128"/>
      <c r="L60" s="129" t="s">
        <v>100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'D.1.4.3 - Vytápění'!J34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'D.1.4.3 - Vytápění'!P97</f>
        <v>0</v>
      </c>
      <c r="AV60" s="133">
        <f>'D.1.4.3 - Vytápění'!J37</f>
        <v>0</v>
      </c>
      <c r="AW60" s="133">
        <f>'D.1.4.3 - Vytápění'!J38</f>
        <v>0</v>
      </c>
      <c r="AX60" s="133">
        <f>'D.1.4.3 - Vytápění'!J39</f>
        <v>0</v>
      </c>
      <c r="AY60" s="133">
        <f>'D.1.4.3 - Vytápění'!J40</f>
        <v>0</v>
      </c>
      <c r="AZ60" s="133">
        <f>'D.1.4.3 - Vytápění'!F37</f>
        <v>0</v>
      </c>
      <c r="BA60" s="133">
        <f>'D.1.4.3 - Vytápění'!F38</f>
        <v>0</v>
      </c>
      <c r="BB60" s="133">
        <f>'D.1.4.3 - Vytápění'!F39</f>
        <v>0</v>
      </c>
      <c r="BC60" s="133">
        <f>'D.1.4.3 - Vytápění'!F40</f>
        <v>0</v>
      </c>
      <c r="BD60" s="135">
        <f>'D.1.4.3 - Vytápění'!F41</f>
        <v>0</v>
      </c>
      <c r="BE60" s="4"/>
      <c r="BT60" s="136" t="s">
        <v>94</v>
      </c>
      <c r="BV60" s="136" t="s">
        <v>76</v>
      </c>
      <c r="BW60" s="136" t="s">
        <v>101</v>
      </c>
      <c r="BX60" s="136" t="s">
        <v>91</v>
      </c>
      <c r="CL60" s="136" t="s">
        <v>19</v>
      </c>
    </row>
    <row r="61" s="4" customFormat="1" ht="16.5" customHeight="1">
      <c r="A61" s="127" t="s">
        <v>84</v>
      </c>
      <c r="B61" s="66"/>
      <c r="C61" s="128"/>
      <c r="D61" s="128"/>
      <c r="E61" s="128"/>
      <c r="F61" s="129" t="s">
        <v>102</v>
      </c>
      <c r="G61" s="129"/>
      <c r="H61" s="129"/>
      <c r="I61" s="129"/>
      <c r="J61" s="129"/>
      <c r="K61" s="128"/>
      <c r="L61" s="129" t="s">
        <v>103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'D.1.4.4 - Elektroinstalac...'!J34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'D.1.4.4 - Elektroinstalac...'!P100</f>
        <v>0</v>
      </c>
      <c r="AV61" s="133">
        <f>'D.1.4.4 - Elektroinstalac...'!J37</f>
        <v>0</v>
      </c>
      <c r="AW61" s="133">
        <f>'D.1.4.4 - Elektroinstalac...'!J38</f>
        <v>0</v>
      </c>
      <c r="AX61" s="133">
        <f>'D.1.4.4 - Elektroinstalac...'!J39</f>
        <v>0</v>
      </c>
      <c r="AY61" s="133">
        <f>'D.1.4.4 - Elektroinstalac...'!J40</f>
        <v>0</v>
      </c>
      <c r="AZ61" s="133">
        <f>'D.1.4.4 - Elektroinstalac...'!F37</f>
        <v>0</v>
      </c>
      <c r="BA61" s="133">
        <f>'D.1.4.4 - Elektroinstalac...'!F38</f>
        <v>0</v>
      </c>
      <c r="BB61" s="133">
        <f>'D.1.4.4 - Elektroinstalac...'!F39</f>
        <v>0</v>
      </c>
      <c r="BC61" s="133">
        <f>'D.1.4.4 - Elektroinstalac...'!F40</f>
        <v>0</v>
      </c>
      <c r="BD61" s="135">
        <f>'D.1.4.4 - Elektroinstalac...'!F41</f>
        <v>0</v>
      </c>
      <c r="BE61" s="4"/>
      <c r="BT61" s="136" t="s">
        <v>94</v>
      </c>
      <c r="BV61" s="136" t="s">
        <v>76</v>
      </c>
      <c r="BW61" s="136" t="s">
        <v>104</v>
      </c>
      <c r="BX61" s="136" t="s">
        <v>91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8"/>
      <c r="F62" s="129" t="s">
        <v>105</v>
      </c>
      <c r="G62" s="129"/>
      <c r="H62" s="129"/>
      <c r="I62" s="129"/>
      <c r="J62" s="129"/>
      <c r="K62" s="128"/>
      <c r="L62" s="129" t="s">
        <v>106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ROUND(SUM(AG63:AG67),2)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f>ROUND(SUM(AS63:AS67),2)</f>
        <v>0</v>
      </c>
      <c r="AT62" s="133">
        <f>ROUND(SUM(AV62:AW62),2)</f>
        <v>0</v>
      </c>
      <c r="AU62" s="134">
        <f>ROUND(SUM(AU63:AU67),5)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ROUND(SUM(AZ63:AZ67),2)</f>
        <v>0</v>
      </c>
      <c r="BA62" s="133">
        <f>ROUND(SUM(BA63:BA67),2)</f>
        <v>0</v>
      </c>
      <c r="BB62" s="133">
        <f>ROUND(SUM(BB63:BB67),2)</f>
        <v>0</v>
      </c>
      <c r="BC62" s="133">
        <f>ROUND(SUM(BC63:BC67),2)</f>
        <v>0</v>
      </c>
      <c r="BD62" s="135">
        <f>ROUND(SUM(BD63:BD67),2)</f>
        <v>0</v>
      </c>
      <c r="BE62" s="4"/>
      <c r="BS62" s="136" t="s">
        <v>73</v>
      </c>
      <c r="BT62" s="136" t="s">
        <v>94</v>
      </c>
      <c r="BU62" s="136" t="s">
        <v>75</v>
      </c>
      <c r="BV62" s="136" t="s">
        <v>76</v>
      </c>
      <c r="BW62" s="136" t="s">
        <v>107</v>
      </c>
      <c r="BX62" s="136" t="s">
        <v>91</v>
      </c>
      <c r="CL62" s="136" t="s">
        <v>19</v>
      </c>
    </row>
    <row r="63" s="4" customFormat="1" ht="16.5" customHeight="1">
      <c r="A63" s="127" t="s">
        <v>84</v>
      </c>
      <c r="B63" s="66"/>
      <c r="C63" s="128"/>
      <c r="D63" s="128"/>
      <c r="E63" s="128"/>
      <c r="F63" s="128"/>
      <c r="G63" s="129" t="s">
        <v>108</v>
      </c>
      <c r="H63" s="129"/>
      <c r="I63" s="129"/>
      <c r="J63" s="129"/>
      <c r="K63" s="129"/>
      <c r="L63" s="128"/>
      <c r="M63" s="129" t="s">
        <v>105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'SK - D.1.4.5'!J34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87</v>
      </c>
      <c r="AR63" s="68"/>
      <c r="AS63" s="132">
        <v>0</v>
      </c>
      <c r="AT63" s="133">
        <f>ROUND(SUM(AV63:AW63),2)</f>
        <v>0</v>
      </c>
      <c r="AU63" s="134">
        <f>'SK - D.1.4.5'!P99</f>
        <v>0</v>
      </c>
      <c r="AV63" s="133">
        <f>'SK - D.1.4.5'!J37</f>
        <v>0</v>
      </c>
      <c r="AW63" s="133">
        <f>'SK - D.1.4.5'!J38</f>
        <v>0</v>
      </c>
      <c r="AX63" s="133">
        <f>'SK - D.1.4.5'!J39</f>
        <v>0</v>
      </c>
      <c r="AY63" s="133">
        <f>'SK - D.1.4.5'!J40</f>
        <v>0</v>
      </c>
      <c r="AZ63" s="133">
        <f>'SK - D.1.4.5'!F37</f>
        <v>0</v>
      </c>
      <c r="BA63" s="133">
        <f>'SK - D.1.4.5'!F38</f>
        <v>0</v>
      </c>
      <c r="BB63" s="133">
        <f>'SK - D.1.4.5'!F39</f>
        <v>0</v>
      </c>
      <c r="BC63" s="133">
        <f>'SK - D.1.4.5'!F40</f>
        <v>0</v>
      </c>
      <c r="BD63" s="135">
        <f>'SK - D.1.4.5'!F41</f>
        <v>0</v>
      </c>
      <c r="BE63" s="4"/>
      <c r="BT63" s="136" t="s">
        <v>109</v>
      </c>
      <c r="BV63" s="136" t="s">
        <v>76</v>
      </c>
      <c r="BW63" s="136" t="s">
        <v>110</v>
      </c>
      <c r="BX63" s="136" t="s">
        <v>107</v>
      </c>
      <c r="CL63" s="136" t="s">
        <v>19</v>
      </c>
    </row>
    <row r="64" s="4" customFormat="1" ht="16.5" customHeight="1">
      <c r="A64" s="127" t="s">
        <v>84</v>
      </c>
      <c r="B64" s="66"/>
      <c r="C64" s="128"/>
      <c r="D64" s="128"/>
      <c r="E64" s="128"/>
      <c r="F64" s="128"/>
      <c r="G64" s="129" t="s">
        <v>111</v>
      </c>
      <c r="H64" s="129"/>
      <c r="I64" s="129"/>
      <c r="J64" s="129"/>
      <c r="K64" s="129"/>
      <c r="L64" s="128"/>
      <c r="M64" s="129" t="s">
        <v>105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'TV - D.1.4.5'!J34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'TV - D.1.4.5'!P102</f>
        <v>0</v>
      </c>
      <c r="AV64" s="133">
        <f>'TV - D.1.4.5'!J37</f>
        <v>0</v>
      </c>
      <c r="AW64" s="133">
        <f>'TV - D.1.4.5'!J38</f>
        <v>0</v>
      </c>
      <c r="AX64" s="133">
        <f>'TV - D.1.4.5'!J39</f>
        <v>0</v>
      </c>
      <c r="AY64" s="133">
        <f>'TV - D.1.4.5'!J40</f>
        <v>0</v>
      </c>
      <c r="AZ64" s="133">
        <f>'TV - D.1.4.5'!F37</f>
        <v>0</v>
      </c>
      <c r="BA64" s="133">
        <f>'TV - D.1.4.5'!F38</f>
        <v>0</v>
      </c>
      <c r="BB64" s="133">
        <f>'TV - D.1.4.5'!F39</f>
        <v>0</v>
      </c>
      <c r="BC64" s="133">
        <f>'TV - D.1.4.5'!F40</f>
        <v>0</v>
      </c>
      <c r="BD64" s="135">
        <f>'TV - D.1.4.5'!F41</f>
        <v>0</v>
      </c>
      <c r="BE64" s="4"/>
      <c r="BT64" s="136" t="s">
        <v>109</v>
      </c>
      <c r="BV64" s="136" t="s">
        <v>76</v>
      </c>
      <c r="BW64" s="136" t="s">
        <v>112</v>
      </c>
      <c r="BX64" s="136" t="s">
        <v>107</v>
      </c>
      <c r="CL64" s="136" t="s">
        <v>19</v>
      </c>
    </row>
    <row r="65" s="4" customFormat="1" ht="16.5" customHeight="1">
      <c r="A65" s="127" t="s">
        <v>84</v>
      </c>
      <c r="B65" s="66"/>
      <c r="C65" s="128"/>
      <c r="D65" s="128"/>
      <c r="E65" s="128"/>
      <c r="F65" s="128"/>
      <c r="G65" s="129" t="s">
        <v>113</v>
      </c>
      <c r="H65" s="129"/>
      <c r="I65" s="129"/>
      <c r="J65" s="129"/>
      <c r="K65" s="129"/>
      <c r="L65" s="128"/>
      <c r="M65" s="129" t="s">
        <v>105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'AP - D.1.4.5'!J34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'AP - D.1.4.5'!P96</f>
        <v>0</v>
      </c>
      <c r="AV65" s="133">
        <f>'AP - D.1.4.5'!J37</f>
        <v>0</v>
      </c>
      <c r="AW65" s="133">
        <f>'AP - D.1.4.5'!J38</f>
        <v>0</v>
      </c>
      <c r="AX65" s="133">
        <f>'AP - D.1.4.5'!J39</f>
        <v>0</v>
      </c>
      <c r="AY65" s="133">
        <f>'AP - D.1.4.5'!J40</f>
        <v>0</v>
      </c>
      <c r="AZ65" s="133">
        <f>'AP - D.1.4.5'!F37</f>
        <v>0</v>
      </c>
      <c r="BA65" s="133">
        <f>'AP - D.1.4.5'!F38</f>
        <v>0</v>
      </c>
      <c r="BB65" s="133">
        <f>'AP - D.1.4.5'!F39</f>
        <v>0</v>
      </c>
      <c r="BC65" s="133">
        <f>'AP - D.1.4.5'!F40</f>
        <v>0</v>
      </c>
      <c r="BD65" s="135">
        <f>'AP - D.1.4.5'!F41</f>
        <v>0</v>
      </c>
      <c r="BE65" s="4"/>
      <c r="BT65" s="136" t="s">
        <v>109</v>
      </c>
      <c r="BV65" s="136" t="s">
        <v>76</v>
      </c>
      <c r="BW65" s="136" t="s">
        <v>114</v>
      </c>
      <c r="BX65" s="136" t="s">
        <v>107</v>
      </c>
      <c r="CL65" s="136" t="s">
        <v>19</v>
      </c>
    </row>
    <row r="66" s="4" customFormat="1" ht="23.25" customHeight="1">
      <c r="A66" s="127" t="s">
        <v>84</v>
      </c>
      <c r="B66" s="66"/>
      <c r="C66" s="128"/>
      <c r="D66" s="128"/>
      <c r="E66" s="128"/>
      <c r="F66" s="128"/>
      <c r="G66" s="129" t="s">
        <v>115</v>
      </c>
      <c r="H66" s="129"/>
      <c r="I66" s="129"/>
      <c r="J66" s="129"/>
      <c r="K66" s="129"/>
      <c r="L66" s="128"/>
      <c r="M66" s="129" t="s">
        <v>105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'Kamerový systém - D.1.4.5'!J34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87</v>
      </c>
      <c r="AR66" s="68"/>
      <c r="AS66" s="132">
        <v>0</v>
      </c>
      <c r="AT66" s="133">
        <f>ROUND(SUM(AV66:AW66),2)</f>
        <v>0</v>
      </c>
      <c r="AU66" s="134">
        <f>'Kamerový systém - D.1.4.5'!P98</f>
        <v>0</v>
      </c>
      <c r="AV66" s="133">
        <f>'Kamerový systém - D.1.4.5'!J37</f>
        <v>0</v>
      </c>
      <c r="AW66" s="133">
        <f>'Kamerový systém - D.1.4.5'!J38</f>
        <v>0</v>
      </c>
      <c r="AX66" s="133">
        <f>'Kamerový systém - D.1.4.5'!J39</f>
        <v>0</v>
      </c>
      <c r="AY66" s="133">
        <f>'Kamerový systém - D.1.4.5'!J40</f>
        <v>0</v>
      </c>
      <c r="AZ66" s="133">
        <f>'Kamerový systém - D.1.4.5'!F37</f>
        <v>0</v>
      </c>
      <c r="BA66" s="133">
        <f>'Kamerový systém - D.1.4.5'!F38</f>
        <v>0</v>
      </c>
      <c r="BB66" s="133">
        <f>'Kamerový systém - D.1.4.5'!F39</f>
        <v>0</v>
      </c>
      <c r="BC66" s="133">
        <f>'Kamerový systém - D.1.4.5'!F40</f>
        <v>0</v>
      </c>
      <c r="BD66" s="135">
        <f>'Kamerový systém - D.1.4.5'!F41</f>
        <v>0</v>
      </c>
      <c r="BE66" s="4"/>
      <c r="BT66" s="136" t="s">
        <v>109</v>
      </c>
      <c r="BV66" s="136" t="s">
        <v>76</v>
      </c>
      <c r="BW66" s="136" t="s">
        <v>116</v>
      </c>
      <c r="BX66" s="136" t="s">
        <v>107</v>
      </c>
      <c r="CL66" s="136" t="s">
        <v>19</v>
      </c>
    </row>
    <row r="67" s="4" customFormat="1" ht="23.25" customHeight="1">
      <c r="A67" s="127" t="s">
        <v>84</v>
      </c>
      <c r="B67" s="66"/>
      <c r="C67" s="128"/>
      <c r="D67" s="128"/>
      <c r="E67" s="128"/>
      <c r="F67" s="128"/>
      <c r="G67" s="129" t="s">
        <v>117</v>
      </c>
      <c r="H67" s="129"/>
      <c r="I67" s="129"/>
      <c r="J67" s="129"/>
      <c r="K67" s="129"/>
      <c r="L67" s="128"/>
      <c r="M67" s="129" t="s">
        <v>105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'Dveřní interkom - D.1.4.5'!J34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'Dveřní interkom - D.1.4.5'!P95</f>
        <v>0</v>
      </c>
      <c r="AV67" s="133">
        <f>'Dveřní interkom - D.1.4.5'!J37</f>
        <v>0</v>
      </c>
      <c r="AW67" s="133">
        <f>'Dveřní interkom - D.1.4.5'!J38</f>
        <v>0</v>
      </c>
      <c r="AX67" s="133">
        <f>'Dveřní interkom - D.1.4.5'!J39</f>
        <v>0</v>
      </c>
      <c r="AY67" s="133">
        <f>'Dveřní interkom - D.1.4.5'!J40</f>
        <v>0</v>
      </c>
      <c r="AZ67" s="133">
        <f>'Dveřní interkom - D.1.4.5'!F37</f>
        <v>0</v>
      </c>
      <c r="BA67" s="133">
        <f>'Dveřní interkom - D.1.4.5'!F38</f>
        <v>0</v>
      </c>
      <c r="BB67" s="133">
        <f>'Dveřní interkom - D.1.4.5'!F39</f>
        <v>0</v>
      </c>
      <c r="BC67" s="133">
        <f>'Dveřní interkom - D.1.4.5'!F40</f>
        <v>0</v>
      </c>
      <c r="BD67" s="135">
        <f>'Dveřní interkom - D.1.4.5'!F41</f>
        <v>0</v>
      </c>
      <c r="BE67" s="4"/>
      <c r="BT67" s="136" t="s">
        <v>109</v>
      </c>
      <c r="BV67" s="136" t="s">
        <v>76</v>
      </c>
      <c r="BW67" s="136" t="s">
        <v>118</v>
      </c>
      <c r="BX67" s="136" t="s">
        <v>107</v>
      </c>
      <c r="CL67" s="136" t="s">
        <v>19</v>
      </c>
    </row>
    <row r="68" s="7" customFormat="1" ht="16.5" customHeight="1">
      <c r="A68" s="127" t="s">
        <v>84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'SO 02 - Areálové úpravy v...'!J30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80</v>
      </c>
      <c r="AR68" s="121"/>
      <c r="AS68" s="122">
        <v>0</v>
      </c>
      <c r="AT68" s="123">
        <f>ROUND(SUM(AV68:AW68),2)</f>
        <v>0</v>
      </c>
      <c r="AU68" s="124">
        <f>'SO 02 - Areálové úpravy v...'!P91</f>
        <v>0</v>
      </c>
      <c r="AV68" s="123">
        <f>'SO 02 - Areálové úpravy v...'!J33</f>
        <v>0</v>
      </c>
      <c r="AW68" s="123">
        <f>'SO 02 - Areálové úpravy v...'!J34</f>
        <v>0</v>
      </c>
      <c r="AX68" s="123">
        <f>'SO 02 - Areálové úpravy v...'!J35</f>
        <v>0</v>
      </c>
      <c r="AY68" s="123">
        <f>'SO 02 - Areálové úpravy v...'!J36</f>
        <v>0</v>
      </c>
      <c r="AZ68" s="123">
        <f>'SO 02 - Areálové úpravy v...'!F33</f>
        <v>0</v>
      </c>
      <c r="BA68" s="123">
        <f>'SO 02 - Areálové úpravy v...'!F34</f>
        <v>0</v>
      </c>
      <c r="BB68" s="123">
        <f>'SO 02 - Areálové úpravy v...'!F35</f>
        <v>0</v>
      </c>
      <c r="BC68" s="123">
        <f>'SO 02 - Areálové úpravy v...'!F36</f>
        <v>0</v>
      </c>
      <c r="BD68" s="125">
        <f>'SO 02 - Areálové úpravy v...'!F37</f>
        <v>0</v>
      </c>
      <c r="BE68" s="7"/>
      <c r="BT68" s="126" t="s">
        <v>81</v>
      </c>
      <c r="BV68" s="126" t="s">
        <v>76</v>
      </c>
      <c r="BW68" s="126" t="s">
        <v>121</v>
      </c>
      <c r="BX68" s="126" t="s">
        <v>5</v>
      </c>
      <c r="CL68" s="126" t="s">
        <v>19</v>
      </c>
      <c r="CM68" s="126" t="s">
        <v>83</v>
      </c>
    </row>
    <row r="69" s="7" customFormat="1" ht="16.5" customHeight="1">
      <c r="A69" s="127" t="s">
        <v>84</v>
      </c>
      <c r="B69" s="114"/>
      <c r="C69" s="115"/>
      <c r="D69" s="116" t="s">
        <v>122</v>
      </c>
      <c r="E69" s="116"/>
      <c r="F69" s="116"/>
      <c r="G69" s="116"/>
      <c r="H69" s="116"/>
      <c r="I69" s="117"/>
      <c r="J69" s="116" t="s">
        <v>123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 01 - Vodovodní přípojk...'!J30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80</v>
      </c>
      <c r="AR69" s="121"/>
      <c r="AS69" s="122">
        <v>0</v>
      </c>
      <c r="AT69" s="123">
        <f>ROUND(SUM(AV69:AW69),2)</f>
        <v>0</v>
      </c>
      <c r="AU69" s="124">
        <f>'IO 01 - Vodovodní přípojk...'!P82</f>
        <v>0</v>
      </c>
      <c r="AV69" s="123">
        <f>'IO 01 - Vodovodní přípojk...'!J33</f>
        <v>0</v>
      </c>
      <c r="AW69" s="123">
        <f>'IO 01 - Vodovodní přípojk...'!J34</f>
        <v>0</v>
      </c>
      <c r="AX69" s="123">
        <f>'IO 01 - Vodovodní přípojk...'!J35</f>
        <v>0</v>
      </c>
      <c r="AY69" s="123">
        <f>'IO 01 - Vodovodní přípojk...'!J36</f>
        <v>0</v>
      </c>
      <c r="AZ69" s="123">
        <f>'IO 01 - Vodovodní přípojk...'!F33</f>
        <v>0</v>
      </c>
      <c r="BA69" s="123">
        <f>'IO 01 - Vodovodní přípojk...'!F34</f>
        <v>0</v>
      </c>
      <c r="BB69" s="123">
        <f>'IO 01 - Vodovodní přípojk...'!F35</f>
        <v>0</v>
      </c>
      <c r="BC69" s="123">
        <f>'IO 01 - Vodovodní přípojk...'!F36</f>
        <v>0</v>
      </c>
      <c r="BD69" s="125">
        <f>'IO 01 - Vodovodní přípojk...'!F37</f>
        <v>0</v>
      </c>
      <c r="BE69" s="7"/>
      <c r="BT69" s="126" t="s">
        <v>81</v>
      </c>
      <c r="BV69" s="126" t="s">
        <v>76</v>
      </c>
      <c r="BW69" s="126" t="s">
        <v>124</v>
      </c>
      <c r="BX69" s="126" t="s">
        <v>5</v>
      </c>
      <c r="CL69" s="126" t="s">
        <v>19</v>
      </c>
      <c r="CM69" s="126" t="s">
        <v>83</v>
      </c>
    </row>
    <row r="70" s="7" customFormat="1" ht="16.5" customHeight="1">
      <c r="A70" s="127" t="s">
        <v>84</v>
      </c>
      <c r="B70" s="114"/>
      <c r="C70" s="115"/>
      <c r="D70" s="116" t="s">
        <v>125</v>
      </c>
      <c r="E70" s="116"/>
      <c r="F70" s="116"/>
      <c r="G70" s="116"/>
      <c r="H70" s="116"/>
      <c r="I70" s="117"/>
      <c r="J70" s="116" t="s">
        <v>126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 02 - Kanalizační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80</v>
      </c>
      <c r="AR70" s="121"/>
      <c r="AS70" s="122">
        <v>0</v>
      </c>
      <c r="AT70" s="123">
        <f>ROUND(SUM(AV70:AW70),2)</f>
        <v>0</v>
      </c>
      <c r="AU70" s="124">
        <f>'IO 02 - Kanalizační přípo...'!P87</f>
        <v>0</v>
      </c>
      <c r="AV70" s="123">
        <f>'IO 02 - Kanalizační přípo...'!J33</f>
        <v>0</v>
      </c>
      <c r="AW70" s="123">
        <f>'IO 02 - Kanalizační přípo...'!J34</f>
        <v>0</v>
      </c>
      <c r="AX70" s="123">
        <f>'IO 02 - Kanalizační přípo...'!J35</f>
        <v>0</v>
      </c>
      <c r="AY70" s="123">
        <f>'IO 02 - Kanalizační přípo...'!J36</f>
        <v>0</v>
      </c>
      <c r="AZ70" s="123">
        <f>'IO 02 - Kanalizační přípo...'!F33</f>
        <v>0</v>
      </c>
      <c r="BA70" s="123">
        <f>'IO 02 - Kanalizační přípo...'!F34</f>
        <v>0</v>
      </c>
      <c r="BB70" s="123">
        <f>'IO 02 - Kanalizační přípo...'!F35</f>
        <v>0</v>
      </c>
      <c r="BC70" s="123">
        <f>'IO 02 - Kanalizační přípo...'!F36</f>
        <v>0</v>
      </c>
      <c r="BD70" s="125">
        <f>'IO 02 - Kanalizační přípo...'!F37</f>
        <v>0</v>
      </c>
      <c r="BE70" s="7"/>
      <c r="BT70" s="126" t="s">
        <v>81</v>
      </c>
      <c r="BV70" s="126" t="s">
        <v>76</v>
      </c>
      <c r="BW70" s="126" t="s">
        <v>127</v>
      </c>
      <c r="BX70" s="126" t="s">
        <v>5</v>
      </c>
      <c r="CL70" s="126" t="s">
        <v>19</v>
      </c>
      <c r="CM70" s="126" t="s">
        <v>83</v>
      </c>
    </row>
    <row r="71" s="7" customFormat="1" ht="16.5" customHeight="1">
      <c r="A71" s="127" t="s">
        <v>84</v>
      </c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 03 - Elektro přípojka'!J30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80</v>
      </c>
      <c r="AR71" s="121"/>
      <c r="AS71" s="122">
        <v>0</v>
      </c>
      <c r="AT71" s="123">
        <f>ROUND(SUM(AV71:AW71),2)</f>
        <v>0</v>
      </c>
      <c r="AU71" s="124">
        <f>'IO 03 - Elektro přípojka'!P84</f>
        <v>0</v>
      </c>
      <c r="AV71" s="123">
        <f>'IO 03 - Elektro přípojka'!J33</f>
        <v>0</v>
      </c>
      <c r="AW71" s="123">
        <f>'IO 03 - Elektro přípojka'!J34</f>
        <v>0</v>
      </c>
      <c r="AX71" s="123">
        <f>'IO 03 - Elektro přípojka'!J35</f>
        <v>0</v>
      </c>
      <c r="AY71" s="123">
        <f>'IO 03 - Elektro přípojka'!J36</f>
        <v>0</v>
      </c>
      <c r="AZ71" s="123">
        <f>'IO 03 - Elektro přípojka'!F33</f>
        <v>0</v>
      </c>
      <c r="BA71" s="123">
        <f>'IO 03 - Elektro přípojka'!F34</f>
        <v>0</v>
      </c>
      <c r="BB71" s="123">
        <f>'IO 03 - Elektro přípojka'!F35</f>
        <v>0</v>
      </c>
      <c r="BC71" s="123">
        <f>'IO 03 - Elektro přípojka'!F36</f>
        <v>0</v>
      </c>
      <c r="BD71" s="125">
        <f>'IO 03 - Elektro přípojka'!F37</f>
        <v>0</v>
      </c>
      <c r="BE71" s="7"/>
      <c r="BT71" s="126" t="s">
        <v>81</v>
      </c>
      <c r="BV71" s="126" t="s">
        <v>76</v>
      </c>
      <c r="BW71" s="126" t="s">
        <v>130</v>
      </c>
      <c r="BX71" s="126" t="s">
        <v>5</v>
      </c>
      <c r="CL71" s="126" t="s">
        <v>19</v>
      </c>
      <c r="CM71" s="126" t="s">
        <v>83</v>
      </c>
    </row>
    <row r="72" s="7" customFormat="1" ht="16.5" customHeight="1">
      <c r="A72" s="127" t="s">
        <v>84</v>
      </c>
      <c r="B72" s="114"/>
      <c r="C72" s="115"/>
      <c r="D72" s="116" t="s">
        <v>131</v>
      </c>
      <c r="E72" s="116"/>
      <c r="F72" s="116"/>
      <c r="G72" s="116"/>
      <c r="H72" s="116"/>
      <c r="I72" s="117"/>
      <c r="J72" s="116" t="s">
        <v>132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 04 - SLP přípojka'!J30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80</v>
      </c>
      <c r="AR72" s="121"/>
      <c r="AS72" s="122">
        <v>0</v>
      </c>
      <c r="AT72" s="123">
        <f>ROUND(SUM(AV72:AW72),2)</f>
        <v>0</v>
      </c>
      <c r="AU72" s="124">
        <f>'IO 04 - SLP přípojka'!P83</f>
        <v>0</v>
      </c>
      <c r="AV72" s="123">
        <f>'IO 04 - SLP přípojka'!J33</f>
        <v>0</v>
      </c>
      <c r="AW72" s="123">
        <f>'IO 04 - SLP přípojka'!J34</f>
        <v>0</v>
      </c>
      <c r="AX72" s="123">
        <f>'IO 04 - SLP přípojka'!J35</f>
        <v>0</v>
      </c>
      <c r="AY72" s="123">
        <f>'IO 04 - SLP přípojka'!J36</f>
        <v>0</v>
      </c>
      <c r="AZ72" s="123">
        <f>'IO 04 - SLP přípojka'!F33</f>
        <v>0</v>
      </c>
      <c r="BA72" s="123">
        <f>'IO 04 - SLP přípojka'!F34</f>
        <v>0</v>
      </c>
      <c r="BB72" s="123">
        <f>'IO 04 - SLP přípojka'!F35</f>
        <v>0</v>
      </c>
      <c r="BC72" s="123">
        <f>'IO 04 - SLP přípojka'!F36</f>
        <v>0</v>
      </c>
      <c r="BD72" s="125">
        <f>'IO 04 - SLP přípojka'!F37</f>
        <v>0</v>
      </c>
      <c r="BE72" s="7"/>
      <c r="BT72" s="126" t="s">
        <v>81</v>
      </c>
      <c r="BV72" s="126" t="s">
        <v>76</v>
      </c>
      <c r="BW72" s="126" t="s">
        <v>133</v>
      </c>
      <c r="BX72" s="126" t="s">
        <v>5</v>
      </c>
      <c r="CL72" s="126" t="s">
        <v>19</v>
      </c>
      <c r="CM72" s="126" t="s">
        <v>83</v>
      </c>
    </row>
    <row r="73" s="7" customFormat="1" ht="16.5" customHeight="1">
      <c r="A73" s="127" t="s">
        <v>84</v>
      </c>
      <c r="B73" s="114"/>
      <c r="C73" s="115"/>
      <c r="D73" s="116" t="s">
        <v>134</v>
      </c>
      <c r="E73" s="116"/>
      <c r="F73" s="116"/>
      <c r="G73" s="116"/>
      <c r="H73" s="116"/>
      <c r="I73" s="117"/>
      <c r="J73" s="116" t="s">
        <v>135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 05 - Fotovoltaika'!J30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80</v>
      </c>
      <c r="AR73" s="121"/>
      <c r="AS73" s="122">
        <v>0</v>
      </c>
      <c r="AT73" s="123">
        <f>ROUND(SUM(AV73:AW73),2)</f>
        <v>0</v>
      </c>
      <c r="AU73" s="124">
        <f>'IO 05 - Fotovoltaika'!P85</f>
        <v>0</v>
      </c>
      <c r="AV73" s="123">
        <f>'IO 05 - Fotovoltaika'!J33</f>
        <v>0</v>
      </c>
      <c r="AW73" s="123">
        <f>'IO 05 - Fotovoltaika'!J34</f>
        <v>0</v>
      </c>
      <c r="AX73" s="123">
        <f>'IO 05 - Fotovoltaika'!J35</f>
        <v>0</v>
      </c>
      <c r="AY73" s="123">
        <f>'IO 05 - Fotovoltaika'!J36</f>
        <v>0</v>
      </c>
      <c r="AZ73" s="123">
        <f>'IO 05 - Fotovoltaika'!F33</f>
        <v>0</v>
      </c>
      <c r="BA73" s="123">
        <f>'IO 05 - Fotovoltaika'!F34</f>
        <v>0</v>
      </c>
      <c r="BB73" s="123">
        <f>'IO 05 - Fotovoltaika'!F35</f>
        <v>0</v>
      </c>
      <c r="BC73" s="123">
        <f>'IO 05 - Fotovoltaika'!F36</f>
        <v>0</v>
      </c>
      <c r="BD73" s="125">
        <f>'IO 05 - Fotovoltaika'!F37</f>
        <v>0</v>
      </c>
      <c r="BE73" s="7"/>
      <c r="BT73" s="126" t="s">
        <v>81</v>
      </c>
      <c r="BV73" s="126" t="s">
        <v>76</v>
      </c>
      <c r="BW73" s="126" t="s">
        <v>136</v>
      </c>
      <c r="BX73" s="126" t="s">
        <v>5</v>
      </c>
      <c r="CL73" s="126" t="s">
        <v>19</v>
      </c>
      <c r="CM73" s="126" t="s">
        <v>83</v>
      </c>
    </row>
    <row r="74" s="7" customFormat="1" ht="16.5" customHeight="1">
      <c r="A74" s="127" t="s">
        <v>84</v>
      </c>
      <c r="B74" s="114"/>
      <c r="C74" s="115"/>
      <c r="D74" s="116" t="s">
        <v>137</v>
      </c>
      <c r="E74" s="116"/>
      <c r="F74" s="116"/>
      <c r="G74" s="116"/>
      <c r="H74" s="116"/>
      <c r="I74" s="117"/>
      <c r="J74" s="116" t="s">
        <v>138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'IO 06 - Dešťová kanalizace'!J30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80</v>
      </c>
      <c r="AR74" s="121"/>
      <c r="AS74" s="122">
        <v>0</v>
      </c>
      <c r="AT74" s="123">
        <f>ROUND(SUM(AV74:AW74),2)</f>
        <v>0</v>
      </c>
      <c r="AU74" s="124">
        <f>'IO 06 - Dešťová kanalizace'!P87</f>
        <v>0</v>
      </c>
      <c r="AV74" s="123">
        <f>'IO 06 - Dešťová kanalizace'!J33</f>
        <v>0</v>
      </c>
      <c r="AW74" s="123">
        <f>'IO 06 - Dešťová kanalizace'!J34</f>
        <v>0</v>
      </c>
      <c r="AX74" s="123">
        <f>'IO 06 - Dešťová kanalizace'!J35</f>
        <v>0</v>
      </c>
      <c r="AY74" s="123">
        <f>'IO 06 - Dešťová kanalizace'!J36</f>
        <v>0</v>
      </c>
      <c r="AZ74" s="123">
        <f>'IO 06 - Dešťová kanalizace'!F33</f>
        <v>0</v>
      </c>
      <c r="BA74" s="123">
        <f>'IO 06 - Dešťová kanalizace'!F34</f>
        <v>0</v>
      </c>
      <c r="BB74" s="123">
        <f>'IO 06 - Dešťová kanalizace'!F35</f>
        <v>0</v>
      </c>
      <c r="BC74" s="123">
        <f>'IO 06 - Dešťová kanalizace'!F36</f>
        <v>0</v>
      </c>
      <c r="BD74" s="125">
        <f>'IO 06 - Dešťová kanalizace'!F37</f>
        <v>0</v>
      </c>
      <c r="BE74" s="7"/>
      <c r="BT74" s="126" t="s">
        <v>81</v>
      </c>
      <c r="BV74" s="126" t="s">
        <v>76</v>
      </c>
      <c r="BW74" s="126" t="s">
        <v>139</v>
      </c>
      <c r="BX74" s="126" t="s">
        <v>5</v>
      </c>
      <c r="CL74" s="126" t="s">
        <v>19</v>
      </c>
      <c r="CM74" s="126" t="s">
        <v>83</v>
      </c>
    </row>
    <row r="75" s="7" customFormat="1" ht="16.5" customHeight="1">
      <c r="A75" s="127" t="s">
        <v>84</v>
      </c>
      <c r="B75" s="114"/>
      <c r="C75" s="115"/>
      <c r="D75" s="116" t="s">
        <v>140</v>
      </c>
      <c r="E75" s="116"/>
      <c r="F75" s="116"/>
      <c r="G75" s="116"/>
      <c r="H75" s="116"/>
      <c r="I75" s="117"/>
      <c r="J75" s="116" t="s">
        <v>141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80</v>
      </c>
      <c r="AR75" s="121"/>
      <c r="AS75" s="122">
        <v>0</v>
      </c>
      <c r="AT75" s="123">
        <f>ROUND(SUM(AV75:AW75),2)</f>
        <v>0</v>
      </c>
      <c r="AU75" s="124">
        <f>'VRN - Vedlejší rozpočtové...'!P86</f>
        <v>0</v>
      </c>
      <c r="AV75" s="123">
        <f>'VRN - Vedlejší rozpočtové...'!J33</f>
        <v>0</v>
      </c>
      <c r="AW75" s="123">
        <f>'VRN - Vedlejší rozpočtové...'!J34</f>
        <v>0</v>
      </c>
      <c r="AX75" s="123">
        <f>'VRN - Vedlejší rozpočtové...'!J35</f>
        <v>0</v>
      </c>
      <c r="AY75" s="123">
        <f>'VRN - Vedlejší rozpočtové...'!J36</f>
        <v>0</v>
      </c>
      <c r="AZ75" s="123">
        <f>'VRN - Vedlejší rozpočtové...'!F33</f>
        <v>0</v>
      </c>
      <c r="BA75" s="123">
        <f>'VRN - Vedlejší rozpočtové...'!F34</f>
        <v>0</v>
      </c>
      <c r="BB75" s="123">
        <f>'VRN - Vedlejší rozpočtové...'!F35</f>
        <v>0</v>
      </c>
      <c r="BC75" s="123">
        <f>'VRN - Vedlejší rozpočtové...'!F36</f>
        <v>0</v>
      </c>
      <c r="BD75" s="125">
        <f>'VRN - Vedlejší rozpočtové...'!F37</f>
        <v>0</v>
      </c>
      <c r="BE75" s="7"/>
      <c r="BT75" s="126" t="s">
        <v>81</v>
      </c>
      <c r="BV75" s="126" t="s">
        <v>76</v>
      </c>
      <c r="BW75" s="126" t="s">
        <v>142</v>
      </c>
      <c r="BX75" s="126" t="s">
        <v>5</v>
      </c>
      <c r="CL75" s="126" t="s">
        <v>19</v>
      </c>
      <c r="CM75" s="126" t="s">
        <v>83</v>
      </c>
    </row>
    <row r="76" s="7" customFormat="1" ht="24.75" customHeight="1">
      <c r="A76" s="127" t="s">
        <v>84</v>
      </c>
      <c r="B76" s="114"/>
      <c r="C76" s="115"/>
      <c r="D76" s="116" t="s">
        <v>143</v>
      </c>
      <c r="E76" s="116"/>
      <c r="F76" s="116"/>
      <c r="G76" s="116"/>
      <c r="H76" s="116"/>
      <c r="I76" s="117"/>
      <c r="J76" s="116" t="s">
        <v>144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'01 - Vnitřní vybavení pev...'!J30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80</v>
      </c>
      <c r="AR76" s="121"/>
      <c r="AS76" s="138">
        <v>0</v>
      </c>
      <c r="AT76" s="139">
        <f>ROUND(SUM(AV76:AW76),2)</f>
        <v>0</v>
      </c>
      <c r="AU76" s="140">
        <f>'01 - Vnitřní vybavení pev...'!P81</f>
        <v>0</v>
      </c>
      <c r="AV76" s="139">
        <f>'01 - Vnitřní vybavení pev...'!J33</f>
        <v>0</v>
      </c>
      <c r="AW76" s="139">
        <f>'01 - Vnitřní vybavení pev...'!J34</f>
        <v>0</v>
      </c>
      <c r="AX76" s="139">
        <f>'01 - Vnitřní vybavení pev...'!J35</f>
        <v>0</v>
      </c>
      <c r="AY76" s="139">
        <f>'01 - Vnitřní vybavení pev...'!J36</f>
        <v>0</v>
      </c>
      <c r="AZ76" s="139">
        <f>'01 - Vnitřní vybavení pev...'!F33</f>
        <v>0</v>
      </c>
      <c r="BA76" s="139">
        <f>'01 - Vnitřní vybavení pev...'!F34</f>
        <v>0</v>
      </c>
      <c r="BB76" s="139">
        <f>'01 - Vnitřní vybavení pev...'!F35</f>
        <v>0</v>
      </c>
      <c r="BC76" s="139">
        <f>'01 - Vnitřní vybavení pev...'!F36</f>
        <v>0</v>
      </c>
      <c r="BD76" s="141">
        <f>'01 - Vnitřní vybavení pev...'!F37</f>
        <v>0</v>
      </c>
      <c r="BE76" s="7"/>
      <c r="BT76" s="126" t="s">
        <v>81</v>
      </c>
      <c r="BV76" s="126" t="s">
        <v>76</v>
      </c>
      <c r="BW76" s="126" t="s">
        <v>145</v>
      </c>
      <c r="BX76" s="126" t="s">
        <v>5</v>
      </c>
      <c r="CL76" s="126" t="s">
        <v>19</v>
      </c>
      <c r="CM76" s="126" t="s">
        <v>83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67IXF+ynda0HIXlUBrGBmT3BI52hFnTZYM/08FUYcBuTNPQbsF3QBglPsDvbig4aO2JnmDikYwSgxsNP0DnuEg==" hashValue="Jhuy8kVrNCRXlMS9cFqN/lgSM+WfBE44gJVvqhxEitAJ+DwX6ueYmfddaHL5zeBgUHOelryDnHp0dx412c7FKg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E56:I56"/>
    <mergeCell ref="K56:AF56"/>
    <mergeCell ref="K57:AF57"/>
    <mergeCell ref="E57:I57"/>
    <mergeCell ref="F58:J58"/>
    <mergeCell ref="L58:AF58"/>
    <mergeCell ref="F59:J59"/>
    <mergeCell ref="L59:AF59"/>
    <mergeCell ref="L60:AF60"/>
    <mergeCell ref="F60:J60"/>
    <mergeCell ref="F61:J61"/>
    <mergeCell ref="L61:AF61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F62:J62"/>
    <mergeCell ref="L62:AF62"/>
    <mergeCell ref="G63:K63"/>
    <mergeCell ref="M63:AF63"/>
    <mergeCell ref="M64:AF64"/>
    <mergeCell ref="G64:K64"/>
    <mergeCell ref="M65:AF65"/>
    <mergeCell ref="G65:K65"/>
    <mergeCell ref="M66:AF66"/>
    <mergeCell ref="G66:K66"/>
    <mergeCell ref="M67:AF67"/>
    <mergeCell ref="G67:K67"/>
    <mergeCell ref="J68:AF68"/>
    <mergeCell ref="D68:H68"/>
    <mergeCell ref="J69:AF69"/>
    <mergeCell ref="D69:H69"/>
    <mergeCell ref="J70:AF70"/>
    <mergeCell ref="D70:H70"/>
    <mergeCell ref="D71:H71"/>
    <mergeCell ref="J71:AF71"/>
    <mergeCell ref="D72:H72"/>
    <mergeCell ref="J72:AF72"/>
    <mergeCell ref="J73:AF73"/>
    <mergeCell ref="D73:H73"/>
    <mergeCell ref="J74:AF74"/>
    <mergeCell ref="D74:H74"/>
    <mergeCell ref="D75:H75"/>
    <mergeCell ref="J75:AF75"/>
    <mergeCell ref="J76:AF76"/>
    <mergeCell ref="D76:H76"/>
  </mergeCells>
  <hyperlinks>
    <hyperlink ref="A56" location="'D.1.1 - Architektonicko s...'!C2" display="/"/>
    <hyperlink ref="A58" location="'D.1.4.1 - Zdravotechnika'!C2" display="/"/>
    <hyperlink ref="A59" location="'D.1.4.2 - Vzduchotechnika'!C2" display="/"/>
    <hyperlink ref="A60" location="'D.1.4.3 - Vytápění'!C2" display="/"/>
    <hyperlink ref="A61" location="'D.1.4.4 - Elektroinstalac...'!C2" display="/"/>
    <hyperlink ref="A63" location="'SK - D.1.4.5'!C2" display="/"/>
    <hyperlink ref="A64" location="'TV - D.1.4.5'!C2" display="/"/>
    <hyperlink ref="A65" location="'AP - D.1.4.5'!C2" display="/"/>
    <hyperlink ref="A66" location="'Kamerový systém - D.1.4.5'!C2" display="/"/>
    <hyperlink ref="A67" location="'Dveřní interkom - D.1.4.5'!C2" display="/"/>
    <hyperlink ref="A68" location="'SO 02 - Areálové úpravy v...'!C2" display="/"/>
    <hyperlink ref="A69" location="'IO 01 - Vodovodní přípojk...'!C2" display="/"/>
    <hyperlink ref="A70" location="'IO 02 - Kanalizační přípo...'!C2" display="/"/>
    <hyperlink ref="A71" location="'IO 03 - Elektro přípojka'!C2" display="/"/>
    <hyperlink ref="A72" location="'IO 04 - SLP přípojka'!C2" display="/"/>
    <hyperlink ref="A73" location="'IO 05 - Fotovoltaika'!C2" display="/"/>
    <hyperlink ref="A74" location="'IO 06 - Dešťová kanalizace'!C2" display="/"/>
    <hyperlink ref="A75" location="'VRN - Vedlejší rozpočtové...'!C2" display="/"/>
    <hyperlink ref="A76" location="'01 - Vnitřní vybavení pe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1" customFormat="1" ht="12" customHeight="1">
      <c r="B8" s="23"/>
      <c r="D8" s="146" t="s">
        <v>147</v>
      </c>
      <c r="L8" s="23"/>
    </row>
    <row r="9" s="2" customFormat="1" ht="16.5" customHeight="1">
      <c r="A9" s="41"/>
      <c r="B9" s="47"/>
      <c r="C9" s="41"/>
      <c r="D9" s="41"/>
      <c r="E9" s="147" t="s">
        <v>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149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29. 7. 2024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34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ROUND((SUM(BE112:BE1981)),  2)</f>
        <v>0</v>
      </c>
      <c r="G35" s="41"/>
      <c r="H35" s="41"/>
      <c r="I35" s="161">
        <v>0.20999999999999999</v>
      </c>
      <c r="J35" s="160">
        <f>ROUND(((SUM(BE112:BE1981))*I35),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ROUND((SUM(BF112:BF1981)),  2)</f>
        <v>0</v>
      </c>
      <c r="G36" s="41"/>
      <c r="H36" s="41"/>
      <c r="I36" s="161">
        <v>0.12</v>
      </c>
      <c r="J36" s="160">
        <f>ROUND(((SUM(BF112:BF1981))*I36),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ROUND((SUM(BG112:BG1981)),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ROUND((SUM(BH112:BH1981)),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ROUND((SUM(BI112:BI1981)),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ZZS - Náchod - aktual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148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D.1.1 - Architektonicko stavební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Náchod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Královéhradecký kraj</v>
      </c>
      <c r="G58" s="43"/>
      <c r="H58" s="43"/>
      <c r="I58" s="35" t="s">
        <v>31</v>
      </c>
      <c r="J58" s="39" t="str">
        <f>E23</f>
        <v>CE-ING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152</v>
      </c>
      <c r="D61" s="175"/>
      <c r="E61" s="175"/>
      <c r="F61" s="175"/>
      <c r="G61" s="175"/>
      <c r="H61" s="175"/>
      <c r="I61" s="175"/>
      <c r="J61" s="176" t="s">
        <v>153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154</v>
      </c>
    </row>
    <row r="64" s="9" customFormat="1" ht="24.96" customHeight="1">
      <c r="A64" s="9"/>
      <c r="B64" s="178"/>
      <c r="C64" s="179"/>
      <c r="D64" s="180" t="s">
        <v>155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156</v>
      </c>
      <c r="E65" s="186"/>
      <c r="F65" s="186"/>
      <c r="G65" s="186"/>
      <c r="H65" s="186"/>
      <c r="I65" s="186"/>
      <c r="J65" s="187">
        <f>J114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157</v>
      </c>
      <c r="E66" s="186"/>
      <c r="F66" s="186"/>
      <c r="G66" s="186"/>
      <c r="H66" s="186"/>
      <c r="I66" s="186"/>
      <c r="J66" s="187">
        <f>J170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158</v>
      </c>
      <c r="E67" s="186"/>
      <c r="F67" s="186"/>
      <c r="G67" s="186"/>
      <c r="H67" s="186"/>
      <c r="I67" s="186"/>
      <c r="J67" s="187">
        <f>J225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159</v>
      </c>
      <c r="E68" s="186"/>
      <c r="F68" s="186"/>
      <c r="G68" s="186"/>
      <c r="H68" s="186"/>
      <c r="I68" s="186"/>
      <c r="J68" s="187">
        <f>J338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160</v>
      </c>
      <c r="E69" s="186"/>
      <c r="F69" s="186"/>
      <c r="G69" s="186"/>
      <c r="H69" s="186"/>
      <c r="I69" s="186"/>
      <c r="J69" s="187">
        <f>J452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161</v>
      </c>
      <c r="E70" s="186"/>
      <c r="F70" s="186"/>
      <c r="G70" s="186"/>
      <c r="H70" s="186"/>
      <c r="I70" s="186"/>
      <c r="J70" s="187">
        <f>J458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162</v>
      </c>
      <c r="E71" s="186"/>
      <c r="F71" s="186"/>
      <c r="G71" s="186"/>
      <c r="H71" s="186"/>
      <c r="I71" s="186"/>
      <c r="J71" s="187">
        <f>J836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163</v>
      </c>
      <c r="E72" s="186"/>
      <c r="F72" s="186"/>
      <c r="G72" s="186"/>
      <c r="H72" s="186"/>
      <c r="I72" s="186"/>
      <c r="J72" s="187">
        <f>J891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164</v>
      </c>
      <c r="E73" s="181"/>
      <c r="F73" s="181"/>
      <c r="G73" s="181"/>
      <c r="H73" s="181"/>
      <c r="I73" s="181"/>
      <c r="J73" s="182">
        <f>J894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165</v>
      </c>
      <c r="E74" s="186"/>
      <c r="F74" s="186"/>
      <c r="G74" s="186"/>
      <c r="H74" s="186"/>
      <c r="I74" s="186"/>
      <c r="J74" s="187">
        <f>J895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166</v>
      </c>
      <c r="E75" s="186"/>
      <c r="F75" s="186"/>
      <c r="G75" s="186"/>
      <c r="H75" s="186"/>
      <c r="I75" s="186"/>
      <c r="J75" s="187">
        <f>J931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167</v>
      </c>
      <c r="E76" s="186"/>
      <c r="F76" s="186"/>
      <c r="G76" s="186"/>
      <c r="H76" s="186"/>
      <c r="I76" s="186"/>
      <c r="J76" s="187">
        <f>J969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168</v>
      </c>
      <c r="E77" s="186"/>
      <c r="F77" s="186"/>
      <c r="G77" s="186"/>
      <c r="H77" s="186"/>
      <c r="I77" s="186"/>
      <c r="J77" s="187">
        <f>J1118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169</v>
      </c>
      <c r="E78" s="186"/>
      <c r="F78" s="186"/>
      <c r="G78" s="186"/>
      <c r="H78" s="186"/>
      <c r="I78" s="186"/>
      <c r="J78" s="187">
        <f>J1122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170</v>
      </c>
      <c r="E79" s="186"/>
      <c r="F79" s="186"/>
      <c r="G79" s="186"/>
      <c r="H79" s="186"/>
      <c r="I79" s="186"/>
      <c r="J79" s="187">
        <f>J1127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171</v>
      </c>
      <c r="E80" s="186"/>
      <c r="F80" s="186"/>
      <c r="G80" s="186"/>
      <c r="H80" s="186"/>
      <c r="I80" s="186"/>
      <c r="J80" s="187">
        <f>J1134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172</v>
      </c>
      <c r="E81" s="186"/>
      <c r="F81" s="186"/>
      <c r="G81" s="186"/>
      <c r="H81" s="186"/>
      <c r="I81" s="186"/>
      <c r="J81" s="187">
        <f>J1222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173</v>
      </c>
      <c r="E82" s="186"/>
      <c r="F82" s="186"/>
      <c r="G82" s="186"/>
      <c r="H82" s="186"/>
      <c r="I82" s="186"/>
      <c r="J82" s="187">
        <f>J1274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174</v>
      </c>
      <c r="E83" s="186"/>
      <c r="F83" s="186"/>
      <c r="G83" s="186"/>
      <c r="H83" s="186"/>
      <c r="I83" s="186"/>
      <c r="J83" s="187">
        <f>J1380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175</v>
      </c>
      <c r="E84" s="186"/>
      <c r="F84" s="186"/>
      <c r="G84" s="186"/>
      <c r="H84" s="186"/>
      <c r="I84" s="186"/>
      <c r="J84" s="187">
        <f>J1517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176</v>
      </c>
      <c r="E85" s="186"/>
      <c r="F85" s="186"/>
      <c r="G85" s="186"/>
      <c r="H85" s="186"/>
      <c r="I85" s="186"/>
      <c r="J85" s="187">
        <f>J1664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177</v>
      </c>
      <c r="E86" s="186"/>
      <c r="F86" s="186"/>
      <c r="G86" s="186"/>
      <c r="H86" s="186"/>
      <c r="I86" s="186"/>
      <c r="J86" s="187">
        <f>J1723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178</v>
      </c>
      <c r="E87" s="186"/>
      <c r="F87" s="186"/>
      <c r="G87" s="186"/>
      <c r="H87" s="186"/>
      <c r="I87" s="186"/>
      <c r="J87" s="187">
        <f>J1826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179</v>
      </c>
      <c r="E88" s="186"/>
      <c r="F88" s="186"/>
      <c r="G88" s="186"/>
      <c r="H88" s="186"/>
      <c r="I88" s="186"/>
      <c r="J88" s="187">
        <f>J1836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180</v>
      </c>
      <c r="E89" s="186"/>
      <c r="F89" s="186"/>
      <c r="G89" s="186"/>
      <c r="H89" s="186"/>
      <c r="I89" s="186"/>
      <c r="J89" s="187">
        <f>J1859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181</v>
      </c>
      <c r="E90" s="186"/>
      <c r="F90" s="186"/>
      <c r="G90" s="186"/>
      <c r="H90" s="186"/>
      <c r="I90" s="186"/>
      <c r="J90" s="187">
        <f>J1974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182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73" t="str">
        <f>E7</f>
        <v>ZZS - Náchod - aktual</v>
      </c>
      <c r="F100" s="35"/>
      <c r="G100" s="35"/>
      <c r="H100" s="35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" customFormat="1" ht="12" customHeight="1">
      <c r="B101" s="24"/>
      <c r="C101" s="35" t="s">
        <v>147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="2" customFormat="1" ht="16.5" customHeight="1">
      <c r="A102" s="41"/>
      <c r="B102" s="42"/>
      <c r="C102" s="43"/>
      <c r="D102" s="43"/>
      <c r="E102" s="173" t="s">
        <v>148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149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E11</f>
        <v>D.1.1 - Architektonicko stavební řešení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21</v>
      </c>
      <c r="D106" s="43"/>
      <c r="E106" s="43"/>
      <c r="F106" s="30" t="str">
        <f>F14</f>
        <v>Náchod</v>
      </c>
      <c r="G106" s="43"/>
      <c r="H106" s="43"/>
      <c r="I106" s="35" t="s">
        <v>23</v>
      </c>
      <c r="J106" s="75" t="str">
        <f>IF(J14="","",J14)</f>
        <v>29. 7. 2024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25</v>
      </c>
      <c r="D108" s="43"/>
      <c r="E108" s="43"/>
      <c r="F108" s="30" t="str">
        <f>E17</f>
        <v>Královéhradecký kraj</v>
      </c>
      <c r="G108" s="43"/>
      <c r="H108" s="43"/>
      <c r="I108" s="35" t="s">
        <v>31</v>
      </c>
      <c r="J108" s="39" t="str">
        <f>E23</f>
        <v>CE-ING s.r.o.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29</v>
      </c>
      <c r="D109" s="43"/>
      <c r="E109" s="43"/>
      <c r="F109" s="30" t="str">
        <f>IF(E20="","",E20)</f>
        <v>Vyplň údaj</v>
      </c>
      <c r="G109" s="43"/>
      <c r="H109" s="43"/>
      <c r="I109" s="35" t="s">
        <v>36</v>
      </c>
      <c r="J109" s="39" t="str">
        <f>E26</f>
        <v xml:space="preserve"> </v>
      </c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89"/>
      <c r="B111" s="190"/>
      <c r="C111" s="191" t="s">
        <v>183</v>
      </c>
      <c r="D111" s="192" t="s">
        <v>59</v>
      </c>
      <c r="E111" s="192" t="s">
        <v>55</v>
      </c>
      <c r="F111" s="192" t="s">
        <v>56</v>
      </c>
      <c r="G111" s="192" t="s">
        <v>184</v>
      </c>
      <c r="H111" s="192" t="s">
        <v>185</v>
      </c>
      <c r="I111" s="192" t="s">
        <v>186</v>
      </c>
      <c r="J111" s="192" t="s">
        <v>153</v>
      </c>
      <c r="K111" s="193" t="s">
        <v>187</v>
      </c>
      <c r="L111" s="194"/>
      <c r="M111" s="95" t="s">
        <v>19</v>
      </c>
      <c r="N111" s="96" t="s">
        <v>44</v>
      </c>
      <c r="O111" s="96" t="s">
        <v>188</v>
      </c>
      <c r="P111" s="96" t="s">
        <v>189</v>
      </c>
      <c r="Q111" s="96" t="s">
        <v>190</v>
      </c>
      <c r="R111" s="96" t="s">
        <v>191</v>
      </c>
      <c r="S111" s="96" t="s">
        <v>192</v>
      </c>
      <c r="T111" s="97" t="s">
        <v>193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1"/>
      <c r="B112" s="42"/>
      <c r="C112" s="102" t="s">
        <v>194</v>
      </c>
      <c r="D112" s="43"/>
      <c r="E112" s="43"/>
      <c r="F112" s="43"/>
      <c r="G112" s="43"/>
      <c r="H112" s="43"/>
      <c r="I112" s="43"/>
      <c r="J112" s="195">
        <f>BK112</f>
        <v>0</v>
      </c>
      <c r="K112" s="43"/>
      <c r="L112" s="47"/>
      <c r="M112" s="98"/>
      <c r="N112" s="196"/>
      <c r="O112" s="99"/>
      <c r="P112" s="197">
        <f>P113+P894</f>
        <v>0</v>
      </c>
      <c r="Q112" s="99"/>
      <c r="R112" s="197">
        <f>R113+R894</f>
        <v>1737.8271249799998</v>
      </c>
      <c r="S112" s="99"/>
      <c r="T112" s="198">
        <f>T113+T894</f>
        <v>312.17701040000003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</v>
      </c>
      <c r="AU112" s="20" t="s">
        <v>154</v>
      </c>
      <c r="BK112" s="199">
        <f>BK113+BK894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195</v>
      </c>
      <c r="F113" s="203" t="s">
        <v>196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P114+P170+P225+P338+P452+P458+P836+P891</f>
        <v>0</v>
      </c>
      <c r="Q113" s="208"/>
      <c r="R113" s="209">
        <f>R114+R170+R225+R338+R452+R458+R836+R891</f>
        <v>1635.8484385699999</v>
      </c>
      <c r="S113" s="208"/>
      <c r="T113" s="210">
        <f>T114+T170+T225+T338+T452+T458+T836+T891</f>
        <v>312.13686000000001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197</v>
      </c>
      <c r="BK113" s="213">
        <f>BK114+BK170+BK225+BK338+BK452+BK458+BK836+BK891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198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SUM(P115:P169)</f>
        <v>0</v>
      </c>
      <c r="Q114" s="208"/>
      <c r="R114" s="209">
        <f>SUM(R115:R169)</f>
        <v>0</v>
      </c>
      <c r="S114" s="208"/>
      <c r="T114" s="210">
        <f>SUM(T115:T169)</f>
        <v>312.13686000000001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SUM(BK115:BK169)</f>
        <v>0</v>
      </c>
    </row>
    <row r="115" s="2" customFormat="1" ht="66.75" customHeight="1">
      <c r="A115" s="41"/>
      <c r="B115" s="42"/>
      <c r="C115" s="216" t="s">
        <v>81</v>
      </c>
      <c r="D115" s="216" t="s">
        <v>199</v>
      </c>
      <c r="E115" s="217" t="s">
        <v>200</v>
      </c>
      <c r="F115" s="218" t="s">
        <v>201</v>
      </c>
      <c r="G115" s="219" t="s">
        <v>202</v>
      </c>
      <c r="H115" s="220">
        <v>1076.3340000000001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0.28999999999999998</v>
      </c>
      <c r="T115" s="226">
        <f>S115*H115</f>
        <v>312.13686000000001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204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206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208</v>
      </c>
      <c r="G117" s="235"/>
      <c r="H117" s="239">
        <v>1076.3340000000001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3" customHeight="1">
      <c r="A118" s="41"/>
      <c r="B118" s="42"/>
      <c r="C118" s="216" t="s">
        <v>83</v>
      </c>
      <c r="D118" s="216" t="s">
        <v>199</v>
      </c>
      <c r="E118" s="217" t="s">
        <v>209</v>
      </c>
      <c r="F118" s="218" t="s">
        <v>210</v>
      </c>
      <c r="G118" s="219" t="s">
        <v>211</v>
      </c>
      <c r="H118" s="220">
        <v>597.14700000000005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212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213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214</v>
      </c>
      <c r="G120" s="235"/>
      <c r="H120" s="239">
        <v>594.74699999999996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215</v>
      </c>
      <c r="G121" s="235"/>
      <c r="H121" s="239">
        <v>2.3999999999999999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597.14700000000005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44.25" customHeight="1">
      <c r="A123" s="41"/>
      <c r="B123" s="42"/>
      <c r="C123" s="216" t="s">
        <v>94</v>
      </c>
      <c r="D123" s="216" t="s">
        <v>199</v>
      </c>
      <c r="E123" s="217" t="s">
        <v>217</v>
      </c>
      <c r="F123" s="218" t="s">
        <v>218</v>
      </c>
      <c r="G123" s="219" t="s">
        <v>211</v>
      </c>
      <c r="H123" s="220">
        <v>80.492999999999995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219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220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3" customFormat="1">
      <c r="A125" s="13"/>
      <c r="B125" s="234"/>
      <c r="C125" s="235"/>
      <c r="D125" s="236" t="s">
        <v>207</v>
      </c>
      <c r="E125" s="237" t="s">
        <v>19</v>
      </c>
      <c r="F125" s="238" t="s">
        <v>221</v>
      </c>
      <c r="G125" s="235"/>
      <c r="H125" s="239">
        <v>64.051000000000002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207</v>
      </c>
      <c r="AU125" s="245" t="s">
        <v>83</v>
      </c>
      <c r="AV125" s="13" t="s">
        <v>83</v>
      </c>
      <c r="AW125" s="13" t="s">
        <v>35</v>
      </c>
      <c r="AX125" s="13" t="s">
        <v>74</v>
      </c>
      <c r="AY125" s="245" t="s">
        <v>197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222</v>
      </c>
      <c r="G126" s="235"/>
      <c r="H126" s="239">
        <v>16.442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74</v>
      </c>
      <c r="AY126" s="245" t="s">
        <v>197</v>
      </c>
    </row>
    <row r="127" s="14" customFormat="1">
      <c r="A127" s="14"/>
      <c r="B127" s="246"/>
      <c r="C127" s="247"/>
      <c r="D127" s="236" t="s">
        <v>207</v>
      </c>
      <c r="E127" s="248" t="s">
        <v>19</v>
      </c>
      <c r="F127" s="249" t="s">
        <v>216</v>
      </c>
      <c r="G127" s="247"/>
      <c r="H127" s="250">
        <v>80.492999999999995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207</v>
      </c>
      <c r="AU127" s="256" t="s">
        <v>83</v>
      </c>
      <c r="AV127" s="14" t="s">
        <v>109</v>
      </c>
      <c r="AW127" s="14" t="s">
        <v>35</v>
      </c>
      <c r="AX127" s="14" t="s">
        <v>81</v>
      </c>
      <c r="AY127" s="256" t="s">
        <v>197</v>
      </c>
    </row>
    <row r="128" s="2" customFormat="1" ht="62.7" customHeight="1">
      <c r="A128" s="41"/>
      <c r="B128" s="42"/>
      <c r="C128" s="216" t="s">
        <v>109</v>
      </c>
      <c r="D128" s="216" t="s">
        <v>199</v>
      </c>
      <c r="E128" s="217" t="s">
        <v>223</v>
      </c>
      <c r="F128" s="218" t="s">
        <v>224</v>
      </c>
      <c r="G128" s="219" t="s">
        <v>211</v>
      </c>
      <c r="H128" s="220">
        <v>892.90700000000004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225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226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5" customFormat="1">
      <c r="A130" s="15"/>
      <c r="B130" s="257"/>
      <c r="C130" s="258"/>
      <c r="D130" s="236" t="s">
        <v>207</v>
      </c>
      <c r="E130" s="259" t="s">
        <v>19</v>
      </c>
      <c r="F130" s="260" t="s">
        <v>227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207</v>
      </c>
      <c r="AU130" s="266" t="s">
        <v>83</v>
      </c>
      <c r="AV130" s="15" t="s">
        <v>81</v>
      </c>
      <c r="AW130" s="15" t="s">
        <v>35</v>
      </c>
      <c r="AX130" s="15" t="s">
        <v>74</v>
      </c>
      <c r="AY130" s="266" t="s">
        <v>197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228</v>
      </c>
      <c r="G131" s="235"/>
      <c r="H131" s="239">
        <v>677.63999999999999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74</v>
      </c>
      <c r="AY131" s="245" t="s">
        <v>197</v>
      </c>
    </row>
    <row r="132" s="13" customFormat="1">
      <c r="A132" s="13"/>
      <c r="B132" s="234"/>
      <c r="C132" s="235"/>
      <c r="D132" s="236" t="s">
        <v>207</v>
      </c>
      <c r="E132" s="237" t="s">
        <v>19</v>
      </c>
      <c r="F132" s="238" t="s">
        <v>229</v>
      </c>
      <c r="G132" s="235"/>
      <c r="H132" s="239">
        <v>215.267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207</v>
      </c>
      <c r="AU132" s="245" t="s">
        <v>83</v>
      </c>
      <c r="AV132" s="13" t="s">
        <v>83</v>
      </c>
      <c r="AW132" s="13" t="s">
        <v>35</v>
      </c>
      <c r="AX132" s="13" t="s">
        <v>74</v>
      </c>
      <c r="AY132" s="245" t="s">
        <v>197</v>
      </c>
    </row>
    <row r="133" s="14" customFormat="1">
      <c r="A133" s="14"/>
      <c r="B133" s="246"/>
      <c r="C133" s="247"/>
      <c r="D133" s="236" t="s">
        <v>207</v>
      </c>
      <c r="E133" s="248" t="s">
        <v>19</v>
      </c>
      <c r="F133" s="249" t="s">
        <v>216</v>
      </c>
      <c r="G133" s="247"/>
      <c r="H133" s="250">
        <v>892.90700000000004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207</v>
      </c>
      <c r="AU133" s="256" t="s">
        <v>83</v>
      </c>
      <c r="AV133" s="14" t="s">
        <v>109</v>
      </c>
      <c r="AW133" s="14" t="s">
        <v>35</v>
      </c>
      <c r="AX133" s="14" t="s">
        <v>81</v>
      </c>
      <c r="AY133" s="256" t="s">
        <v>197</v>
      </c>
    </row>
    <row r="134" s="2" customFormat="1" ht="62.7" customHeight="1">
      <c r="A134" s="41"/>
      <c r="B134" s="42"/>
      <c r="C134" s="216" t="s">
        <v>230</v>
      </c>
      <c r="D134" s="216" t="s">
        <v>199</v>
      </c>
      <c r="E134" s="217" t="s">
        <v>231</v>
      </c>
      <c r="F134" s="218" t="s">
        <v>232</v>
      </c>
      <c r="G134" s="219" t="s">
        <v>211</v>
      </c>
      <c r="H134" s="220">
        <v>892.90700000000004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233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234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5" customFormat="1">
      <c r="A136" s="15"/>
      <c r="B136" s="257"/>
      <c r="C136" s="258"/>
      <c r="D136" s="236" t="s">
        <v>207</v>
      </c>
      <c r="E136" s="259" t="s">
        <v>19</v>
      </c>
      <c r="F136" s="260" t="s">
        <v>235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207</v>
      </c>
      <c r="AU136" s="266" t="s">
        <v>83</v>
      </c>
      <c r="AV136" s="15" t="s">
        <v>81</v>
      </c>
      <c r="AW136" s="15" t="s">
        <v>35</v>
      </c>
      <c r="AX136" s="15" t="s">
        <v>74</v>
      </c>
      <c r="AY136" s="266" t="s">
        <v>197</v>
      </c>
    </row>
    <row r="137" s="13" customFormat="1">
      <c r="A137" s="13"/>
      <c r="B137" s="234"/>
      <c r="C137" s="235"/>
      <c r="D137" s="236" t="s">
        <v>207</v>
      </c>
      <c r="E137" s="237" t="s">
        <v>19</v>
      </c>
      <c r="F137" s="238" t="s">
        <v>228</v>
      </c>
      <c r="G137" s="235"/>
      <c r="H137" s="239">
        <v>677.63999999999999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207</v>
      </c>
      <c r="AU137" s="245" t="s">
        <v>83</v>
      </c>
      <c r="AV137" s="13" t="s">
        <v>83</v>
      </c>
      <c r="AW137" s="13" t="s">
        <v>35</v>
      </c>
      <c r="AX137" s="13" t="s">
        <v>74</v>
      </c>
      <c r="AY137" s="245" t="s">
        <v>197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229</v>
      </c>
      <c r="G138" s="235"/>
      <c r="H138" s="239">
        <v>215.267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74</v>
      </c>
      <c r="AY138" s="245" t="s">
        <v>197</v>
      </c>
    </row>
    <row r="139" s="14" customFormat="1">
      <c r="A139" s="14"/>
      <c r="B139" s="246"/>
      <c r="C139" s="247"/>
      <c r="D139" s="236" t="s">
        <v>207</v>
      </c>
      <c r="E139" s="248" t="s">
        <v>19</v>
      </c>
      <c r="F139" s="249" t="s">
        <v>216</v>
      </c>
      <c r="G139" s="247"/>
      <c r="H139" s="250">
        <v>892.90700000000004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207</v>
      </c>
      <c r="AU139" s="256" t="s">
        <v>83</v>
      </c>
      <c r="AV139" s="14" t="s">
        <v>109</v>
      </c>
      <c r="AW139" s="14" t="s">
        <v>35</v>
      </c>
      <c r="AX139" s="14" t="s">
        <v>81</v>
      </c>
      <c r="AY139" s="256" t="s">
        <v>197</v>
      </c>
    </row>
    <row r="140" s="2" customFormat="1" ht="44.25" customHeight="1">
      <c r="A140" s="41"/>
      <c r="B140" s="42"/>
      <c r="C140" s="216" t="s">
        <v>236</v>
      </c>
      <c r="D140" s="216" t="s">
        <v>199</v>
      </c>
      <c r="E140" s="217" t="s">
        <v>237</v>
      </c>
      <c r="F140" s="218" t="s">
        <v>238</v>
      </c>
      <c r="G140" s="219" t="s">
        <v>211</v>
      </c>
      <c r="H140" s="220">
        <v>1785.8140000000001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239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240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5" customFormat="1">
      <c r="A142" s="15"/>
      <c r="B142" s="257"/>
      <c r="C142" s="258"/>
      <c r="D142" s="236" t="s">
        <v>207</v>
      </c>
      <c r="E142" s="259" t="s">
        <v>19</v>
      </c>
      <c r="F142" s="260" t="s">
        <v>241</v>
      </c>
      <c r="G142" s="258"/>
      <c r="H142" s="259" t="s">
        <v>19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207</v>
      </c>
      <c r="AU142" s="266" t="s">
        <v>83</v>
      </c>
      <c r="AV142" s="15" t="s">
        <v>81</v>
      </c>
      <c r="AW142" s="15" t="s">
        <v>35</v>
      </c>
      <c r="AX142" s="15" t="s">
        <v>74</v>
      </c>
      <c r="AY142" s="266" t="s">
        <v>197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242</v>
      </c>
      <c r="G143" s="235"/>
      <c r="H143" s="239">
        <v>677.63999999999999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74</v>
      </c>
      <c r="AY143" s="245" t="s">
        <v>197</v>
      </c>
    </row>
    <row r="144" s="13" customFormat="1">
      <c r="A144" s="13"/>
      <c r="B144" s="234"/>
      <c r="C144" s="235"/>
      <c r="D144" s="236" t="s">
        <v>207</v>
      </c>
      <c r="E144" s="237" t="s">
        <v>19</v>
      </c>
      <c r="F144" s="238" t="s">
        <v>243</v>
      </c>
      <c r="G144" s="235"/>
      <c r="H144" s="239">
        <v>677.63999999999999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207</v>
      </c>
      <c r="AU144" s="245" t="s">
        <v>83</v>
      </c>
      <c r="AV144" s="13" t="s">
        <v>83</v>
      </c>
      <c r="AW144" s="13" t="s">
        <v>35</v>
      </c>
      <c r="AX144" s="13" t="s">
        <v>74</v>
      </c>
      <c r="AY144" s="245" t="s">
        <v>197</v>
      </c>
    </row>
    <row r="145" s="15" customFormat="1">
      <c r="A145" s="15"/>
      <c r="B145" s="257"/>
      <c r="C145" s="258"/>
      <c r="D145" s="236" t="s">
        <v>207</v>
      </c>
      <c r="E145" s="259" t="s">
        <v>19</v>
      </c>
      <c r="F145" s="260" t="s">
        <v>244</v>
      </c>
      <c r="G145" s="258"/>
      <c r="H145" s="259" t="s">
        <v>19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207</v>
      </c>
      <c r="AU145" s="266" t="s">
        <v>83</v>
      </c>
      <c r="AV145" s="15" t="s">
        <v>81</v>
      </c>
      <c r="AW145" s="15" t="s">
        <v>35</v>
      </c>
      <c r="AX145" s="15" t="s">
        <v>74</v>
      </c>
      <c r="AY145" s="266" t="s">
        <v>197</v>
      </c>
    </row>
    <row r="146" s="13" customFormat="1">
      <c r="A146" s="13"/>
      <c r="B146" s="234"/>
      <c r="C146" s="235"/>
      <c r="D146" s="236" t="s">
        <v>207</v>
      </c>
      <c r="E146" s="237" t="s">
        <v>19</v>
      </c>
      <c r="F146" s="238" t="s">
        <v>245</v>
      </c>
      <c r="G146" s="235"/>
      <c r="H146" s="239">
        <v>215.267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207</v>
      </c>
      <c r="AU146" s="245" t="s">
        <v>83</v>
      </c>
      <c r="AV146" s="13" t="s">
        <v>83</v>
      </c>
      <c r="AW146" s="13" t="s">
        <v>35</v>
      </c>
      <c r="AX146" s="13" t="s">
        <v>74</v>
      </c>
      <c r="AY146" s="245" t="s">
        <v>197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246</v>
      </c>
      <c r="G147" s="235"/>
      <c r="H147" s="239">
        <v>215.267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74</v>
      </c>
      <c r="AY147" s="245" t="s">
        <v>197</v>
      </c>
    </row>
    <row r="148" s="14" customFormat="1">
      <c r="A148" s="14"/>
      <c r="B148" s="246"/>
      <c r="C148" s="247"/>
      <c r="D148" s="236" t="s">
        <v>207</v>
      </c>
      <c r="E148" s="248" t="s">
        <v>19</v>
      </c>
      <c r="F148" s="249" t="s">
        <v>216</v>
      </c>
      <c r="G148" s="247"/>
      <c r="H148" s="250">
        <v>1785.8140000000001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207</v>
      </c>
      <c r="AU148" s="256" t="s">
        <v>83</v>
      </c>
      <c r="AV148" s="14" t="s">
        <v>109</v>
      </c>
      <c r="AW148" s="14" t="s">
        <v>35</v>
      </c>
      <c r="AX148" s="14" t="s">
        <v>81</v>
      </c>
      <c r="AY148" s="256" t="s">
        <v>197</v>
      </c>
    </row>
    <row r="149" s="2" customFormat="1" ht="44.25" customHeight="1">
      <c r="A149" s="41"/>
      <c r="B149" s="42"/>
      <c r="C149" s="216" t="s">
        <v>247</v>
      </c>
      <c r="D149" s="216" t="s">
        <v>199</v>
      </c>
      <c r="E149" s="217" t="s">
        <v>248</v>
      </c>
      <c r="F149" s="218" t="s">
        <v>249</v>
      </c>
      <c r="G149" s="219" t="s">
        <v>211</v>
      </c>
      <c r="H149" s="220">
        <v>1785.8140000000001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250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251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5" customFormat="1">
      <c r="A151" s="15"/>
      <c r="B151" s="257"/>
      <c r="C151" s="258"/>
      <c r="D151" s="236" t="s">
        <v>207</v>
      </c>
      <c r="E151" s="259" t="s">
        <v>19</v>
      </c>
      <c r="F151" s="260" t="s">
        <v>241</v>
      </c>
      <c r="G151" s="258"/>
      <c r="H151" s="259" t="s">
        <v>19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207</v>
      </c>
      <c r="AU151" s="266" t="s">
        <v>83</v>
      </c>
      <c r="AV151" s="15" t="s">
        <v>81</v>
      </c>
      <c r="AW151" s="15" t="s">
        <v>35</v>
      </c>
      <c r="AX151" s="15" t="s">
        <v>74</v>
      </c>
      <c r="AY151" s="266" t="s">
        <v>197</v>
      </c>
    </row>
    <row r="152" s="13" customFormat="1">
      <c r="A152" s="13"/>
      <c r="B152" s="234"/>
      <c r="C152" s="235"/>
      <c r="D152" s="236" t="s">
        <v>207</v>
      </c>
      <c r="E152" s="237" t="s">
        <v>19</v>
      </c>
      <c r="F152" s="238" t="s">
        <v>242</v>
      </c>
      <c r="G152" s="235"/>
      <c r="H152" s="239">
        <v>677.63999999999999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207</v>
      </c>
      <c r="AU152" s="245" t="s">
        <v>83</v>
      </c>
      <c r="AV152" s="13" t="s">
        <v>83</v>
      </c>
      <c r="AW152" s="13" t="s">
        <v>35</v>
      </c>
      <c r="AX152" s="13" t="s">
        <v>74</v>
      </c>
      <c r="AY152" s="245" t="s">
        <v>197</v>
      </c>
    </row>
    <row r="153" s="13" customFormat="1">
      <c r="A153" s="13"/>
      <c r="B153" s="234"/>
      <c r="C153" s="235"/>
      <c r="D153" s="236" t="s">
        <v>207</v>
      </c>
      <c r="E153" s="237" t="s">
        <v>19</v>
      </c>
      <c r="F153" s="238" t="s">
        <v>243</v>
      </c>
      <c r="G153" s="235"/>
      <c r="H153" s="239">
        <v>677.63999999999999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207</v>
      </c>
      <c r="AU153" s="245" t="s">
        <v>83</v>
      </c>
      <c r="AV153" s="13" t="s">
        <v>83</v>
      </c>
      <c r="AW153" s="13" t="s">
        <v>35</v>
      </c>
      <c r="AX153" s="13" t="s">
        <v>74</v>
      </c>
      <c r="AY153" s="245" t="s">
        <v>197</v>
      </c>
    </row>
    <row r="154" s="15" customFormat="1">
      <c r="A154" s="15"/>
      <c r="B154" s="257"/>
      <c r="C154" s="258"/>
      <c r="D154" s="236" t="s">
        <v>207</v>
      </c>
      <c r="E154" s="259" t="s">
        <v>19</v>
      </c>
      <c r="F154" s="260" t="s">
        <v>244</v>
      </c>
      <c r="G154" s="258"/>
      <c r="H154" s="259" t="s">
        <v>19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207</v>
      </c>
      <c r="AU154" s="266" t="s">
        <v>83</v>
      </c>
      <c r="AV154" s="15" t="s">
        <v>81</v>
      </c>
      <c r="AW154" s="15" t="s">
        <v>35</v>
      </c>
      <c r="AX154" s="15" t="s">
        <v>74</v>
      </c>
      <c r="AY154" s="266" t="s">
        <v>197</v>
      </c>
    </row>
    <row r="155" s="13" customFormat="1">
      <c r="A155" s="13"/>
      <c r="B155" s="234"/>
      <c r="C155" s="235"/>
      <c r="D155" s="236" t="s">
        <v>207</v>
      </c>
      <c r="E155" s="237" t="s">
        <v>19</v>
      </c>
      <c r="F155" s="238" t="s">
        <v>245</v>
      </c>
      <c r="G155" s="235"/>
      <c r="H155" s="239">
        <v>215.267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207</v>
      </c>
      <c r="AU155" s="245" t="s">
        <v>83</v>
      </c>
      <c r="AV155" s="13" t="s">
        <v>83</v>
      </c>
      <c r="AW155" s="13" t="s">
        <v>35</v>
      </c>
      <c r="AX155" s="13" t="s">
        <v>74</v>
      </c>
      <c r="AY155" s="245" t="s">
        <v>197</v>
      </c>
    </row>
    <row r="156" s="13" customFormat="1">
      <c r="A156" s="13"/>
      <c r="B156" s="234"/>
      <c r="C156" s="235"/>
      <c r="D156" s="236" t="s">
        <v>207</v>
      </c>
      <c r="E156" s="237" t="s">
        <v>19</v>
      </c>
      <c r="F156" s="238" t="s">
        <v>246</v>
      </c>
      <c r="G156" s="235"/>
      <c r="H156" s="239">
        <v>215.267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207</v>
      </c>
      <c r="AU156" s="245" t="s">
        <v>83</v>
      </c>
      <c r="AV156" s="13" t="s">
        <v>83</v>
      </c>
      <c r="AW156" s="13" t="s">
        <v>35</v>
      </c>
      <c r="AX156" s="13" t="s">
        <v>74</v>
      </c>
      <c r="AY156" s="245" t="s">
        <v>197</v>
      </c>
    </row>
    <row r="157" s="14" customFormat="1">
      <c r="A157" s="14"/>
      <c r="B157" s="246"/>
      <c r="C157" s="247"/>
      <c r="D157" s="236" t="s">
        <v>207</v>
      </c>
      <c r="E157" s="248" t="s">
        <v>19</v>
      </c>
      <c r="F157" s="249" t="s">
        <v>216</v>
      </c>
      <c r="G157" s="247"/>
      <c r="H157" s="250">
        <v>1785.8140000000001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207</v>
      </c>
      <c r="AU157" s="256" t="s">
        <v>83</v>
      </c>
      <c r="AV157" s="14" t="s">
        <v>109</v>
      </c>
      <c r="AW157" s="14" t="s">
        <v>35</v>
      </c>
      <c r="AX157" s="14" t="s">
        <v>81</v>
      </c>
      <c r="AY157" s="256" t="s">
        <v>197</v>
      </c>
    </row>
    <row r="158" s="2" customFormat="1" ht="37.8" customHeight="1">
      <c r="A158" s="41"/>
      <c r="B158" s="42"/>
      <c r="C158" s="216" t="s">
        <v>252</v>
      </c>
      <c r="D158" s="216" t="s">
        <v>199</v>
      </c>
      <c r="E158" s="217" t="s">
        <v>253</v>
      </c>
      <c r="F158" s="218" t="s">
        <v>254</v>
      </c>
      <c r="G158" s="219" t="s">
        <v>202</v>
      </c>
      <c r="H158" s="220">
        <v>556.072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255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256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4.25" customHeight="1">
      <c r="A160" s="41"/>
      <c r="B160" s="42"/>
      <c r="C160" s="216" t="s">
        <v>257</v>
      </c>
      <c r="D160" s="216" t="s">
        <v>199</v>
      </c>
      <c r="E160" s="217" t="s">
        <v>258</v>
      </c>
      <c r="F160" s="218" t="s">
        <v>259</v>
      </c>
      <c r="G160" s="219" t="s">
        <v>260</v>
      </c>
      <c r="H160" s="220">
        <v>1396.3610000000001</v>
      </c>
      <c r="I160" s="221"/>
      <c r="J160" s="222">
        <f>ROUND(I160*H160,2)</f>
        <v>0</v>
      </c>
      <c r="K160" s="218" t="s">
        <v>203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261</v>
      </c>
    </row>
    <row r="161" s="2" customFormat="1">
      <c r="A161" s="41"/>
      <c r="B161" s="42"/>
      <c r="C161" s="43"/>
      <c r="D161" s="229" t="s">
        <v>205</v>
      </c>
      <c r="E161" s="43"/>
      <c r="F161" s="230" t="s">
        <v>262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13" customFormat="1">
      <c r="A162" s="13"/>
      <c r="B162" s="234"/>
      <c r="C162" s="235"/>
      <c r="D162" s="236" t="s">
        <v>207</v>
      </c>
      <c r="E162" s="237" t="s">
        <v>19</v>
      </c>
      <c r="F162" s="238" t="s">
        <v>263</v>
      </c>
      <c r="G162" s="235"/>
      <c r="H162" s="239">
        <v>1084.2239999999999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207</v>
      </c>
      <c r="AU162" s="245" t="s">
        <v>83</v>
      </c>
      <c r="AV162" s="13" t="s">
        <v>83</v>
      </c>
      <c r="AW162" s="13" t="s">
        <v>35</v>
      </c>
      <c r="AX162" s="13" t="s">
        <v>74</v>
      </c>
      <c r="AY162" s="245" t="s">
        <v>197</v>
      </c>
    </row>
    <row r="163" s="13" customFormat="1">
      <c r="A163" s="13"/>
      <c r="B163" s="234"/>
      <c r="C163" s="235"/>
      <c r="D163" s="236" t="s">
        <v>207</v>
      </c>
      <c r="E163" s="237" t="s">
        <v>19</v>
      </c>
      <c r="F163" s="238" t="s">
        <v>264</v>
      </c>
      <c r="G163" s="235"/>
      <c r="H163" s="239">
        <v>312.137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207</v>
      </c>
      <c r="AU163" s="245" t="s">
        <v>83</v>
      </c>
      <c r="AV163" s="13" t="s">
        <v>83</v>
      </c>
      <c r="AW163" s="13" t="s">
        <v>35</v>
      </c>
      <c r="AX163" s="13" t="s">
        <v>74</v>
      </c>
      <c r="AY163" s="245" t="s">
        <v>197</v>
      </c>
    </row>
    <row r="164" s="14" customFormat="1">
      <c r="A164" s="14"/>
      <c r="B164" s="246"/>
      <c r="C164" s="247"/>
      <c r="D164" s="236" t="s">
        <v>207</v>
      </c>
      <c r="E164" s="248" t="s">
        <v>19</v>
      </c>
      <c r="F164" s="249" t="s">
        <v>216</v>
      </c>
      <c r="G164" s="247"/>
      <c r="H164" s="250">
        <v>1396.3610000000001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207</v>
      </c>
      <c r="AU164" s="256" t="s">
        <v>83</v>
      </c>
      <c r="AV164" s="14" t="s">
        <v>109</v>
      </c>
      <c r="AW164" s="14" t="s">
        <v>35</v>
      </c>
      <c r="AX164" s="14" t="s">
        <v>81</v>
      </c>
      <c r="AY164" s="256" t="s">
        <v>197</v>
      </c>
    </row>
    <row r="165" s="2" customFormat="1" ht="37.8" customHeight="1">
      <c r="A165" s="41"/>
      <c r="B165" s="42"/>
      <c r="C165" s="216" t="s">
        <v>265</v>
      </c>
      <c r="D165" s="216" t="s">
        <v>199</v>
      </c>
      <c r="E165" s="217" t="s">
        <v>266</v>
      </c>
      <c r="F165" s="218" t="s">
        <v>267</v>
      </c>
      <c r="G165" s="219" t="s">
        <v>211</v>
      </c>
      <c r="H165" s="220">
        <v>892.90700000000004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268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269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4"/>
      <c r="C167" s="235"/>
      <c r="D167" s="236" t="s">
        <v>207</v>
      </c>
      <c r="E167" s="237" t="s">
        <v>19</v>
      </c>
      <c r="F167" s="238" t="s">
        <v>270</v>
      </c>
      <c r="G167" s="235"/>
      <c r="H167" s="239">
        <v>677.63999999999999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207</v>
      </c>
      <c r="AU167" s="245" t="s">
        <v>83</v>
      </c>
      <c r="AV167" s="13" t="s">
        <v>83</v>
      </c>
      <c r="AW167" s="13" t="s">
        <v>35</v>
      </c>
      <c r="AX167" s="13" t="s">
        <v>74</v>
      </c>
      <c r="AY167" s="245" t="s">
        <v>197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229</v>
      </c>
      <c r="G168" s="235"/>
      <c r="H168" s="239">
        <v>215.267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74</v>
      </c>
      <c r="AY168" s="245" t="s">
        <v>197</v>
      </c>
    </row>
    <row r="169" s="14" customFormat="1">
      <c r="A169" s="14"/>
      <c r="B169" s="246"/>
      <c r="C169" s="247"/>
      <c r="D169" s="236" t="s">
        <v>207</v>
      </c>
      <c r="E169" s="248" t="s">
        <v>19</v>
      </c>
      <c r="F169" s="249" t="s">
        <v>216</v>
      </c>
      <c r="G169" s="247"/>
      <c r="H169" s="250">
        <v>892.90700000000004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207</v>
      </c>
      <c r="AU169" s="256" t="s">
        <v>83</v>
      </c>
      <c r="AV169" s="14" t="s">
        <v>109</v>
      </c>
      <c r="AW169" s="14" t="s">
        <v>35</v>
      </c>
      <c r="AX169" s="14" t="s">
        <v>81</v>
      </c>
      <c r="AY169" s="256" t="s">
        <v>197</v>
      </c>
    </row>
    <row r="170" s="12" customFormat="1" ht="22.8" customHeight="1">
      <c r="A170" s="12"/>
      <c r="B170" s="200"/>
      <c r="C170" s="201"/>
      <c r="D170" s="202" t="s">
        <v>73</v>
      </c>
      <c r="E170" s="214" t="s">
        <v>83</v>
      </c>
      <c r="F170" s="214" t="s">
        <v>271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SUM(P171:P224)</f>
        <v>0</v>
      </c>
      <c r="Q170" s="208"/>
      <c r="R170" s="209">
        <f>SUM(R171:R224)</f>
        <v>825.09748210999999</v>
      </c>
      <c r="S170" s="208"/>
      <c r="T170" s="210">
        <f>SUM(T171:T224)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81</v>
      </c>
      <c r="AT170" s="212" t="s">
        <v>73</v>
      </c>
      <c r="AU170" s="212" t="s">
        <v>81</v>
      </c>
      <c r="AY170" s="211" t="s">
        <v>197</v>
      </c>
      <c r="BK170" s="213">
        <f>SUM(BK171:BK224)</f>
        <v>0</v>
      </c>
    </row>
    <row r="171" s="2" customFormat="1" ht="24.15" customHeight="1">
      <c r="A171" s="41"/>
      <c r="B171" s="42"/>
      <c r="C171" s="216" t="s">
        <v>272</v>
      </c>
      <c r="D171" s="216" t="s">
        <v>199</v>
      </c>
      <c r="E171" s="217" t="s">
        <v>273</v>
      </c>
      <c r="F171" s="218" t="s">
        <v>274</v>
      </c>
      <c r="G171" s="219" t="s">
        <v>211</v>
      </c>
      <c r="H171" s="220">
        <v>92.084000000000003</v>
      </c>
      <c r="I171" s="221"/>
      <c r="J171" s="222">
        <f>ROUND(I171*H171,2)</f>
        <v>0</v>
      </c>
      <c r="K171" s="218" t="s">
        <v>203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2.1600000000000001</v>
      </c>
      <c r="R171" s="225">
        <f>Q171*H171</f>
        <v>198.90144000000001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275</v>
      </c>
    </row>
    <row r="172" s="2" customFormat="1">
      <c r="A172" s="41"/>
      <c r="B172" s="42"/>
      <c r="C172" s="43"/>
      <c r="D172" s="229" t="s">
        <v>205</v>
      </c>
      <c r="E172" s="43"/>
      <c r="F172" s="230" t="s">
        <v>276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13" customFormat="1">
      <c r="A173" s="13"/>
      <c r="B173" s="234"/>
      <c r="C173" s="235"/>
      <c r="D173" s="236" t="s">
        <v>207</v>
      </c>
      <c r="E173" s="237" t="s">
        <v>19</v>
      </c>
      <c r="F173" s="238" t="s">
        <v>277</v>
      </c>
      <c r="G173" s="235"/>
      <c r="H173" s="239">
        <v>92.084000000000003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207</v>
      </c>
      <c r="AU173" s="245" t="s">
        <v>83</v>
      </c>
      <c r="AV173" s="13" t="s">
        <v>83</v>
      </c>
      <c r="AW173" s="13" t="s">
        <v>35</v>
      </c>
      <c r="AX173" s="13" t="s">
        <v>81</v>
      </c>
      <c r="AY173" s="245" t="s">
        <v>197</v>
      </c>
    </row>
    <row r="174" s="2" customFormat="1" ht="55.5" customHeight="1">
      <c r="A174" s="41"/>
      <c r="B174" s="42"/>
      <c r="C174" s="216" t="s">
        <v>8</v>
      </c>
      <c r="D174" s="216" t="s">
        <v>199</v>
      </c>
      <c r="E174" s="217" t="s">
        <v>278</v>
      </c>
      <c r="F174" s="218" t="s">
        <v>279</v>
      </c>
      <c r="G174" s="219" t="s">
        <v>280</v>
      </c>
      <c r="H174" s="220">
        <v>25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0.0049800000000000001</v>
      </c>
      <c r="R174" s="225">
        <f>Q174*H174</f>
        <v>0.1245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281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282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13" customFormat="1">
      <c r="A176" s="13"/>
      <c r="B176" s="234"/>
      <c r="C176" s="235"/>
      <c r="D176" s="236" t="s">
        <v>207</v>
      </c>
      <c r="E176" s="237" t="s">
        <v>19</v>
      </c>
      <c r="F176" s="238" t="s">
        <v>283</v>
      </c>
      <c r="G176" s="235"/>
      <c r="H176" s="239">
        <v>25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207</v>
      </c>
      <c r="AU176" s="245" t="s">
        <v>83</v>
      </c>
      <c r="AV176" s="13" t="s">
        <v>83</v>
      </c>
      <c r="AW176" s="13" t="s">
        <v>35</v>
      </c>
      <c r="AX176" s="13" t="s">
        <v>81</v>
      </c>
      <c r="AY176" s="245" t="s">
        <v>197</v>
      </c>
    </row>
    <row r="177" s="2" customFormat="1" ht="55.5" customHeight="1">
      <c r="A177" s="41"/>
      <c r="B177" s="42"/>
      <c r="C177" s="216" t="s">
        <v>284</v>
      </c>
      <c r="D177" s="216" t="s">
        <v>199</v>
      </c>
      <c r="E177" s="217" t="s">
        <v>285</v>
      </c>
      <c r="F177" s="218" t="s">
        <v>286</v>
      </c>
      <c r="G177" s="219" t="s">
        <v>280</v>
      </c>
      <c r="H177" s="220">
        <v>13</v>
      </c>
      <c r="I177" s="221"/>
      <c r="J177" s="222">
        <f>ROUND(I177*H177,2)</f>
        <v>0</v>
      </c>
      <c r="K177" s="218" t="s">
        <v>203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0.013509999999999999</v>
      </c>
      <c r="R177" s="225">
        <f>Q177*H177</f>
        <v>0.17562999999999998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287</v>
      </c>
    </row>
    <row r="178" s="2" customFormat="1">
      <c r="A178" s="41"/>
      <c r="B178" s="42"/>
      <c r="C178" s="43"/>
      <c r="D178" s="229" t="s">
        <v>205</v>
      </c>
      <c r="E178" s="43"/>
      <c r="F178" s="230" t="s">
        <v>288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289</v>
      </c>
      <c r="G179" s="235"/>
      <c r="H179" s="239">
        <v>12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74</v>
      </c>
      <c r="AY179" s="245" t="s">
        <v>197</v>
      </c>
    </row>
    <row r="180" s="13" customFormat="1">
      <c r="A180" s="13"/>
      <c r="B180" s="234"/>
      <c r="C180" s="235"/>
      <c r="D180" s="236" t="s">
        <v>207</v>
      </c>
      <c r="E180" s="237" t="s">
        <v>19</v>
      </c>
      <c r="F180" s="238" t="s">
        <v>290</v>
      </c>
      <c r="G180" s="235"/>
      <c r="H180" s="239">
        <v>1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207</v>
      </c>
      <c r="AU180" s="245" t="s">
        <v>83</v>
      </c>
      <c r="AV180" s="13" t="s">
        <v>83</v>
      </c>
      <c r="AW180" s="13" t="s">
        <v>35</v>
      </c>
      <c r="AX180" s="13" t="s">
        <v>74</v>
      </c>
      <c r="AY180" s="245" t="s">
        <v>197</v>
      </c>
    </row>
    <row r="181" s="14" customFormat="1">
      <c r="A181" s="14"/>
      <c r="B181" s="246"/>
      <c r="C181" s="247"/>
      <c r="D181" s="236" t="s">
        <v>207</v>
      </c>
      <c r="E181" s="248" t="s">
        <v>19</v>
      </c>
      <c r="F181" s="249" t="s">
        <v>216</v>
      </c>
      <c r="G181" s="247"/>
      <c r="H181" s="250">
        <v>13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207</v>
      </c>
      <c r="AU181" s="256" t="s">
        <v>83</v>
      </c>
      <c r="AV181" s="14" t="s">
        <v>109</v>
      </c>
      <c r="AW181" s="14" t="s">
        <v>35</v>
      </c>
      <c r="AX181" s="14" t="s">
        <v>81</v>
      </c>
      <c r="AY181" s="256" t="s">
        <v>197</v>
      </c>
    </row>
    <row r="182" s="2" customFormat="1" ht="33" customHeight="1">
      <c r="A182" s="41"/>
      <c r="B182" s="42"/>
      <c r="C182" s="216" t="s">
        <v>291</v>
      </c>
      <c r="D182" s="216" t="s">
        <v>199</v>
      </c>
      <c r="E182" s="217" t="s">
        <v>292</v>
      </c>
      <c r="F182" s="218" t="s">
        <v>293</v>
      </c>
      <c r="G182" s="219" t="s">
        <v>211</v>
      </c>
      <c r="H182" s="220">
        <v>164.15000000000001</v>
      </c>
      <c r="I182" s="221"/>
      <c r="J182" s="222">
        <f>ROUND(I182*H182,2)</f>
        <v>0</v>
      </c>
      <c r="K182" s="218" t="s">
        <v>203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2.5018699999999998</v>
      </c>
      <c r="R182" s="225">
        <f>Q182*H182</f>
        <v>410.6819605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109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109</v>
      </c>
      <c r="BM182" s="227" t="s">
        <v>294</v>
      </c>
    </row>
    <row r="183" s="2" customFormat="1">
      <c r="A183" s="41"/>
      <c r="B183" s="42"/>
      <c r="C183" s="43"/>
      <c r="D183" s="229" t="s">
        <v>205</v>
      </c>
      <c r="E183" s="43"/>
      <c r="F183" s="230" t="s">
        <v>295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13" customFormat="1">
      <c r="A184" s="13"/>
      <c r="B184" s="234"/>
      <c r="C184" s="235"/>
      <c r="D184" s="236" t="s">
        <v>207</v>
      </c>
      <c r="E184" s="237" t="s">
        <v>19</v>
      </c>
      <c r="F184" s="238" t="s">
        <v>296</v>
      </c>
      <c r="G184" s="235"/>
      <c r="H184" s="239">
        <v>164.15000000000001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207</v>
      </c>
      <c r="AU184" s="245" t="s">
        <v>83</v>
      </c>
      <c r="AV184" s="13" t="s">
        <v>83</v>
      </c>
      <c r="AW184" s="13" t="s">
        <v>35</v>
      </c>
      <c r="AX184" s="13" t="s">
        <v>81</v>
      </c>
      <c r="AY184" s="245" t="s">
        <v>197</v>
      </c>
    </row>
    <row r="185" s="2" customFormat="1" ht="16.5" customHeight="1">
      <c r="A185" s="41"/>
      <c r="B185" s="42"/>
      <c r="C185" s="216" t="s">
        <v>297</v>
      </c>
      <c r="D185" s="216" t="s">
        <v>199</v>
      </c>
      <c r="E185" s="217" t="s">
        <v>298</v>
      </c>
      <c r="F185" s="218" t="s">
        <v>299</v>
      </c>
      <c r="G185" s="219" t="s">
        <v>202</v>
      </c>
      <c r="H185" s="220">
        <v>48.216000000000001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0.0029399999999999999</v>
      </c>
      <c r="R185" s="225">
        <f>Q185*H185</f>
        <v>0.14175504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300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301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13" customFormat="1">
      <c r="A187" s="13"/>
      <c r="B187" s="234"/>
      <c r="C187" s="235"/>
      <c r="D187" s="236" t="s">
        <v>207</v>
      </c>
      <c r="E187" s="237" t="s">
        <v>19</v>
      </c>
      <c r="F187" s="238" t="s">
        <v>302</v>
      </c>
      <c r="G187" s="235"/>
      <c r="H187" s="239">
        <v>31.216000000000001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207</v>
      </c>
      <c r="AU187" s="245" t="s">
        <v>83</v>
      </c>
      <c r="AV187" s="13" t="s">
        <v>83</v>
      </c>
      <c r="AW187" s="13" t="s">
        <v>35</v>
      </c>
      <c r="AX187" s="13" t="s">
        <v>74</v>
      </c>
      <c r="AY187" s="245" t="s">
        <v>197</v>
      </c>
    </row>
    <row r="188" s="13" customFormat="1">
      <c r="A188" s="13"/>
      <c r="B188" s="234"/>
      <c r="C188" s="235"/>
      <c r="D188" s="236" t="s">
        <v>207</v>
      </c>
      <c r="E188" s="237" t="s">
        <v>19</v>
      </c>
      <c r="F188" s="238" t="s">
        <v>303</v>
      </c>
      <c r="G188" s="235"/>
      <c r="H188" s="239">
        <v>17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207</v>
      </c>
      <c r="AU188" s="245" t="s">
        <v>83</v>
      </c>
      <c r="AV188" s="13" t="s">
        <v>83</v>
      </c>
      <c r="AW188" s="13" t="s">
        <v>35</v>
      </c>
      <c r="AX188" s="13" t="s">
        <v>74</v>
      </c>
      <c r="AY188" s="245" t="s">
        <v>197</v>
      </c>
    </row>
    <row r="189" s="14" customFormat="1">
      <c r="A189" s="14"/>
      <c r="B189" s="246"/>
      <c r="C189" s="247"/>
      <c r="D189" s="236" t="s">
        <v>207</v>
      </c>
      <c r="E189" s="248" t="s">
        <v>19</v>
      </c>
      <c r="F189" s="249" t="s">
        <v>216</v>
      </c>
      <c r="G189" s="247"/>
      <c r="H189" s="250">
        <v>48.216000000000001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207</v>
      </c>
      <c r="AU189" s="256" t="s">
        <v>83</v>
      </c>
      <c r="AV189" s="14" t="s">
        <v>109</v>
      </c>
      <c r="AW189" s="14" t="s">
        <v>35</v>
      </c>
      <c r="AX189" s="14" t="s">
        <v>81</v>
      </c>
      <c r="AY189" s="256" t="s">
        <v>197</v>
      </c>
    </row>
    <row r="190" s="2" customFormat="1" ht="16.5" customHeight="1">
      <c r="A190" s="41"/>
      <c r="B190" s="42"/>
      <c r="C190" s="216" t="s">
        <v>304</v>
      </c>
      <c r="D190" s="216" t="s">
        <v>199</v>
      </c>
      <c r="E190" s="217" t="s">
        <v>305</v>
      </c>
      <c r="F190" s="218" t="s">
        <v>306</v>
      </c>
      <c r="G190" s="219" t="s">
        <v>202</v>
      </c>
      <c r="H190" s="220">
        <v>48.216000000000001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307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308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2" customFormat="1" ht="24.15" customHeight="1">
      <c r="A192" s="41"/>
      <c r="B192" s="42"/>
      <c r="C192" s="216" t="s">
        <v>309</v>
      </c>
      <c r="D192" s="216" t="s">
        <v>199</v>
      </c>
      <c r="E192" s="217" t="s">
        <v>310</v>
      </c>
      <c r="F192" s="218" t="s">
        <v>311</v>
      </c>
      <c r="G192" s="219" t="s">
        <v>260</v>
      </c>
      <c r="H192" s="220">
        <v>19.698</v>
      </c>
      <c r="I192" s="221"/>
      <c r="J192" s="222">
        <f>ROUND(I192*H192,2)</f>
        <v>0</v>
      </c>
      <c r="K192" s="218" t="s">
        <v>203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1.06277</v>
      </c>
      <c r="R192" s="225">
        <f>Q192*H192</f>
        <v>20.934443460000001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312</v>
      </c>
    </row>
    <row r="193" s="2" customFormat="1">
      <c r="A193" s="41"/>
      <c r="B193" s="42"/>
      <c r="C193" s="43"/>
      <c r="D193" s="229" t="s">
        <v>205</v>
      </c>
      <c r="E193" s="43"/>
      <c r="F193" s="230" t="s">
        <v>313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205</v>
      </c>
      <c r="AU193" s="20" t="s">
        <v>83</v>
      </c>
    </row>
    <row r="194" s="15" customFormat="1">
      <c r="A194" s="15"/>
      <c r="B194" s="257"/>
      <c r="C194" s="258"/>
      <c r="D194" s="236" t="s">
        <v>207</v>
      </c>
      <c r="E194" s="259" t="s">
        <v>19</v>
      </c>
      <c r="F194" s="260" t="s">
        <v>314</v>
      </c>
      <c r="G194" s="258"/>
      <c r="H194" s="259" t="s">
        <v>19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207</v>
      </c>
      <c r="AU194" s="266" t="s">
        <v>83</v>
      </c>
      <c r="AV194" s="15" t="s">
        <v>81</v>
      </c>
      <c r="AW194" s="15" t="s">
        <v>35</v>
      </c>
      <c r="AX194" s="15" t="s">
        <v>74</v>
      </c>
      <c r="AY194" s="266" t="s">
        <v>197</v>
      </c>
    </row>
    <row r="195" s="13" customFormat="1">
      <c r="A195" s="13"/>
      <c r="B195" s="234"/>
      <c r="C195" s="235"/>
      <c r="D195" s="236" t="s">
        <v>207</v>
      </c>
      <c r="E195" s="237" t="s">
        <v>19</v>
      </c>
      <c r="F195" s="238" t="s">
        <v>315</v>
      </c>
      <c r="G195" s="235"/>
      <c r="H195" s="239">
        <v>19.698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207</v>
      </c>
      <c r="AU195" s="245" t="s">
        <v>83</v>
      </c>
      <c r="AV195" s="13" t="s">
        <v>83</v>
      </c>
      <c r="AW195" s="13" t="s">
        <v>35</v>
      </c>
      <c r="AX195" s="13" t="s">
        <v>81</v>
      </c>
      <c r="AY195" s="245" t="s">
        <v>197</v>
      </c>
    </row>
    <row r="196" s="2" customFormat="1" ht="33" customHeight="1">
      <c r="A196" s="41"/>
      <c r="B196" s="42"/>
      <c r="C196" s="216" t="s">
        <v>316</v>
      </c>
      <c r="D196" s="216" t="s">
        <v>199</v>
      </c>
      <c r="E196" s="217" t="s">
        <v>317</v>
      </c>
      <c r="F196" s="218" t="s">
        <v>318</v>
      </c>
      <c r="G196" s="219" t="s">
        <v>211</v>
      </c>
      <c r="H196" s="220">
        <v>72.033000000000001</v>
      </c>
      <c r="I196" s="221"/>
      <c r="J196" s="222">
        <f>ROUND(I196*H196,2)</f>
        <v>0</v>
      </c>
      <c r="K196" s="218" t="s">
        <v>203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2.5018699999999998</v>
      </c>
      <c r="R196" s="225">
        <f>Q196*H196</f>
        <v>180.21720170999998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319</v>
      </c>
    </row>
    <row r="197" s="2" customFormat="1">
      <c r="A197" s="41"/>
      <c r="B197" s="42"/>
      <c r="C197" s="43"/>
      <c r="D197" s="229" t="s">
        <v>205</v>
      </c>
      <c r="E197" s="43"/>
      <c r="F197" s="230" t="s">
        <v>320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205</v>
      </c>
      <c r="AU197" s="20" t="s">
        <v>83</v>
      </c>
    </row>
    <row r="198" s="13" customFormat="1">
      <c r="A198" s="13"/>
      <c r="B198" s="234"/>
      <c r="C198" s="235"/>
      <c r="D198" s="236" t="s">
        <v>207</v>
      </c>
      <c r="E198" s="237" t="s">
        <v>19</v>
      </c>
      <c r="F198" s="238" t="s">
        <v>321</v>
      </c>
      <c r="G198" s="235"/>
      <c r="H198" s="239">
        <v>43.049999999999997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207</v>
      </c>
      <c r="AU198" s="245" t="s">
        <v>83</v>
      </c>
      <c r="AV198" s="13" t="s">
        <v>83</v>
      </c>
      <c r="AW198" s="13" t="s">
        <v>35</v>
      </c>
      <c r="AX198" s="13" t="s">
        <v>74</v>
      </c>
      <c r="AY198" s="245" t="s">
        <v>197</v>
      </c>
    </row>
    <row r="199" s="13" customFormat="1">
      <c r="A199" s="13"/>
      <c r="B199" s="234"/>
      <c r="C199" s="235"/>
      <c r="D199" s="236" t="s">
        <v>207</v>
      </c>
      <c r="E199" s="237" t="s">
        <v>19</v>
      </c>
      <c r="F199" s="238" t="s">
        <v>322</v>
      </c>
      <c r="G199" s="235"/>
      <c r="H199" s="239">
        <v>28.983000000000001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207</v>
      </c>
      <c r="AU199" s="245" t="s">
        <v>83</v>
      </c>
      <c r="AV199" s="13" t="s">
        <v>83</v>
      </c>
      <c r="AW199" s="13" t="s">
        <v>35</v>
      </c>
      <c r="AX199" s="13" t="s">
        <v>74</v>
      </c>
      <c r="AY199" s="245" t="s">
        <v>197</v>
      </c>
    </row>
    <row r="200" s="14" customFormat="1">
      <c r="A200" s="14"/>
      <c r="B200" s="246"/>
      <c r="C200" s="247"/>
      <c r="D200" s="236" t="s">
        <v>207</v>
      </c>
      <c r="E200" s="248" t="s">
        <v>19</v>
      </c>
      <c r="F200" s="249" t="s">
        <v>216</v>
      </c>
      <c r="G200" s="247"/>
      <c r="H200" s="250">
        <v>72.033000000000001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207</v>
      </c>
      <c r="AU200" s="256" t="s">
        <v>83</v>
      </c>
      <c r="AV200" s="14" t="s">
        <v>109</v>
      </c>
      <c r="AW200" s="14" t="s">
        <v>35</v>
      </c>
      <c r="AX200" s="14" t="s">
        <v>81</v>
      </c>
      <c r="AY200" s="256" t="s">
        <v>197</v>
      </c>
    </row>
    <row r="201" s="2" customFormat="1" ht="16.5" customHeight="1">
      <c r="A201" s="41"/>
      <c r="B201" s="42"/>
      <c r="C201" s="216" t="s">
        <v>323</v>
      </c>
      <c r="D201" s="216" t="s">
        <v>199</v>
      </c>
      <c r="E201" s="217" t="s">
        <v>324</v>
      </c>
      <c r="F201" s="218" t="s">
        <v>325</v>
      </c>
      <c r="G201" s="219" t="s">
        <v>202</v>
      </c>
      <c r="H201" s="220">
        <v>340.94099999999997</v>
      </c>
      <c r="I201" s="221"/>
      <c r="J201" s="222">
        <f>ROUND(I201*H201,2)</f>
        <v>0</v>
      </c>
      <c r="K201" s="218" t="s">
        <v>203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0.0026900000000000001</v>
      </c>
      <c r="R201" s="225">
        <f>Q201*H201</f>
        <v>0.91713128999999993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109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109</v>
      </c>
      <c r="BM201" s="227" t="s">
        <v>326</v>
      </c>
    </row>
    <row r="202" s="2" customFormat="1">
      <c r="A202" s="41"/>
      <c r="B202" s="42"/>
      <c r="C202" s="43"/>
      <c r="D202" s="229" t="s">
        <v>205</v>
      </c>
      <c r="E202" s="43"/>
      <c r="F202" s="230" t="s">
        <v>327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13" customFormat="1">
      <c r="A203" s="13"/>
      <c r="B203" s="234"/>
      <c r="C203" s="235"/>
      <c r="D203" s="236" t="s">
        <v>207</v>
      </c>
      <c r="E203" s="237" t="s">
        <v>19</v>
      </c>
      <c r="F203" s="238" t="s">
        <v>328</v>
      </c>
      <c r="G203" s="235"/>
      <c r="H203" s="239">
        <v>212.30199999999999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207</v>
      </c>
      <c r="AU203" s="245" t="s">
        <v>83</v>
      </c>
      <c r="AV203" s="13" t="s">
        <v>83</v>
      </c>
      <c r="AW203" s="13" t="s">
        <v>35</v>
      </c>
      <c r="AX203" s="13" t="s">
        <v>74</v>
      </c>
      <c r="AY203" s="245" t="s">
        <v>197</v>
      </c>
    </row>
    <row r="204" s="13" customFormat="1">
      <c r="A204" s="13"/>
      <c r="B204" s="234"/>
      <c r="C204" s="235"/>
      <c r="D204" s="236" t="s">
        <v>207</v>
      </c>
      <c r="E204" s="237" t="s">
        <v>19</v>
      </c>
      <c r="F204" s="238" t="s">
        <v>329</v>
      </c>
      <c r="G204" s="235"/>
      <c r="H204" s="239">
        <v>128.63900000000001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207</v>
      </c>
      <c r="AU204" s="245" t="s">
        <v>83</v>
      </c>
      <c r="AV204" s="13" t="s">
        <v>83</v>
      </c>
      <c r="AW204" s="13" t="s">
        <v>35</v>
      </c>
      <c r="AX204" s="13" t="s">
        <v>74</v>
      </c>
      <c r="AY204" s="245" t="s">
        <v>197</v>
      </c>
    </row>
    <row r="205" s="14" customFormat="1">
      <c r="A205" s="14"/>
      <c r="B205" s="246"/>
      <c r="C205" s="247"/>
      <c r="D205" s="236" t="s">
        <v>207</v>
      </c>
      <c r="E205" s="248" t="s">
        <v>19</v>
      </c>
      <c r="F205" s="249" t="s">
        <v>216</v>
      </c>
      <c r="G205" s="247"/>
      <c r="H205" s="250">
        <v>340.94099999999997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207</v>
      </c>
      <c r="AU205" s="256" t="s">
        <v>83</v>
      </c>
      <c r="AV205" s="14" t="s">
        <v>109</v>
      </c>
      <c r="AW205" s="14" t="s">
        <v>35</v>
      </c>
      <c r="AX205" s="14" t="s">
        <v>81</v>
      </c>
      <c r="AY205" s="256" t="s">
        <v>197</v>
      </c>
    </row>
    <row r="206" s="2" customFormat="1" ht="16.5" customHeight="1">
      <c r="A206" s="41"/>
      <c r="B206" s="42"/>
      <c r="C206" s="216" t="s">
        <v>330</v>
      </c>
      <c r="D206" s="216" t="s">
        <v>199</v>
      </c>
      <c r="E206" s="217" t="s">
        <v>331</v>
      </c>
      <c r="F206" s="218" t="s">
        <v>332</v>
      </c>
      <c r="G206" s="219" t="s">
        <v>202</v>
      </c>
      <c r="H206" s="220">
        <v>340.94099999999997</v>
      </c>
      <c r="I206" s="221"/>
      <c r="J206" s="222">
        <f>ROUND(I206*H206,2)</f>
        <v>0</v>
      </c>
      <c r="K206" s="218" t="s">
        <v>203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109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109</v>
      </c>
      <c r="BM206" s="227" t="s">
        <v>333</v>
      </c>
    </row>
    <row r="207" s="2" customFormat="1">
      <c r="A207" s="41"/>
      <c r="B207" s="42"/>
      <c r="C207" s="43"/>
      <c r="D207" s="229" t="s">
        <v>205</v>
      </c>
      <c r="E207" s="43"/>
      <c r="F207" s="230" t="s">
        <v>334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24.15" customHeight="1">
      <c r="A208" s="41"/>
      <c r="B208" s="42"/>
      <c r="C208" s="216" t="s">
        <v>7</v>
      </c>
      <c r="D208" s="216" t="s">
        <v>199</v>
      </c>
      <c r="E208" s="217" t="s">
        <v>335</v>
      </c>
      <c r="F208" s="218" t="s">
        <v>336</v>
      </c>
      <c r="G208" s="219" t="s">
        <v>260</v>
      </c>
      <c r="H208" s="220">
        <v>7.2030000000000003</v>
      </c>
      <c r="I208" s="221"/>
      <c r="J208" s="222">
        <f>ROUND(I208*H208,2)</f>
        <v>0</v>
      </c>
      <c r="K208" s="218" t="s">
        <v>203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1.0606199999999999</v>
      </c>
      <c r="R208" s="225">
        <f>Q208*H208</f>
        <v>7.6396458599999999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109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109</v>
      </c>
      <c r="BM208" s="227" t="s">
        <v>337</v>
      </c>
    </row>
    <row r="209" s="2" customFormat="1">
      <c r="A209" s="41"/>
      <c r="B209" s="42"/>
      <c r="C209" s="43"/>
      <c r="D209" s="229" t="s">
        <v>205</v>
      </c>
      <c r="E209" s="43"/>
      <c r="F209" s="230" t="s">
        <v>338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15" customFormat="1">
      <c r="A210" s="15"/>
      <c r="B210" s="257"/>
      <c r="C210" s="258"/>
      <c r="D210" s="236" t="s">
        <v>207</v>
      </c>
      <c r="E210" s="259" t="s">
        <v>19</v>
      </c>
      <c r="F210" s="260" t="s">
        <v>339</v>
      </c>
      <c r="G210" s="258"/>
      <c r="H210" s="259" t="s">
        <v>19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207</v>
      </c>
      <c r="AU210" s="266" t="s">
        <v>83</v>
      </c>
      <c r="AV210" s="15" t="s">
        <v>81</v>
      </c>
      <c r="AW210" s="15" t="s">
        <v>35</v>
      </c>
      <c r="AX210" s="15" t="s">
        <v>74</v>
      </c>
      <c r="AY210" s="266" t="s">
        <v>197</v>
      </c>
    </row>
    <row r="211" s="13" customFormat="1">
      <c r="A211" s="13"/>
      <c r="B211" s="234"/>
      <c r="C211" s="235"/>
      <c r="D211" s="236" t="s">
        <v>207</v>
      </c>
      <c r="E211" s="237" t="s">
        <v>19</v>
      </c>
      <c r="F211" s="238" t="s">
        <v>340</v>
      </c>
      <c r="G211" s="235"/>
      <c r="H211" s="239">
        <v>7.2030000000000003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207</v>
      </c>
      <c r="AU211" s="245" t="s">
        <v>83</v>
      </c>
      <c r="AV211" s="13" t="s">
        <v>83</v>
      </c>
      <c r="AW211" s="13" t="s">
        <v>35</v>
      </c>
      <c r="AX211" s="13" t="s">
        <v>81</v>
      </c>
      <c r="AY211" s="245" t="s">
        <v>197</v>
      </c>
    </row>
    <row r="212" s="2" customFormat="1" ht="24.15" customHeight="1">
      <c r="A212" s="41"/>
      <c r="B212" s="42"/>
      <c r="C212" s="216" t="s">
        <v>341</v>
      </c>
      <c r="D212" s="216" t="s">
        <v>199</v>
      </c>
      <c r="E212" s="217" t="s">
        <v>342</v>
      </c>
      <c r="F212" s="218" t="s">
        <v>343</v>
      </c>
      <c r="G212" s="219" t="s">
        <v>260</v>
      </c>
      <c r="H212" s="220">
        <v>0.82499999999999996</v>
      </c>
      <c r="I212" s="221"/>
      <c r="J212" s="222">
        <f>ROUND(I212*H212,2)</f>
        <v>0</v>
      </c>
      <c r="K212" s="218" t="s">
        <v>203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1.06277</v>
      </c>
      <c r="R212" s="225">
        <f>Q212*H212</f>
        <v>0.87678524999999996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109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109</v>
      </c>
      <c r="BM212" s="227" t="s">
        <v>344</v>
      </c>
    </row>
    <row r="213" s="2" customFormat="1">
      <c r="A213" s="41"/>
      <c r="B213" s="42"/>
      <c r="C213" s="43"/>
      <c r="D213" s="229" t="s">
        <v>205</v>
      </c>
      <c r="E213" s="43"/>
      <c r="F213" s="230" t="s">
        <v>345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15" customFormat="1">
      <c r="A214" s="15"/>
      <c r="B214" s="257"/>
      <c r="C214" s="258"/>
      <c r="D214" s="236" t="s">
        <v>207</v>
      </c>
      <c r="E214" s="259" t="s">
        <v>19</v>
      </c>
      <c r="F214" s="260" t="s">
        <v>339</v>
      </c>
      <c r="G214" s="258"/>
      <c r="H214" s="259" t="s">
        <v>19</v>
      </c>
      <c r="I214" s="261"/>
      <c r="J214" s="258"/>
      <c r="K214" s="258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207</v>
      </c>
      <c r="AU214" s="266" t="s">
        <v>83</v>
      </c>
      <c r="AV214" s="15" t="s">
        <v>81</v>
      </c>
      <c r="AW214" s="15" t="s">
        <v>35</v>
      </c>
      <c r="AX214" s="15" t="s">
        <v>74</v>
      </c>
      <c r="AY214" s="266" t="s">
        <v>197</v>
      </c>
    </row>
    <row r="215" s="15" customFormat="1">
      <c r="A215" s="15"/>
      <c r="B215" s="257"/>
      <c r="C215" s="258"/>
      <c r="D215" s="236" t="s">
        <v>207</v>
      </c>
      <c r="E215" s="259" t="s">
        <v>19</v>
      </c>
      <c r="F215" s="260" t="s">
        <v>346</v>
      </c>
      <c r="G215" s="258"/>
      <c r="H215" s="259" t="s">
        <v>19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207</v>
      </c>
      <c r="AU215" s="266" t="s">
        <v>83</v>
      </c>
      <c r="AV215" s="15" t="s">
        <v>81</v>
      </c>
      <c r="AW215" s="15" t="s">
        <v>35</v>
      </c>
      <c r="AX215" s="15" t="s">
        <v>74</v>
      </c>
      <c r="AY215" s="266" t="s">
        <v>197</v>
      </c>
    </row>
    <row r="216" s="13" customFormat="1">
      <c r="A216" s="13"/>
      <c r="B216" s="234"/>
      <c r="C216" s="235"/>
      <c r="D216" s="236" t="s">
        <v>207</v>
      </c>
      <c r="E216" s="237" t="s">
        <v>19</v>
      </c>
      <c r="F216" s="238" t="s">
        <v>347</v>
      </c>
      <c r="G216" s="235"/>
      <c r="H216" s="239">
        <v>0.75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207</v>
      </c>
      <c r="AU216" s="245" t="s">
        <v>83</v>
      </c>
      <c r="AV216" s="13" t="s">
        <v>83</v>
      </c>
      <c r="AW216" s="13" t="s">
        <v>35</v>
      </c>
      <c r="AX216" s="13" t="s">
        <v>74</v>
      </c>
      <c r="AY216" s="245" t="s">
        <v>197</v>
      </c>
    </row>
    <row r="217" s="16" customFormat="1">
      <c r="A217" s="16"/>
      <c r="B217" s="267"/>
      <c r="C217" s="268"/>
      <c r="D217" s="236" t="s">
        <v>207</v>
      </c>
      <c r="E217" s="269" t="s">
        <v>19</v>
      </c>
      <c r="F217" s="270" t="s">
        <v>348</v>
      </c>
      <c r="G217" s="268"/>
      <c r="H217" s="271">
        <v>0.75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207</v>
      </c>
      <c r="AU217" s="277" t="s">
        <v>83</v>
      </c>
      <c r="AV217" s="16" t="s">
        <v>94</v>
      </c>
      <c r="AW217" s="16" t="s">
        <v>35</v>
      </c>
      <c r="AX217" s="16" t="s">
        <v>74</v>
      </c>
      <c r="AY217" s="277" t="s">
        <v>197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349</v>
      </c>
      <c r="G218" s="235"/>
      <c r="H218" s="239">
        <v>0.074999999999999997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74</v>
      </c>
      <c r="AY218" s="245" t="s">
        <v>197</v>
      </c>
    </row>
    <row r="219" s="14" customFormat="1">
      <c r="A219" s="14"/>
      <c r="B219" s="246"/>
      <c r="C219" s="247"/>
      <c r="D219" s="236" t="s">
        <v>207</v>
      </c>
      <c r="E219" s="248" t="s">
        <v>19</v>
      </c>
      <c r="F219" s="249" t="s">
        <v>216</v>
      </c>
      <c r="G219" s="247"/>
      <c r="H219" s="250">
        <v>0.82499999999999996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207</v>
      </c>
      <c r="AU219" s="256" t="s">
        <v>83</v>
      </c>
      <c r="AV219" s="14" t="s">
        <v>109</v>
      </c>
      <c r="AW219" s="14" t="s">
        <v>35</v>
      </c>
      <c r="AX219" s="14" t="s">
        <v>81</v>
      </c>
      <c r="AY219" s="256" t="s">
        <v>197</v>
      </c>
    </row>
    <row r="220" s="2" customFormat="1" ht="33" customHeight="1">
      <c r="A220" s="41"/>
      <c r="B220" s="42"/>
      <c r="C220" s="216" t="s">
        <v>350</v>
      </c>
      <c r="D220" s="216" t="s">
        <v>199</v>
      </c>
      <c r="E220" s="217" t="s">
        <v>351</v>
      </c>
      <c r="F220" s="218" t="s">
        <v>352</v>
      </c>
      <c r="G220" s="219" t="s">
        <v>211</v>
      </c>
      <c r="H220" s="220">
        <v>1.95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2.3010199999999998</v>
      </c>
      <c r="R220" s="225">
        <f>Q220*H220</f>
        <v>4.4869889999999994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353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354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13" customFormat="1">
      <c r="A222" s="13"/>
      <c r="B222" s="234"/>
      <c r="C222" s="235"/>
      <c r="D222" s="236" t="s">
        <v>207</v>
      </c>
      <c r="E222" s="237" t="s">
        <v>19</v>
      </c>
      <c r="F222" s="238" t="s">
        <v>355</v>
      </c>
      <c r="G222" s="235"/>
      <c r="H222" s="239">
        <v>1.2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207</v>
      </c>
      <c r="AU222" s="245" t="s">
        <v>83</v>
      </c>
      <c r="AV222" s="13" t="s">
        <v>83</v>
      </c>
      <c r="AW222" s="13" t="s">
        <v>35</v>
      </c>
      <c r="AX222" s="13" t="s">
        <v>74</v>
      </c>
      <c r="AY222" s="245" t="s">
        <v>197</v>
      </c>
    </row>
    <row r="223" s="13" customFormat="1">
      <c r="A223" s="13"/>
      <c r="B223" s="234"/>
      <c r="C223" s="235"/>
      <c r="D223" s="236" t="s">
        <v>207</v>
      </c>
      <c r="E223" s="237" t="s">
        <v>19</v>
      </c>
      <c r="F223" s="238" t="s">
        <v>356</v>
      </c>
      <c r="G223" s="235"/>
      <c r="H223" s="239">
        <v>0.75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207</v>
      </c>
      <c r="AU223" s="245" t="s">
        <v>83</v>
      </c>
      <c r="AV223" s="13" t="s">
        <v>83</v>
      </c>
      <c r="AW223" s="13" t="s">
        <v>35</v>
      </c>
      <c r="AX223" s="13" t="s">
        <v>74</v>
      </c>
      <c r="AY223" s="245" t="s">
        <v>197</v>
      </c>
    </row>
    <row r="224" s="14" customFormat="1">
      <c r="A224" s="14"/>
      <c r="B224" s="246"/>
      <c r="C224" s="247"/>
      <c r="D224" s="236" t="s">
        <v>207</v>
      </c>
      <c r="E224" s="248" t="s">
        <v>19</v>
      </c>
      <c r="F224" s="249" t="s">
        <v>216</v>
      </c>
      <c r="G224" s="247"/>
      <c r="H224" s="250">
        <v>1.95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207</v>
      </c>
      <c r="AU224" s="256" t="s">
        <v>83</v>
      </c>
      <c r="AV224" s="14" t="s">
        <v>109</v>
      </c>
      <c r="AW224" s="14" t="s">
        <v>35</v>
      </c>
      <c r="AX224" s="14" t="s">
        <v>81</v>
      </c>
      <c r="AY224" s="256" t="s">
        <v>197</v>
      </c>
    </row>
    <row r="225" s="12" customFormat="1" ht="22.8" customHeight="1">
      <c r="A225" s="12"/>
      <c r="B225" s="200"/>
      <c r="C225" s="201"/>
      <c r="D225" s="202" t="s">
        <v>73</v>
      </c>
      <c r="E225" s="214" t="s">
        <v>94</v>
      </c>
      <c r="F225" s="214" t="s">
        <v>357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SUM(P226:P337)</f>
        <v>0</v>
      </c>
      <c r="Q225" s="208"/>
      <c r="R225" s="209">
        <f>SUM(R226:R337)</f>
        <v>373.89773456</v>
      </c>
      <c r="S225" s="208"/>
      <c r="T225" s="210">
        <f>SUM(T226:T337)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81</v>
      </c>
      <c r="AT225" s="212" t="s">
        <v>73</v>
      </c>
      <c r="AU225" s="212" t="s">
        <v>81</v>
      </c>
      <c r="AY225" s="211" t="s">
        <v>197</v>
      </c>
      <c r="BK225" s="213">
        <f>SUM(BK226:BK337)</f>
        <v>0</v>
      </c>
    </row>
    <row r="226" s="2" customFormat="1" ht="37.8" customHeight="1">
      <c r="A226" s="41"/>
      <c r="B226" s="42"/>
      <c r="C226" s="216" t="s">
        <v>358</v>
      </c>
      <c r="D226" s="216" t="s">
        <v>199</v>
      </c>
      <c r="E226" s="217" t="s">
        <v>359</v>
      </c>
      <c r="F226" s="218" t="s">
        <v>360</v>
      </c>
      <c r="G226" s="219" t="s">
        <v>202</v>
      </c>
      <c r="H226" s="220">
        <v>138.57499999999999</v>
      </c>
      <c r="I226" s="221"/>
      <c r="J226" s="222">
        <f>ROUND(I226*H226,2)</f>
        <v>0</v>
      </c>
      <c r="K226" s="218" t="s">
        <v>203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0.23626</v>
      </c>
      <c r="R226" s="225">
        <f>Q226*H226</f>
        <v>32.739729499999996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109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109</v>
      </c>
      <c r="BM226" s="227" t="s">
        <v>361</v>
      </c>
    </row>
    <row r="227" s="2" customFormat="1">
      <c r="A227" s="41"/>
      <c r="B227" s="42"/>
      <c r="C227" s="43"/>
      <c r="D227" s="229" t="s">
        <v>205</v>
      </c>
      <c r="E227" s="43"/>
      <c r="F227" s="230" t="s">
        <v>362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13" customFormat="1">
      <c r="A228" s="13"/>
      <c r="B228" s="234"/>
      <c r="C228" s="235"/>
      <c r="D228" s="236" t="s">
        <v>207</v>
      </c>
      <c r="E228" s="237" t="s">
        <v>19</v>
      </c>
      <c r="F228" s="238" t="s">
        <v>363</v>
      </c>
      <c r="G228" s="235"/>
      <c r="H228" s="239">
        <v>133.315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207</v>
      </c>
      <c r="AU228" s="245" t="s">
        <v>83</v>
      </c>
      <c r="AV228" s="13" t="s">
        <v>83</v>
      </c>
      <c r="AW228" s="13" t="s">
        <v>35</v>
      </c>
      <c r="AX228" s="13" t="s">
        <v>74</v>
      </c>
      <c r="AY228" s="245" t="s">
        <v>197</v>
      </c>
    </row>
    <row r="229" s="13" customFormat="1">
      <c r="A229" s="13"/>
      <c r="B229" s="234"/>
      <c r="C229" s="235"/>
      <c r="D229" s="236" t="s">
        <v>207</v>
      </c>
      <c r="E229" s="237" t="s">
        <v>19</v>
      </c>
      <c r="F229" s="238" t="s">
        <v>364</v>
      </c>
      <c r="G229" s="235"/>
      <c r="H229" s="239">
        <v>5.2599999999999998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207</v>
      </c>
      <c r="AU229" s="245" t="s">
        <v>83</v>
      </c>
      <c r="AV229" s="13" t="s">
        <v>83</v>
      </c>
      <c r="AW229" s="13" t="s">
        <v>35</v>
      </c>
      <c r="AX229" s="13" t="s">
        <v>74</v>
      </c>
      <c r="AY229" s="245" t="s">
        <v>197</v>
      </c>
    </row>
    <row r="230" s="14" customFormat="1">
      <c r="A230" s="14"/>
      <c r="B230" s="246"/>
      <c r="C230" s="247"/>
      <c r="D230" s="236" t="s">
        <v>207</v>
      </c>
      <c r="E230" s="248" t="s">
        <v>19</v>
      </c>
      <c r="F230" s="249" t="s">
        <v>216</v>
      </c>
      <c r="G230" s="247"/>
      <c r="H230" s="250">
        <v>138.57499999999999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207</v>
      </c>
      <c r="AU230" s="256" t="s">
        <v>83</v>
      </c>
      <c r="AV230" s="14" t="s">
        <v>109</v>
      </c>
      <c r="AW230" s="14" t="s">
        <v>35</v>
      </c>
      <c r="AX230" s="14" t="s">
        <v>81</v>
      </c>
      <c r="AY230" s="256" t="s">
        <v>197</v>
      </c>
    </row>
    <row r="231" s="2" customFormat="1" ht="37.8" customHeight="1">
      <c r="A231" s="41"/>
      <c r="B231" s="42"/>
      <c r="C231" s="216" t="s">
        <v>365</v>
      </c>
      <c r="D231" s="216" t="s">
        <v>199</v>
      </c>
      <c r="E231" s="217" t="s">
        <v>366</v>
      </c>
      <c r="F231" s="218" t="s">
        <v>367</v>
      </c>
      <c r="G231" s="219" t="s">
        <v>202</v>
      </c>
      <c r="H231" s="220">
        <v>673.35500000000002</v>
      </c>
      <c r="I231" s="221"/>
      <c r="J231" s="222">
        <f>ROUND(I231*H231,2)</f>
        <v>0</v>
      </c>
      <c r="K231" s="218" t="s">
        <v>203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0.30131000000000002</v>
      </c>
      <c r="R231" s="225">
        <f>Q231*H231</f>
        <v>202.88859505000002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109</v>
      </c>
      <c r="AT231" s="227" t="s">
        <v>199</v>
      </c>
      <c r="AU231" s="227" t="s">
        <v>83</v>
      </c>
      <c r="AY231" s="20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81</v>
      </c>
      <c r="BK231" s="228">
        <f>ROUND(I231*H231,2)</f>
        <v>0</v>
      </c>
      <c r="BL231" s="20" t="s">
        <v>109</v>
      </c>
      <c r="BM231" s="227" t="s">
        <v>368</v>
      </c>
    </row>
    <row r="232" s="2" customFormat="1">
      <c r="A232" s="41"/>
      <c r="B232" s="42"/>
      <c r="C232" s="43"/>
      <c r="D232" s="229" t="s">
        <v>205</v>
      </c>
      <c r="E232" s="43"/>
      <c r="F232" s="230" t="s">
        <v>369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205</v>
      </c>
      <c r="AU232" s="20" t="s">
        <v>83</v>
      </c>
    </row>
    <row r="233" s="13" customFormat="1">
      <c r="A233" s="13"/>
      <c r="B233" s="234"/>
      <c r="C233" s="235"/>
      <c r="D233" s="236" t="s">
        <v>207</v>
      </c>
      <c r="E233" s="237" t="s">
        <v>19</v>
      </c>
      <c r="F233" s="238" t="s">
        <v>370</v>
      </c>
      <c r="G233" s="235"/>
      <c r="H233" s="239">
        <v>395.58499999999998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207</v>
      </c>
      <c r="AU233" s="245" t="s">
        <v>83</v>
      </c>
      <c r="AV233" s="13" t="s">
        <v>83</v>
      </c>
      <c r="AW233" s="13" t="s">
        <v>35</v>
      </c>
      <c r="AX233" s="13" t="s">
        <v>74</v>
      </c>
      <c r="AY233" s="245" t="s">
        <v>197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371</v>
      </c>
      <c r="G234" s="235"/>
      <c r="H234" s="239">
        <v>277.76999999999998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74</v>
      </c>
      <c r="AY234" s="245" t="s">
        <v>197</v>
      </c>
    </row>
    <row r="235" s="14" customFormat="1">
      <c r="A235" s="14"/>
      <c r="B235" s="246"/>
      <c r="C235" s="247"/>
      <c r="D235" s="236" t="s">
        <v>207</v>
      </c>
      <c r="E235" s="248" t="s">
        <v>19</v>
      </c>
      <c r="F235" s="249" t="s">
        <v>216</v>
      </c>
      <c r="G235" s="247"/>
      <c r="H235" s="250">
        <v>673.35500000000002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207</v>
      </c>
      <c r="AU235" s="256" t="s">
        <v>83</v>
      </c>
      <c r="AV235" s="14" t="s">
        <v>109</v>
      </c>
      <c r="AW235" s="14" t="s">
        <v>35</v>
      </c>
      <c r="AX235" s="14" t="s">
        <v>81</v>
      </c>
      <c r="AY235" s="256" t="s">
        <v>197</v>
      </c>
    </row>
    <row r="236" s="2" customFormat="1" ht="37.8" customHeight="1">
      <c r="A236" s="41"/>
      <c r="B236" s="42"/>
      <c r="C236" s="216" t="s">
        <v>372</v>
      </c>
      <c r="D236" s="216" t="s">
        <v>199</v>
      </c>
      <c r="E236" s="217" t="s">
        <v>373</v>
      </c>
      <c r="F236" s="218" t="s">
        <v>374</v>
      </c>
      <c r="G236" s="219" t="s">
        <v>280</v>
      </c>
      <c r="H236" s="220">
        <v>14</v>
      </c>
      <c r="I236" s="221"/>
      <c r="J236" s="222">
        <f>ROUND(I236*H236,2)</f>
        <v>0</v>
      </c>
      <c r="K236" s="218" t="s">
        <v>203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0.017940000000000001</v>
      </c>
      <c r="R236" s="225">
        <f>Q236*H236</f>
        <v>0.25115999999999999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109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109</v>
      </c>
      <c r="BM236" s="227" t="s">
        <v>375</v>
      </c>
    </row>
    <row r="237" s="2" customFormat="1">
      <c r="A237" s="41"/>
      <c r="B237" s="42"/>
      <c r="C237" s="43"/>
      <c r="D237" s="229" t="s">
        <v>205</v>
      </c>
      <c r="E237" s="43"/>
      <c r="F237" s="230" t="s">
        <v>376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13" customFormat="1">
      <c r="A238" s="13"/>
      <c r="B238" s="234"/>
      <c r="C238" s="235"/>
      <c r="D238" s="236" t="s">
        <v>207</v>
      </c>
      <c r="E238" s="237" t="s">
        <v>19</v>
      </c>
      <c r="F238" s="238" t="s">
        <v>377</v>
      </c>
      <c r="G238" s="235"/>
      <c r="H238" s="239">
        <v>7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207</v>
      </c>
      <c r="AU238" s="245" t="s">
        <v>83</v>
      </c>
      <c r="AV238" s="13" t="s">
        <v>83</v>
      </c>
      <c r="AW238" s="13" t="s">
        <v>35</v>
      </c>
      <c r="AX238" s="13" t="s">
        <v>74</v>
      </c>
      <c r="AY238" s="245" t="s">
        <v>197</v>
      </c>
    </row>
    <row r="239" s="13" customFormat="1">
      <c r="A239" s="13"/>
      <c r="B239" s="234"/>
      <c r="C239" s="235"/>
      <c r="D239" s="236" t="s">
        <v>207</v>
      </c>
      <c r="E239" s="237" t="s">
        <v>19</v>
      </c>
      <c r="F239" s="238" t="s">
        <v>378</v>
      </c>
      <c r="G239" s="235"/>
      <c r="H239" s="239">
        <v>7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207</v>
      </c>
      <c r="AU239" s="245" t="s">
        <v>83</v>
      </c>
      <c r="AV239" s="13" t="s">
        <v>83</v>
      </c>
      <c r="AW239" s="13" t="s">
        <v>35</v>
      </c>
      <c r="AX239" s="13" t="s">
        <v>74</v>
      </c>
      <c r="AY239" s="245" t="s">
        <v>197</v>
      </c>
    </row>
    <row r="240" s="14" customFormat="1">
      <c r="A240" s="14"/>
      <c r="B240" s="246"/>
      <c r="C240" s="247"/>
      <c r="D240" s="236" t="s">
        <v>207</v>
      </c>
      <c r="E240" s="248" t="s">
        <v>19</v>
      </c>
      <c r="F240" s="249" t="s">
        <v>216</v>
      </c>
      <c r="G240" s="247"/>
      <c r="H240" s="250">
        <v>14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207</v>
      </c>
      <c r="AU240" s="256" t="s">
        <v>83</v>
      </c>
      <c r="AV240" s="14" t="s">
        <v>109</v>
      </c>
      <c r="AW240" s="14" t="s">
        <v>35</v>
      </c>
      <c r="AX240" s="14" t="s">
        <v>81</v>
      </c>
      <c r="AY240" s="256" t="s">
        <v>197</v>
      </c>
    </row>
    <row r="241" s="2" customFormat="1" ht="37.8" customHeight="1">
      <c r="A241" s="41"/>
      <c r="B241" s="42"/>
      <c r="C241" s="216" t="s">
        <v>379</v>
      </c>
      <c r="D241" s="216" t="s">
        <v>199</v>
      </c>
      <c r="E241" s="217" t="s">
        <v>380</v>
      </c>
      <c r="F241" s="218" t="s">
        <v>381</v>
      </c>
      <c r="G241" s="219" t="s">
        <v>280</v>
      </c>
      <c r="H241" s="220">
        <v>29</v>
      </c>
      <c r="I241" s="221"/>
      <c r="J241" s="222">
        <f>ROUND(I241*H241,2)</f>
        <v>0</v>
      </c>
      <c r="K241" s="218" t="s">
        <v>203</v>
      </c>
      <c r="L241" s="47"/>
      <c r="M241" s="223" t="s">
        <v>19</v>
      </c>
      <c r="N241" s="224" t="s">
        <v>45</v>
      </c>
      <c r="O241" s="87"/>
      <c r="P241" s="225">
        <f>O241*H241</f>
        <v>0</v>
      </c>
      <c r="Q241" s="225">
        <v>0.022780000000000002</v>
      </c>
      <c r="R241" s="225">
        <f>Q241*H241</f>
        <v>0.6606200000000001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109</v>
      </c>
      <c r="AT241" s="227" t="s">
        <v>199</v>
      </c>
      <c r="AU241" s="227" t="s">
        <v>83</v>
      </c>
      <c r="AY241" s="20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81</v>
      </c>
      <c r="BK241" s="228">
        <f>ROUND(I241*H241,2)</f>
        <v>0</v>
      </c>
      <c r="BL241" s="20" t="s">
        <v>109</v>
      </c>
      <c r="BM241" s="227" t="s">
        <v>382</v>
      </c>
    </row>
    <row r="242" s="2" customFormat="1">
      <c r="A242" s="41"/>
      <c r="B242" s="42"/>
      <c r="C242" s="43"/>
      <c r="D242" s="229" t="s">
        <v>205</v>
      </c>
      <c r="E242" s="43"/>
      <c r="F242" s="230" t="s">
        <v>383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205</v>
      </c>
      <c r="AU242" s="20" t="s">
        <v>83</v>
      </c>
    </row>
    <row r="243" s="13" customFormat="1">
      <c r="A243" s="13"/>
      <c r="B243" s="234"/>
      <c r="C243" s="235"/>
      <c r="D243" s="236" t="s">
        <v>207</v>
      </c>
      <c r="E243" s="237" t="s">
        <v>19</v>
      </c>
      <c r="F243" s="238" t="s">
        <v>384</v>
      </c>
      <c r="G243" s="235"/>
      <c r="H243" s="239">
        <v>29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207</v>
      </c>
      <c r="AU243" s="245" t="s">
        <v>83</v>
      </c>
      <c r="AV243" s="13" t="s">
        <v>83</v>
      </c>
      <c r="AW243" s="13" t="s">
        <v>35</v>
      </c>
      <c r="AX243" s="13" t="s">
        <v>81</v>
      </c>
      <c r="AY243" s="245" t="s">
        <v>197</v>
      </c>
    </row>
    <row r="244" s="2" customFormat="1" ht="37.8" customHeight="1">
      <c r="A244" s="41"/>
      <c r="B244" s="42"/>
      <c r="C244" s="216" t="s">
        <v>385</v>
      </c>
      <c r="D244" s="216" t="s">
        <v>199</v>
      </c>
      <c r="E244" s="217" t="s">
        <v>386</v>
      </c>
      <c r="F244" s="218" t="s">
        <v>387</v>
      </c>
      <c r="G244" s="219" t="s">
        <v>280</v>
      </c>
      <c r="H244" s="220">
        <v>3</v>
      </c>
      <c r="I244" s="221"/>
      <c r="J244" s="222">
        <f>ROUND(I244*H244,2)</f>
        <v>0</v>
      </c>
      <c r="K244" s="218" t="s">
        <v>203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0.035639999999999998</v>
      </c>
      <c r="R244" s="225">
        <f>Q244*H244</f>
        <v>0.10691999999999999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109</v>
      </c>
      <c r="AT244" s="227" t="s">
        <v>199</v>
      </c>
      <c r="AU244" s="227" t="s">
        <v>83</v>
      </c>
      <c r="AY244" s="20" t="s">
        <v>197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81</v>
      </c>
      <c r="BK244" s="228">
        <f>ROUND(I244*H244,2)</f>
        <v>0</v>
      </c>
      <c r="BL244" s="20" t="s">
        <v>109</v>
      </c>
      <c r="BM244" s="227" t="s">
        <v>388</v>
      </c>
    </row>
    <row r="245" s="2" customFormat="1">
      <c r="A245" s="41"/>
      <c r="B245" s="42"/>
      <c r="C245" s="43"/>
      <c r="D245" s="229" t="s">
        <v>205</v>
      </c>
      <c r="E245" s="43"/>
      <c r="F245" s="230" t="s">
        <v>389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205</v>
      </c>
      <c r="AU245" s="20" t="s">
        <v>83</v>
      </c>
    </row>
    <row r="246" s="13" customFormat="1">
      <c r="A246" s="13"/>
      <c r="B246" s="234"/>
      <c r="C246" s="235"/>
      <c r="D246" s="236" t="s">
        <v>207</v>
      </c>
      <c r="E246" s="237" t="s">
        <v>19</v>
      </c>
      <c r="F246" s="238" t="s">
        <v>390</v>
      </c>
      <c r="G246" s="235"/>
      <c r="H246" s="239">
        <v>2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207</v>
      </c>
      <c r="AU246" s="245" t="s">
        <v>83</v>
      </c>
      <c r="AV246" s="13" t="s">
        <v>83</v>
      </c>
      <c r="AW246" s="13" t="s">
        <v>35</v>
      </c>
      <c r="AX246" s="13" t="s">
        <v>74</v>
      </c>
      <c r="AY246" s="245" t="s">
        <v>197</v>
      </c>
    </row>
    <row r="247" s="13" customFormat="1">
      <c r="A247" s="13"/>
      <c r="B247" s="234"/>
      <c r="C247" s="235"/>
      <c r="D247" s="236" t="s">
        <v>207</v>
      </c>
      <c r="E247" s="237" t="s">
        <v>19</v>
      </c>
      <c r="F247" s="238" t="s">
        <v>391</v>
      </c>
      <c r="G247" s="235"/>
      <c r="H247" s="239">
        <v>1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207</v>
      </c>
      <c r="AU247" s="245" t="s">
        <v>83</v>
      </c>
      <c r="AV247" s="13" t="s">
        <v>83</v>
      </c>
      <c r="AW247" s="13" t="s">
        <v>35</v>
      </c>
      <c r="AX247" s="13" t="s">
        <v>74</v>
      </c>
      <c r="AY247" s="245" t="s">
        <v>197</v>
      </c>
    </row>
    <row r="248" s="14" customFormat="1">
      <c r="A248" s="14"/>
      <c r="B248" s="246"/>
      <c r="C248" s="247"/>
      <c r="D248" s="236" t="s">
        <v>207</v>
      </c>
      <c r="E248" s="248" t="s">
        <v>19</v>
      </c>
      <c r="F248" s="249" t="s">
        <v>216</v>
      </c>
      <c r="G248" s="247"/>
      <c r="H248" s="250">
        <v>3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207</v>
      </c>
      <c r="AU248" s="256" t="s">
        <v>83</v>
      </c>
      <c r="AV248" s="14" t="s">
        <v>109</v>
      </c>
      <c r="AW248" s="14" t="s">
        <v>35</v>
      </c>
      <c r="AX248" s="14" t="s">
        <v>81</v>
      </c>
      <c r="AY248" s="256" t="s">
        <v>197</v>
      </c>
    </row>
    <row r="249" s="2" customFormat="1" ht="24.15" customHeight="1">
      <c r="A249" s="41"/>
      <c r="B249" s="42"/>
      <c r="C249" s="216" t="s">
        <v>392</v>
      </c>
      <c r="D249" s="216" t="s">
        <v>199</v>
      </c>
      <c r="E249" s="217" t="s">
        <v>393</v>
      </c>
      <c r="F249" s="218" t="s">
        <v>394</v>
      </c>
      <c r="G249" s="219" t="s">
        <v>280</v>
      </c>
      <c r="H249" s="220">
        <v>1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0.035639999999999998</v>
      </c>
      <c r="R249" s="225">
        <f>Q249*H249</f>
        <v>0.035639999999999998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395</v>
      </c>
    </row>
    <row r="250" s="13" customFormat="1">
      <c r="A250" s="13"/>
      <c r="B250" s="234"/>
      <c r="C250" s="235"/>
      <c r="D250" s="236" t="s">
        <v>207</v>
      </c>
      <c r="E250" s="237" t="s">
        <v>19</v>
      </c>
      <c r="F250" s="238" t="s">
        <v>391</v>
      </c>
      <c r="G250" s="235"/>
      <c r="H250" s="239">
        <v>1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207</v>
      </c>
      <c r="AU250" s="245" t="s">
        <v>83</v>
      </c>
      <c r="AV250" s="13" t="s">
        <v>83</v>
      </c>
      <c r="AW250" s="13" t="s">
        <v>35</v>
      </c>
      <c r="AX250" s="13" t="s">
        <v>81</v>
      </c>
      <c r="AY250" s="245" t="s">
        <v>197</v>
      </c>
    </row>
    <row r="251" s="2" customFormat="1" ht="37.8" customHeight="1">
      <c r="A251" s="41"/>
      <c r="B251" s="42"/>
      <c r="C251" s="216" t="s">
        <v>396</v>
      </c>
      <c r="D251" s="216" t="s">
        <v>199</v>
      </c>
      <c r="E251" s="217" t="s">
        <v>397</v>
      </c>
      <c r="F251" s="218" t="s">
        <v>398</v>
      </c>
      <c r="G251" s="219" t="s">
        <v>280</v>
      </c>
      <c r="H251" s="220">
        <v>2</v>
      </c>
      <c r="I251" s="221"/>
      <c r="J251" s="222">
        <f>ROUND(I251*H251,2)</f>
        <v>0</v>
      </c>
      <c r="K251" s="218" t="s">
        <v>203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0.040550000000000003</v>
      </c>
      <c r="R251" s="225">
        <f>Q251*H251</f>
        <v>0.081100000000000005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109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109</v>
      </c>
      <c r="BM251" s="227" t="s">
        <v>399</v>
      </c>
    </row>
    <row r="252" s="2" customFormat="1">
      <c r="A252" s="41"/>
      <c r="B252" s="42"/>
      <c r="C252" s="43"/>
      <c r="D252" s="229" t="s">
        <v>205</v>
      </c>
      <c r="E252" s="43"/>
      <c r="F252" s="230" t="s">
        <v>400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13" customFormat="1">
      <c r="A253" s="13"/>
      <c r="B253" s="234"/>
      <c r="C253" s="235"/>
      <c r="D253" s="236" t="s">
        <v>207</v>
      </c>
      <c r="E253" s="237" t="s">
        <v>19</v>
      </c>
      <c r="F253" s="238" t="s">
        <v>401</v>
      </c>
      <c r="G253" s="235"/>
      <c r="H253" s="239">
        <v>1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207</v>
      </c>
      <c r="AU253" s="245" t="s">
        <v>83</v>
      </c>
      <c r="AV253" s="13" t="s">
        <v>83</v>
      </c>
      <c r="AW253" s="13" t="s">
        <v>35</v>
      </c>
      <c r="AX253" s="13" t="s">
        <v>74</v>
      </c>
      <c r="AY253" s="245" t="s">
        <v>197</v>
      </c>
    </row>
    <row r="254" s="13" customFormat="1">
      <c r="A254" s="13"/>
      <c r="B254" s="234"/>
      <c r="C254" s="235"/>
      <c r="D254" s="236" t="s">
        <v>207</v>
      </c>
      <c r="E254" s="237" t="s">
        <v>19</v>
      </c>
      <c r="F254" s="238" t="s">
        <v>402</v>
      </c>
      <c r="G254" s="235"/>
      <c r="H254" s="239">
        <v>1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207</v>
      </c>
      <c r="AU254" s="245" t="s">
        <v>83</v>
      </c>
      <c r="AV254" s="13" t="s">
        <v>83</v>
      </c>
      <c r="AW254" s="13" t="s">
        <v>35</v>
      </c>
      <c r="AX254" s="13" t="s">
        <v>74</v>
      </c>
      <c r="AY254" s="245" t="s">
        <v>197</v>
      </c>
    </row>
    <row r="255" s="14" customFormat="1">
      <c r="A255" s="14"/>
      <c r="B255" s="246"/>
      <c r="C255" s="247"/>
      <c r="D255" s="236" t="s">
        <v>207</v>
      </c>
      <c r="E255" s="248" t="s">
        <v>19</v>
      </c>
      <c r="F255" s="249" t="s">
        <v>216</v>
      </c>
      <c r="G255" s="247"/>
      <c r="H255" s="250">
        <v>2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207</v>
      </c>
      <c r="AU255" s="256" t="s">
        <v>83</v>
      </c>
      <c r="AV255" s="14" t="s">
        <v>109</v>
      </c>
      <c r="AW255" s="14" t="s">
        <v>35</v>
      </c>
      <c r="AX255" s="14" t="s">
        <v>81</v>
      </c>
      <c r="AY255" s="256" t="s">
        <v>197</v>
      </c>
    </row>
    <row r="256" s="2" customFormat="1" ht="37.8" customHeight="1">
      <c r="A256" s="41"/>
      <c r="B256" s="42"/>
      <c r="C256" s="216" t="s">
        <v>403</v>
      </c>
      <c r="D256" s="216" t="s">
        <v>199</v>
      </c>
      <c r="E256" s="217" t="s">
        <v>404</v>
      </c>
      <c r="F256" s="218" t="s">
        <v>405</v>
      </c>
      <c r="G256" s="219" t="s">
        <v>280</v>
      </c>
      <c r="H256" s="220">
        <v>1</v>
      </c>
      <c r="I256" s="221"/>
      <c r="J256" s="222">
        <f>ROUND(I256*H256,2)</f>
        <v>0</v>
      </c>
      <c r="K256" s="218" t="s">
        <v>203</v>
      </c>
      <c r="L256" s="47"/>
      <c r="M256" s="223" t="s">
        <v>19</v>
      </c>
      <c r="N256" s="224" t="s">
        <v>45</v>
      </c>
      <c r="O256" s="87"/>
      <c r="P256" s="225">
        <f>O256*H256</f>
        <v>0</v>
      </c>
      <c r="Q256" s="225">
        <v>0.042000000000000003</v>
      </c>
      <c r="R256" s="225">
        <f>Q256*H256</f>
        <v>0.042000000000000003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109</v>
      </c>
      <c r="AT256" s="227" t="s">
        <v>199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109</v>
      </c>
      <c r="BM256" s="227" t="s">
        <v>406</v>
      </c>
    </row>
    <row r="257" s="2" customFormat="1">
      <c r="A257" s="41"/>
      <c r="B257" s="42"/>
      <c r="C257" s="43"/>
      <c r="D257" s="229" t="s">
        <v>205</v>
      </c>
      <c r="E257" s="43"/>
      <c r="F257" s="230" t="s">
        <v>407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205</v>
      </c>
      <c r="AU257" s="20" t="s">
        <v>83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408</v>
      </c>
      <c r="G258" s="235"/>
      <c r="H258" s="239">
        <v>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81</v>
      </c>
      <c r="AY258" s="245" t="s">
        <v>197</v>
      </c>
    </row>
    <row r="259" s="2" customFormat="1" ht="37.8" customHeight="1">
      <c r="A259" s="41"/>
      <c r="B259" s="42"/>
      <c r="C259" s="216" t="s">
        <v>409</v>
      </c>
      <c r="D259" s="216" t="s">
        <v>199</v>
      </c>
      <c r="E259" s="217" t="s">
        <v>410</v>
      </c>
      <c r="F259" s="218" t="s">
        <v>411</v>
      </c>
      <c r="G259" s="219" t="s">
        <v>280</v>
      </c>
      <c r="H259" s="220">
        <v>4</v>
      </c>
      <c r="I259" s="221"/>
      <c r="J259" s="222">
        <f>ROUND(I259*H259,2)</f>
        <v>0</v>
      </c>
      <c r="K259" s="218" t="s">
        <v>203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0.047759999999999997</v>
      </c>
      <c r="R259" s="225">
        <f>Q259*H259</f>
        <v>0.19103999999999999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109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109</v>
      </c>
      <c r="BM259" s="227" t="s">
        <v>412</v>
      </c>
    </row>
    <row r="260" s="2" customFormat="1">
      <c r="A260" s="41"/>
      <c r="B260" s="42"/>
      <c r="C260" s="43"/>
      <c r="D260" s="229" t="s">
        <v>205</v>
      </c>
      <c r="E260" s="43"/>
      <c r="F260" s="230" t="s">
        <v>413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13" customFormat="1">
      <c r="A261" s="13"/>
      <c r="B261" s="234"/>
      <c r="C261" s="235"/>
      <c r="D261" s="236" t="s">
        <v>207</v>
      </c>
      <c r="E261" s="237" t="s">
        <v>19</v>
      </c>
      <c r="F261" s="238" t="s">
        <v>414</v>
      </c>
      <c r="G261" s="235"/>
      <c r="H261" s="239">
        <v>4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207</v>
      </c>
      <c r="AU261" s="245" t="s">
        <v>83</v>
      </c>
      <c r="AV261" s="13" t="s">
        <v>83</v>
      </c>
      <c r="AW261" s="13" t="s">
        <v>35</v>
      </c>
      <c r="AX261" s="13" t="s">
        <v>81</v>
      </c>
      <c r="AY261" s="245" t="s">
        <v>197</v>
      </c>
    </row>
    <row r="262" s="2" customFormat="1" ht="37.8" customHeight="1">
      <c r="A262" s="41"/>
      <c r="B262" s="42"/>
      <c r="C262" s="216" t="s">
        <v>415</v>
      </c>
      <c r="D262" s="216" t="s">
        <v>199</v>
      </c>
      <c r="E262" s="217" t="s">
        <v>416</v>
      </c>
      <c r="F262" s="218" t="s">
        <v>417</v>
      </c>
      <c r="G262" s="219" t="s">
        <v>280</v>
      </c>
      <c r="H262" s="220">
        <v>10</v>
      </c>
      <c r="I262" s="221"/>
      <c r="J262" s="222">
        <f>ROUND(I262*H262,2)</f>
        <v>0</v>
      </c>
      <c r="K262" s="218" t="s">
        <v>203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0.036549999999999999</v>
      </c>
      <c r="R262" s="225">
        <f>Q262*H262</f>
        <v>0.36549999999999999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109</v>
      </c>
      <c r="AT262" s="227" t="s">
        <v>199</v>
      </c>
      <c r="AU262" s="227" t="s">
        <v>83</v>
      </c>
      <c r="AY262" s="20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81</v>
      </c>
      <c r="BK262" s="228">
        <f>ROUND(I262*H262,2)</f>
        <v>0</v>
      </c>
      <c r="BL262" s="20" t="s">
        <v>109</v>
      </c>
      <c r="BM262" s="227" t="s">
        <v>418</v>
      </c>
    </row>
    <row r="263" s="2" customFormat="1">
      <c r="A263" s="41"/>
      <c r="B263" s="42"/>
      <c r="C263" s="43"/>
      <c r="D263" s="229" t="s">
        <v>205</v>
      </c>
      <c r="E263" s="43"/>
      <c r="F263" s="230" t="s">
        <v>419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205</v>
      </c>
      <c r="AU263" s="20" t="s">
        <v>83</v>
      </c>
    </row>
    <row r="264" s="13" customFormat="1">
      <c r="A264" s="13"/>
      <c r="B264" s="234"/>
      <c r="C264" s="235"/>
      <c r="D264" s="236" t="s">
        <v>207</v>
      </c>
      <c r="E264" s="237" t="s">
        <v>19</v>
      </c>
      <c r="F264" s="238" t="s">
        <v>420</v>
      </c>
      <c r="G264" s="235"/>
      <c r="H264" s="239">
        <v>10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207</v>
      </c>
      <c r="AU264" s="245" t="s">
        <v>83</v>
      </c>
      <c r="AV264" s="13" t="s">
        <v>83</v>
      </c>
      <c r="AW264" s="13" t="s">
        <v>35</v>
      </c>
      <c r="AX264" s="13" t="s">
        <v>81</v>
      </c>
      <c r="AY264" s="245" t="s">
        <v>197</v>
      </c>
    </row>
    <row r="265" s="2" customFormat="1" ht="37.8" customHeight="1">
      <c r="A265" s="41"/>
      <c r="B265" s="42"/>
      <c r="C265" s="216" t="s">
        <v>421</v>
      </c>
      <c r="D265" s="216" t="s">
        <v>199</v>
      </c>
      <c r="E265" s="217" t="s">
        <v>422</v>
      </c>
      <c r="F265" s="218" t="s">
        <v>423</v>
      </c>
      <c r="G265" s="219" t="s">
        <v>280</v>
      </c>
      <c r="H265" s="220">
        <v>10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0.063549999999999995</v>
      </c>
      <c r="R265" s="225">
        <f>Q265*H265</f>
        <v>0.63549999999999995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424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425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13" customFormat="1">
      <c r="A267" s="13"/>
      <c r="B267" s="234"/>
      <c r="C267" s="235"/>
      <c r="D267" s="236" t="s">
        <v>207</v>
      </c>
      <c r="E267" s="237" t="s">
        <v>19</v>
      </c>
      <c r="F267" s="238" t="s">
        <v>426</v>
      </c>
      <c r="G267" s="235"/>
      <c r="H267" s="239">
        <v>5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207</v>
      </c>
      <c r="AU267" s="245" t="s">
        <v>83</v>
      </c>
      <c r="AV267" s="13" t="s">
        <v>83</v>
      </c>
      <c r="AW267" s="13" t="s">
        <v>35</v>
      </c>
      <c r="AX267" s="13" t="s">
        <v>74</v>
      </c>
      <c r="AY267" s="245" t="s">
        <v>197</v>
      </c>
    </row>
    <row r="268" s="13" customFormat="1">
      <c r="A268" s="13"/>
      <c r="B268" s="234"/>
      <c r="C268" s="235"/>
      <c r="D268" s="236" t="s">
        <v>207</v>
      </c>
      <c r="E268" s="237" t="s">
        <v>19</v>
      </c>
      <c r="F268" s="238" t="s">
        <v>427</v>
      </c>
      <c r="G268" s="235"/>
      <c r="H268" s="239">
        <v>5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207</v>
      </c>
      <c r="AU268" s="245" t="s">
        <v>83</v>
      </c>
      <c r="AV268" s="13" t="s">
        <v>83</v>
      </c>
      <c r="AW268" s="13" t="s">
        <v>35</v>
      </c>
      <c r="AX268" s="13" t="s">
        <v>74</v>
      </c>
      <c r="AY268" s="245" t="s">
        <v>197</v>
      </c>
    </row>
    <row r="269" s="14" customFormat="1">
      <c r="A269" s="14"/>
      <c r="B269" s="246"/>
      <c r="C269" s="247"/>
      <c r="D269" s="236" t="s">
        <v>207</v>
      </c>
      <c r="E269" s="248" t="s">
        <v>19</v>
      </c>
      <c r="F269" s="249" t="s">
        <v>216</v>
      </c>
      <c r="G269" s="247"/>
      <c r="H269" s="250">
        <v>10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207</v>
      </c>
      <c r="AU269" s="256" t="s">
        <v>83</v>
      </c>
      <c r="AV269" s="14" t="s">
        <v>109</v>
      </c>
      <c r="AW269" s="14" t="s">
        <v>35</v>
      </c>
      <c r="AX269" s="14" t="s">
        <v>81</v>
      </c>
      <c r="AY269" s="256" t="s">
        <v>197</v>
      </c>
    </row>
    <row r="270" s="2" customFormat="1" ht="37.8" customHeight="1">
      <c r="A270" s="41"/>
      <c r="B270" s="42"/>
      <c r="C270" s="216" t="s">
        <v>428</v>
      </c>
      <c r="D270" s="216" t="s">
        <v>199</v>
      </c>
      <c r="E270" s="217" t="s">
        <v>429</v>
      </c>
      <c r="F270" s="218" t="s">
        <v>430</v>
      </c>
      <c r="G270" s="219" t="s">
        <v>280</v>
      </c>
      <c r="H270" s="220">
        <v>38</v>
      </c>
      <c r="I270" s="221"/>
      <c r="J270" s="222">
        <f>ROUND(I270*H270,2)</f>
        <v>0</v>
      </c>
      <c r="K270" s="218" t="s">
        <v>203</v>
      </c>
      <c r="L270" s="47"/>
      <c r="M270" s="223" t="s">
        <v>19</v>
      </c>
      <c r="N270" s="224" t="s">
        <v>45</v>
      </c>
      <c r="O270" s="87"/>
      <c r="P270" s="225">
        <f>O270*H270</f>
        <v>0</v>
      </c>
      <c r="Q270" s="225">
        <v>0.081850000000000006</v>
      </c>
      <c r="R270" s="225">
        <f>Q270*H270</f>
        <v>3.1103000000000001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109</v>
      </c>
      <c r="AT270" s="227" t="s">
        <v>199</v>
      </c>
      <c r="AU270" s="227" t="s">
        <v>83</v>
      </c>
      <c r="AY270" s="20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81</v>
      </c>
      <c r="BK270" s="228">
        <f>ROUND(I270*H270,2)</f>
        <v>0</v>
      </c>
      <c r="BL270" s="20" t="s">
        <v>109</v>
      </c>
      <c r="BM270" s="227" t="s">
        <v>431</v>
      </c>
    </row>
    <row r="271" s="2" customFormat="1">
      <c r="A271" s="41"/>
      <c r="B271" s="42"/>
      <c r="C271" s="43"/>
      <c r="D271" s="229" t="s">
        <v>205</v>
      </c>
      <c r="E271" s="43"/>
      <c r="F271" s="230" t="s">
        <v>432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205</v>
      </c>
      <c r="AU271" s="20" t="s">
        <v>83</v>
      </c>
    </row>
    <row r="272" s="13" customFormat="1">
      <c r="A272" s="13"/>
      <c r="B272" s="234"/>
      <c r="C272" s="235"/>
      <c r="D272" s="236" t="s">
        <v>207</v>
      </c>
      <c r="E272" s="237" t="s">
        <v>19</v>
      </c>
      <c r="F272" s="238" t="s">
        <v>433</v>
      </c>
      <c r="G272" s="235"/>
      <c r="H272" s="239">
        <v>30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207</v>
      </c>
      <c r="AU272" s="245" t="s">
        <v>83</v>
      </c>
      <c r="AV272" s="13" t="s">
        <v>83</v>
      </c>
      <c r="AW272" s="13" t="s">
        <v>35</v>
      </c>
      <c r="AX272" s="13" t="s">
        <v>74</v>
      </c>
      <c r="AY272" s="245" t="s">
        <v>197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434</v>
      </c>
      <c r="G273" s="235"/>
      <c r="H273" s="239">
        <v>5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74</v>
      </c>
      <c r="AY273" s="245" t="s">
        <v>197</v>
      </c>
    </row>
    <row r="274" s="13" customFormat="1">
      <c r="A274" s="13"/>
      <c r="B274" s="234"/>
      <c r="C274" s="235"/>
      <c r="D274" s="236" t="s">
        <v>207</v>
      </c>
      <c r="E274" s="237" t="s">
        <v>19</v>
      </c>
      <c r="F274" s="238" t="s">
        <v>435</v>
      </c>
      <c r="G274" s="235"/>
      <c r="H274" s="239">
        <v>3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207</v>
      </c>
      <c r="AU274" s="245" t="s">
        <v>83</v>
      </c>
      <c r="AV274" s="13" t="s">
        <v>83</v>
      </c>
      <c r="AW274" s="13" t="s">
        <v>35</v>
      </c>
      <c r="AX274" s="13" t="s">
        <v>74</v>
      </c>
      <c r="AY274" s="245" t="s">
        <v>197</v>
      </c>
    </row>
    <row r="275" s="14" customFormat="1">
      <c r="A275" s="14"/>
      <c r="B275" s="246"/>
      <c r="C275" s="247"/>
      <c r="D275" s="236" t="s">
        <v>207</v>
      </c>
      <c r="E275" s="248" t="s">
        <v>19</v>
      </c>
      <c r="F275" s="249" t="s">
        <v>216</v>
      </c>
      <c r="G275" s="247"/>
      <c r="H275" s="250">
        <v>38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207</v>
      </c>
      <c r="AU275" s="256" t="s">
        <v>83</v>
      </c>
      <c r="AV275" s="14" t="s">
        <v>109</v>
      </c>
      <c r="AW275" s="14" t="s">
        <v>35</v>
      </c>
      <c r="AX275" s="14" t="s">
        <v>81</v>
      </c>
      <c r="AY275" s="256" t="s">
        <v>197</v>
      </c>
    </row>
    <row r="276" s="2" customFormat="1" ht="37.8" customHeight="1">
      <c r="A276" s="41"/>
      <c r="B276" s="42"/>
      <c r="C276" s="216" t="s">
        <v>436</v>
      </c>
      <c r="D276" s="216" t="s">
        <v>199</v>
      </c>
      <c r="E276" s="217" t="s">
        <v>437</v>
      </c>
      <c r="F276" s="218" t="s">
        <v>438</v>
      </c>
      <c r="G276" s="219" t="s">
        <v>280</v>
      </c>
      <c r="H276" s="220">
        <v>18</v>
      </c>
      <c r="I276" s="221"/>
      <c r="J276" s="222">
        <f>ROUND(I276*H276,2)</f>
        <v>0</v>
      </c>
      <c r="K276" s="218" t="s">
        <v>203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0.091050000000000006</v>
      </c>
      <c r="R276" s="225">
        <f>Q276*H276</f>
        <v>1.6389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109</v>
      </c>
      <c r="AT276" s="227" t="s">
        <v>199</v>
      </c>
      <c r="AU276" s="227" t="s">
        <v>83</v>
      </c>
      <c r="AY276" s="20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81</v>
      </c>
      <c r="BK276" s="228">
        <f>ROUND(I276*H276,2)</f>
        <v>0</v>
      </c>
      <c r="BL276" s="20" t="s">
        <v>109</v>
      </c>
      <c r="BM276" s="227" t="s">
        <v>439</v>
      </c>
    </row>
    <row r="277" s="2" customFormat="1">
      <c r="A277" s="41"/>
      <c r="B277" s="42"/>
      <c r="C277" s="43"/>
      <c r="D277" s="229" t="s">
        <v>205</v>
      </c>
      <c r="E277" s="43"/>
      <c r="F277" s="230" t="s">
        <v>440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205</v>
      </c>
      <c r="AU277" s="20" t="s">
        <v>83</v>
      </c>
    </row>
    <row r="278" s="13" customFormat="1">
      <c r="A278" s="13"/>
      <c r="B278" s="234"/>
      <c r="C278" s="235"/>
      <c r="D278" s="236" t="s">
        <v>207</v>
      </c>
      <c r="E278" s="237" t="s">
        <v>19</v>
      </c>
      <c r="F278" s="238" t="s">
        <v>441</v>
      </c>
      <c r="G278" s="235"/>
      <c r="H278" s="239">
        <v>15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207</v>
      </c>
      <c r="AU278" s="245" t="s">
        <v>83</v>
      </c>
      <c r="AV278" s="13" t="s">
        <v>83</v>
      </c>
      <c r="AW278" s="13" t="s">
        <v>35</v>
      </c>
      <c r="AX278" s="13" t="s">
        <v>74</v>
      </c>
      <c r="AY278" s="245" t="s">
        <v>197</v>
      </c>
    </row>
    <row r="279" s="13" customFormat="1">
      <c r="A279" s="13"/>
      <c r="B279" s="234"/>
      <c r="C279" s="235"/>
      <c r="D279" s="236" t="s">
        <v>207</v>
      </c>
      <c r="E279" s="237" t="s">
        <v>19</v>
      </c>
      <c r="F279" s="238" t="s">
        <v>442</v>
      </c>
      <c r="G279" s="235"/>
      <c r="H279" s="239">
        <v>3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207</v>
      </c>
      <c r="AU279" s="245" t="s">
        <v>83</v>
      </c>
      <c r="AV279" s="13" t="s">
        <v>83</v>
      </c>
      <c r="AW279" s="13" t="s">
        <v>35</v>
      </c>
      <c r="AX279" s="13" t="s">
        <v>74</v>
      </c>
      <c r="AY279" s="245" t="s">
        <v>197</v>
      </c>
    </row>
    <row r="280" s="14" customFormat="1">
      <c r="A280" s="14"/>
      <c r="B280" s="246"/>
      <c r="C280" s="247"/>
      <c r="D280" s="236" t="s">
        <v>207</v>
      </c>
      <c r="E280" s="248" t="s">
        <v>19</v>
      </c>
      <c r="F280" s="249" t="s">
        <v>216</v>
      </c>
      <c r="G280" s="247"/>
      <c r="H280" s="250">
        <v>18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207</v>
      </c>
      <c r="AU280" s="256" t="s">
        <v>83</v>
      </c>
      <c r="AV280" s="14" t="s">
        <v>109</v>
      </c>
      <c r="AW280" s="14" t="s">
        <v>35</v>
      </c>
      <c r="AX280" s="14" t="s">
        <v>81</v>
      </c>
      <c r="AY280" s="256" t="s">
        <v>197</v>
      </c>
    </row>
    <row r="281" s="2" customFormat="1" ht="37.8" customHeight="1">
      <c r="A281" s="41"/>
      <c r="B281" s="42"/>
      <c r="C281" s="216" t="s">
        <v>443</v>
      </c>
      <c r="D281" s="216" t="s">
        <v>199</v>
      </c>
      <c r="E281" s="217" t="s">
        <v>444</v>
      </c>
      <c r="F281" s="218" t="s">
        <v>445</v>
      </c>
      <c r="G281" s="219" t="s">
        <v>280</v>
      </c>
      <c r="H281" s="220">
        <v>5</v>
      </c>
      <c r="I281" s="221"/>
      <c r="J281" s="222">
        <f>ROUND(I281*H281,2)</f>
        <v>0</v>
      </c>
      <c r="K281" s="218" t="s">
        <v>203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0.10904999999999999</v>
      </c>
      <c r="R281" s="225">
        <f>Q281*H281</f>
        <v>0.54525000000000001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109</v>
      </c>
      <c r="AT281" s="227" t="s">
        <v>199</v>
      </c>
      <c r="AU281" s="227" t="s">
        <v>83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109</v>
      </c>
      <c r="BM281" s="227" t="s">
        <v>446</v>
      </c>
    </row>
    <row r="282" s="2" customFormat="1">
      <c r="A282" s="41"/>
      <c r="B282" s="42"/>
      <c r="C282" s="43"/>
      <c r="D282" s="229" t="s">
        <v>205</v>
      </c>
      <c r="E282" s="43"/>
      <c r="F282" s="230" t="s">
        <v>447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205</v>
      </c>
      <c r="AU282" s="20" t="s">
        <v>83</v>
      </c>
    </row>
    <row r="283" s="13" customFormat="1">
      <c r="A283" s="13"/>
      <c r="B283" s="234"/>
      <c r="C283" s="235"/>
      <c r="D283" s="236" t="s">
        <v>207</v>
      </c>
      <c r="E283" s="237" t="s">
        <v>19</v>
      </c>
      <c r="F283" s="238" t="s">
        <v>448</v>
      </c>
      <c r="G283" s="235"/>
      <c r="H283" s="239">
        <v>5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207</v>
      </c>
      <c r="AU283" s="245" t="s">
        <v>83</v>
      </c>
      <c r="AV283" s="13" t="s">
        <v>83</v>
      </c>
      <c r="AW283" s="13" t="s">
        <v>35</v>
      </c>
      <c r="AX283" s="13" t="s">
        <v>81</v>
      </c>
      <c r="AY283" s="245" t="s">
        <v>197</v>
      </c>
    </row>
    <row r="284" s="2" customFormat="1" ht="37.8" customHeight="1">
      <c r="A284" s="41"/>
      <c r="B284" s="42"/>
      <c r="C284" s="216" t="s">
        <v>449</v>
      </c>
      <c r="D284" s="216" t="s">
        <v>199</v>
      </c>
      <c r="E284" s="217" t="s">
        <v>450</v>
      </c>
      <c r="F284" s="218" t="s">
        <v>451</v>
      </c>
      <c r="G284" s="219" t="s">
        <v>280</v>
      </c>
      <c r="H284" s="220">
        <v>5</v>
      </c>
      <c r="I284" s="221"/>
      <c r="J284" s="222">
        <f>ROUND(I284*H284,2)</f>
        <v>0</v>
      </c>
      <c r="K284" s="218" t="s">
        <v>203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0.11805</v>
      </c>
      <c r="R284" s="225">
        <f>Q284*H284</f>
        <v>0.59025000000000005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109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109</v>
      </c>
      <c r="BM284" s="227" t="s">
        <v>452</v>
      </c>
    </row>
    <row r="285" s="2" customFormat="1">
      <c r="A285" s="41"/>
      <c r="B285" s="42"/>
      <c r="C285" s="43"/>
      <c r="D285" s="229" t="s">
        <v>205</v>
      </c>
      <c r="E285" s="43"/>
      <c r="F285" s="230" t="s">
        <v>453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205</v>
      </c>
      <c r="AU285" s="20" t="s">
        <v>83</v>
      </c>
    </row>
    <row r="286" s="13" customFormat="1">
      <c r="A286" s="13"/>
      <c r="B286" s="234"/>
      <c r="C286" s="235"/>
      <c r="D286" s="236" t="s">
        <v>207</v>
      </c>
      <c r="E286" s="237" t="s">
        <v>19</v>
      </c>
      <c r="F286" s="238" t="s">
        <v>454</v>
      </c>
      <c r="G286" s="235"/>
      <c r="H286" s="239">
        <v>5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207</v>
      </c>
      <c r="AU286" s="245" t="s">
        <v>83</v>
      </c>
      <c r="AV286" s="13" t="s">
        <v>83</v>
      </c>
      <c r="AW286" s="13" t="s">
        <v>35</v>
      </c>
      <c r="AX286" s="13" t="s">
        <v>81</v>
      </c>
      <c r="AY286" s="245" t="s">
        <v>197</v>
      </c>
    </row>
    <row r="287" s="2" customFormat="1" ht="49.05" customHeight="1">
      <c r="A287" s="41"/>
      <c r="B287" s="42"/>
      <c r="C287" s="216" t="s">
        <v>455</v>
      </c>
      <c r="D287" s="216" t="s">
        <v>199</v>
      </c>
      <c r="E287" s="217" t="s">
        <v>456</v>
      </c>
      <c r="F287" s="218" t="s">
        <v>457</v>
      </c>
      <c r="G287" s="219" t="s">
        <v>280</v>
      </c>
      <c r="H287" s="220">
        <v>6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0.69821</v>
      </c>
      <c r="R287" s="225">
        <f>Q287*H287</f>
        <v>4.18926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109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109</v>
      </c>
      <c r="BM287" s="227" t="s">
        <v>458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459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13" customFormat="1">
      <c r="A289" s="13"/>
      <c r="B289" s="234"/>
      <c r="C289" s="235"/>
      <c r="D289" s="236" t="s">
        <v>207</v>
      </c>
      <c r="E289" s="237" t="s">
        <v>19</v>
      </c>
      <c r="F289" s="238" t="s">
        <v>460</v>
      </c>
      <c r="G289" s="235"/>
      <c r="H289" s="239">
        <v>6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207</v>
      </c>
      <c r="AU289" s="245" t="s">
        <v>83</v>
      </c>
      <c r="AV289" s="13" t="s">
        <v>83</v>
      </c>
      <c r="AW289" s="13" t="s">
        <v>35</v>
      </c>
      <c r="AX289" s="13" t="s">
        <v>81</v>
      </c>
      <c r="AY289" s="245" t="s">
        <v>197</v>
      </c>
    </row>
    <row r="290" s="2" customFormat="1" ht="37.8" customHeight="1">
      <c r="A290" s="41"/>
      <c r="B290" s="42"/>
      <c r="C290" s="216" t="s">
        <v>461</v>
      </c>
      <c r="D290" s="216" t="s">
        <v>199</v>
      </c>
      <c r="E290" s="217" t="s">
        <v>462</v>
      </c>
      <c r="F290" s="218" t="s">
        <v>463</v>
      </c>
      <c r="G290" s="219" t="s">
        <v>211</v>
      </c>
      <c r="H290" s="220">
        <v>5.7309999999999999</v>
      </c>
      <c r="I290" s="221"/>
      <c r="J290" s="222">
        <f>ROUND(I290*H290,2)</f>
        <v>0</v>
      </c>
      <c r="K290" s="218" t="s">
        <v>203</v>
      </c>
      <c r="L290" s="47"/>
      <c r="M290" s="223" t="s">
        <v>19</v>
      </c>
      <c r="N290" s="224" t="s">
        <v>45</v>
      </c>
      <c r="O290" s="87"/>
      <c r="P290" s="225">
        <f>O290*H290</f>
        <v>0</v>
      </c>
      <c r="Q290" s="225">
        <v>2.5018699999999998</v>
      </c>
      <c r="R290" s="225">
        <f>Q290*H290</f>
        <v>14.33821697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109</v>
      </c>
      <c r="AT290" s="227" t="s">
        <v>199</v>
      </c>
      <c r="AU290" s="227" t="s">
        <v>83</v>
      </c>
      <c r="AY290" s="20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81</v>
      </c>
      <c r="BK290" s="228">
        <f>ROUND(I290*H290,2)</f>
        <v>0</v>
      </c>
      <c r="BL290" s="20" t="s">
        <v>109</v>
      </c>
      <c r="BM290" s="227" t="s">
        <v>464</v>
      </c>
    </row>
    <row r="291" s="2" customFormat="1">
      <c r="A291" s="41"/>
      <c r="B291" s="42"/>
      <c r="C291" s="43"/>
      <c r="D291" s="229" t="s">
        <v>205</v>
      </c>
      <c r="E291" s="43"/>
      <c r="F291" s="230" t="s">
        <v>465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3" customFormat="1">
      <c r="A292" s="13"/>
      <c r="B292" s="234"/>
      <c r="C292" s="235"/>
      <c r="D292" s="236" t="s">
        <v>207</v>
      </c>
      <c r="E292" s="237" t="s">
        <v>19</v>
      </c>
      <c r="F292" s="238" t="s">
        <v>466</v>
      </c>
      <c r="G292" s="235"/>
      <c r="H292" s="239">
        <v>3.8879999999999999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207</v>
      </c>
      <c r="AU292" s="245" t="s">
        <v>83</v>
      </c>
      <c r="AV292" s="13" t="s">
        <v>83</v>
      </c>
      <c r="AW292" s="13" t="s">
        <v>35</v>
      </c>
      <c r="AX292" s="13" t="s">
        <v>74</v>
      </c>
      <c r="AY292" s="245" t="s">
        <v>197</v>
      </c>
    </row>
    <row r="293" s="13" customFormat="1">
      <c r="A293" s="13"/>
      <c r="B293" s="234"/>
      <c r="C293" s="235"/>
      <c r="D293" s="236" t="s">
        <v>207</v>
      </c>
      <c r="E293" s="237" t="s">
        <v>19</v>
      </c>
      <c r="F293" s="238" t="s">
        <v>467</v>
      </c>
      <c r="G293" s="235"/>
      <c r="H293" s="239">
        <v>1.843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207</v>
      </c>
      <c r="AU293" s="245" t="s">
        <v>83</v>
      </c>
      <c r="AV293" s="13" t="s">
        <v>83</v>
      </c>
      <c r="AW293" s="13" t="s">
        <v>35</v>
      </c>
      <c r="AX293" s="13" t="s">
        <v>74</v>
      </c>
      <c r="AY293" s="245" t="s">
        <v>197</v>
      </c>
    </row>
    <row r="294" s="14" customFormat="1">
      <c r="A294" s="14"/>
      <c r="B294" s="246"/>
      <c r="C294" s="247"/>
      <c r="D294" s="236" t="s">
        <v>207</v>
      </c>
      <c r="E294" s="248" t="s">
        <v>19</v>
      </c>
      <c r="F294" s="249" t="s">
        <v>216</v>
      </c>
      <c r="G294" s="247"/>
      <c r="H294" s="250">
        <v>5.7309999999999999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207</v>
      </c>
      <c r="AU294" s="256" t="s">
        <v>83</v>
      </c>
      <c r="AV294" s="14" t="s">
        <v>109</v>
      </c>
      <c r="AW294" s="14" t="s">
        <v>35</v>
      </c>
      <c r="AX294" s="14" t="s">
        <v>81</v>
      </c>
      <c r="AY294" s="256" t="s">
        <v>197</v>
      </c>
    </row>
    <row r="295" s="2" customFormat="1" ht="44.25" customHeight="1">
      <c r="A295" s="41"/>
      <c r="B295" s="42"/>
      <c r="C295" s="216" t="s">
        <v>468</v>
      </c>
      <c r="D295" s="216" t="s">
        <v>199</v>
      </c>
      <c r="E295" s="217" t="s">
        <v>469</v>
      </c>
      <c r="F295" s="218" t="s">
        <v>470</v>
      </c>
      <c r="G295" s="219" t="s">
        <v>202</v>
      </c>
      <c r="H295" s="220">
        <v>57.311999999999998</v>
      </c>
      <c r="I295" s="221"/>
      <c r="J295" s="222">
        <f>ROUND(I295*H295,2)</f>
        <v>0</v>
      </c>
      <c r="K295" s="218" t="s">
        <v>203</v>
      </c>
      <c r="L295" s="47"/>
      <c r="M295" s="223" t="s">
        <v>19</v>
      </c>
      <c r="N295" s="224" t="s">
        <v>45</v>
      </c>
      <c r="O295" s="87"/>
      <c r="P295" s="225">
        <f>O295*H295</f>
        <v>0</v>
      </c>
      <c r="Q295" s="225">
        <v>0.0022799999999999999</v>
      </c>
      <c r="R295" s="225">
        <f>Q295*H295</f>
        <v>0.13067135999999999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109</v>
      </c>
      <c r="AT295" s="227" t="s">
        <v>199</v>
      </c>
      <c r="AU295" s="227" t="s">
        <v>83</v>
      </c>
      <c r="AY295" s="20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81</v>
      </c>
      <c r="BK295" s="228">
        <f>ROUND(I295*H295,2)</f>
        <v>0</v>
      </c>
      <c r="BL295" s="20" t="s">
        <v>109</v>
      </c>
      <c r="BM295" s="227" t="s">
        <v>471</v>
      </c>
    </row>
    <row r="296" s="2" customFormat="1">
      <c r="A296" s="41"/>
      <c r="B296" s="42"/>
      <c r="C296" s="43"/>
      <c r="D296" s="229" t="s">
        <v>205</v>
      </c>
      <c r="E296" s="43"/>
      <c r="F296" s="230" t="s">
        <v>472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13" customFormat="1">
      <c r="A297" s="13"/>
      <c r="B297" s="234"/>
      <c r="C297" s="235"/>
      <c r="D297" s="236" t="s">
        <v>207</v>
      </c>
      <c r="E297" s="237" t="s">
        <v>19</v>
      </c>
      <c r="F297" s="238" t="s">
        <v>473</v>
      </c>
      <c r="G297" s="235"/>
      <c r="H297" s="239">
        <v>38.880000000000003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207</v>
      </c>
      <c r="AU297" s="245" t="s">
        <v>83</v>
      </c>
      <c r="AV297" s="13" t="s">
        <v>83</v>
      </c>
      <c r="AW297" s="13" t="s">
        <v>35</v>
      </c>
      <c r="AX297" s="13" t="s">
        <v>74</v>
      </c>
      <c r="AY297" s="245" t="s">
        <v>197</v>
      </c>
    </row>
    <row r="298" s="13" customFormat="1">
      <c r="A298" s="13"/>
      <c r="B298" s="234"/>
      <c r="C298" s="235"/>
      <c r="D298" s="236" t="s">
        <v>207</v>
      </c>
      <c r="E298" s="237" t="s">
        <v>19</v>
      </c>
      <c r="F298" s="238" t="s">
        <v>474</v>
      </c>
      <c r="G298" s="235"/>
      <c r="H298" s="239">
        <v>18.431999999999999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207</v>
      </c>
      <c r="AU298" s="245" t="s">
        <v>83</v>
      </c>
      <c r="AV298" s="13" t="s">
        <v>83</v>
      </c>
      <c r="AW298" s="13" t="s">
        <v>35</v>
      </c>
      <c r="AX298" s="13" t="s">
        <v>74</v>
      </c>
      <c r="AY298" s="245" t="s">
        <v>197</v>
      </c>
    </row>
    <row r="299" s="14" customFormat="1">
      <c r="A299" s="14"/>
      <c r="B299" s="246"/>
      <c r="C299" s="247"/>
      <c r="D299" s="236" t="s">
        <v>207</v>
      </c>
      <c r="E299" s="248" t="s">
        <v>19</v>
      </c>
      <c r="F299" s="249" t="s">
        <v>216</v>
      </c>
      <c r="G299" s="247"/>
      <c r="H299" s="250">
        <v>57.311999999999998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207</v>
      </c>
      <c r="AU299" s="256" t="s">
        <v>83</v>
      </c>
      <c r="AV299" s="14" t="s">
        <v>109</v>
      </c>
      <c r="AW299" s="14" t="s">
        <v>35</v>
      </c>
      <c r="AX299" s="14" t="s">
        <v>81</v>
      </c>
      <c r="AY299" s="256" t="s">
        <v>197</v>
      </c>
    </row>
    <row r="300" s="2" customFormat="1" ht="44.25" customHeight="1">
      <c r="A300" s="41"/>
      <c r="B300" s="42"/>
      <c r="C300" s="216" t="s">
        <v>475</v>
      </c>
      <c r="D300" s="216" t="s">
        <v>199</v>
      </c>
      <c r="E300" s="217" t="s">
        <v>476</v>
      </c>
      <c r="F300" s="218" t="s">
        <v>477</v>
      </c>
      <c r="G300" s="219" t="s">
        <v>202</v>
      </c>
      <c r="H300" s="220">
        <v>57.311999999999998</v>
      </c>
      <c r="I300" s="221"/>
      <c r="J300" s="222">
        <f>ROUND(I300*H300,2)</f>
        <v>0</v>
      </c>
      <c r="K300" s="218" t="s">
        <v>203</v>
      </c>
      <c r="L300" s="47"/>
      <c r="M300" s="223" t="s">
        <v>19</v>
      </c>
      <c r="N300" s="224" t="s">
        <v>45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109</v>
      </c>
      <c r="AT300" s="227" t="s">
        <v>199</v>
      </c>
      <c r="AU300" s="227" t="s">
        <v>83</v>
      </c>
      <c r="AY300" s="20" t="s">
        <v>197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81</v>
      </c>
      <c r="BK300" s="228">
        <f>ROUND(I300*H300,2)</f>
        <v>0</v>
      </c>
      <c r="BL300" s="20" t="s">
        <v>109</v>
      </c>
      <c r="BM300" s="227" t="s">
        <v>478</v>
      </c>
    </row>
    <row r="301" s="2" customFormat="1">
      <c r="A301" s="41"/>
      <c r="B301" s="42"/>
      <c r="C301" s="43"/>
      <c r="D301" s="229" t="s">
        <v>205</v>
      </c>
      <c r="E301" s="43"/>
      <c r="F301" s="230" t="s">
        <v>479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205</v>
      </c>
      <c r="AU301" s="20" t="s">
        <v>83</v>
      </c>
    </row>
    <row r="302" s="13" customFormat="1">
      <c r="A302" s="13"/>
      <c r="B302" s="234"/>
      <c r="C302" s="235"/>
      <c r="D302" s="236" t="s">
        <v>207</v>
      </c>
      <c r="E302" s="237" t="s">
        <v>19</v>
      </c>
      <c r="F302" s="238" t="s">
        <v>473</v>
      </c>
      <c r="G302" s="235"/>
      <c r="H302" s="239">
        <v>38.880000000000003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207</v>
      </c>
      <c r="AU302" s="245" t="s">
        <v>83</v>
      </c>
      <c r="AV302" s="13" t="s">
        <v>83</v>
      </c>
      <c r="AW302" s="13" t="s">
        <v>35</v>
      </c>
      <c r="AX302" s="13" t="s">
        <v>74</v>
      </c>
      <c r="AY302" s="245" t="s">
        <v>197</v>
      </c>
    </row>
    <row r="303" s="13" customFormat="1">
      <c r="A303" s="13"/>
      <c r="B303" s="234"/>
      <c r="C303" s="235"/>
      <c r="D303" s="236" t="s">
        <v>207</v>
      </c>
      <c r="E303" s="237" t="s">
        <v>19</v>
      </c>
      <c r="F303" s="238" t="s">
        <v>474</v>
      </c>
      <c r="G303" s="235"/>
      <c r="H303" s="239">
        <v>18.431999999999999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207</v>
      </c>
      <c r="AU303" s="245" t="s">
        <v>83</v>
      </c>
      <c r="AV303" s="13" t="s">
        <v>83</v>
      </c>
      <c r="AW303" s="13" t="s">
        <v>35</v>
      </c>
      <c r="AX303" s="13" t="s">
        <v>74</v>
      </c>
      <c r="AY303" s="245" t="s">
        <v>197</v>
      </c>
    </row>
    <row r="304" s="14" customFormat="1">
      <c r="A304" s="14"/>
      <c r="B304" s="246"/>
      <c r="C304" s="247"/>
      <c r="D304" s="236" t="s">
        <v>207</v>
      </c>
      <c r="E304" s="248" t="s">
        <v>19</v>
      </c>
      <c r="F304" s="249" t="s">
        <v>216</v>
      </c>
      <c r="G304" s="247"/>
      <c r="H304" s="250">
        <v>57.311999999999998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207</v>
      </c>
      <c r="AU304" s="256" t="s">
        <v>83</v>
      </c>
      <c r="AV304" s="14" t="s">
        <v>109</v>
      </c>
      <c r="AW304" s="14" t="s">
        <v>35</v>
      </c>
      <c r="AX304" s="14" t="s">
        <v>81</v>
      </c>
      <c r="AY304" s="256" t="s">
        <v>197</v>
      </c>
    </row>
    <row r="305" s="2" customFormat="1" ht="44.25" customHeight="1">
      <c r="A305" s="41"/>
      <c r="B305" s="42"/>
      <c r="C305" s="216" t="s">
        <v>480</v>
      </c>
      <c r="D305" s="216" t="s">
        <v>199</v>
      </c>
      <c r="E305" s="217" t="s">
        <v>481</v>
      </c>
      <c r="F305" s="218" t="s">
        <v>482</v>
      </c>
      <c r="G305" s="219" t="s">
        <v>260</v>
      </c>
      <c r="H305" s="220">
        <v>1.032</v>
      </c>
      <c r="I305" s="221"/>
      <c r="J305" s="222">
        <f>ROUND(I305*H305,2)</f>
        <v>0</v>
      </c>
      <c r="K305" s="218" t="s">
        <v>203</v>
      </c>
      <c r="L305" s="47"/>
      <c r="M305" s="223" t="s">
        <v>19</v>
      </c>
      <c r="N305" s="224" t="s">
        <v>45</v>
      </c>
      <c r="O305" s="87"/>
      <c r="P305" s="225">
        <f>O305*H305</f>
        <v>0</v>
      </c>
      <c r="Q305" s="225">
        <v>1.05237</v>
      </c>
      <c r="R305" s="225">
        <f>Q305*H305</f>
        <v>1.0860458400000002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109</v>
      </c>
      <c r="AT305" s="227" t="s">
        <v>199</v>
      </c>
      <c r="AU305" s="227" t="s">
        <v>83</v>
      </c>
      <c r="AY305" s="20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81</v>
      </c>
      <c r="BK305" s="228">
        <f>ROUND(I305*H305,2)</f>
        <v>0</v>
      </c>
      <c r="BL305" s="20" t="s">
        <v>109</v>
      </c>
      <c r="BM305" s="227" t="s">
        <v>483</v>
      </c>
    </row>
    <row r="306" s="2" customFormat="1">
      <c r="A306" s="41"/>
      <c r="B306" s="42"/>
      <c r="C306" s="43"/>
      <c r="D306" s="229" t="s">
        <v>205</v>
      </c>
      <c r="E306" s="43"/>
      <c r="F306" s="230" t="s">
        <v>484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205</v>
      </c>
      <c r="AU306" s="20" t="s">
        <v>83</v>
      </c>
    </row>
    <row r="307" s="15" customFormat="1">
      <c r="A307" s="15"/>
      <c r="B307" s="257"/>
      <c r="C307" s="258"/>
      <c r="D307" s="236" t="s">
        <v>207</v>
      </c>
      <c r="E307" s="259" t="s">
        <v>19</v>
      </c>
      <c r="F307" s="260" t="s">
        <v>485</v>
      </c>
      <c r="G307" s="258"/>
      <c r="H307" s="259" t="s">
        <v>19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207</v>
      </c>
      <c r="AU307" s="266" t="s">
        <v>83</v>
      </c>
      <c r="AV307" s="15" t="s">
        <v>81</v>
      </c>
      <c r="AW307" s="15" t="s">
        <v>35</v>
      </c>
      <c r="AX307" s="15" t="s">
        <v>74</v>
      </c>
      <c r="AY307" s="266" t="s">
        <v>197</v>
      </c>
    </row>
    <row r="308" s="13" customFormat="1">
      <c r="A308" s="13"/>
      <c r="B308" s="234"/>
      <c r="C308" s="235"/>
      <c r="D308" s="236" t="s">
        <v>207</v>
      </c>
      <c r="E308" s="237" t="s">
        <v>19</v>
      </c>
      <c r="F308" s="238" t="s">
        <v>486</v>
      </c>
      <c r="G308" s="235"/>
      <c r="H308" s="239">
        <v>1.032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207</v>
      </c>
      <c r="AU308" s="245" t="s">
        <v>83</v>
      </c>
      <c r="AV308" s="13" t="s">
        <v>83</v>
      </c>
      <c r="AW308" s="13" t="s">
        <v>35</v>
      </c>
      <c r="AX308" s="13" t="s">
        <v>81</v>
      </c>
      <c r="AY308" s="245" t="s">
        <v>197</v>
      </c>
    </row>
    <row r="309" s="2" customFormat="1" ht="37.8" customHeight="1">
      <c r="A309" s="41"/>
      <c r="B309" s="42"/>
      <c r="C309" s="216" t="s">
        <v>487</v>
      </c>
      <c r="D309" s="216" t="s">
        <v>199</v>
      </c>
      <c r="E309" s="217" t="s">
        <v>488</v>
      </c>
      <c r="F309" s="218" t="s">
        <v>489</v>
      </c>
      <c r="G309" s="219" t="s">
        <v>202</v>
      </c>
      <c r="H309" s="220">
        <v>93.177000000000007</v>
      </c>
      <c r="I309" s="221"/>
      <c r="J309" s="222">
        <f>ROUND(I309*H309,2)</f>
        <v>0</v>
      </c>
      <c r="K309" s="218" t="s">
        <v>203</v>
      </c>
      <c r="L309" s="47"/>
      <c r="M309" s="223" t="s">
        <v>19</v>
      </c>
      <c r="N309" s="224" t="s">
        <v>45</v>
      </c>
      <c r="O309" s="87"/>
      <c r="P309" s="225">
        <f>O309*H309</f>
        <v>0</v>
      </c>
      <c r="Q309" s="225">
        <v>0.068479999999999999</v>
      </c>
      <c r="R309" s="225">
        <f>Q309*H309</f>
        <v>6.3807609600000008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109</v>
      </c>
      <c r="AT309" s="227" t="s">
        <v>199</v>
      </c>
      <c r="AU309" s="227" t="s">
        <v>83</v>
      </c>
      <c r="AY309" s="20" t="s">
        <v>197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81</v>
      </c>
      <c r="BK309" s="228">
        <f>ROUND(I309*H309,2)</f>
        <v>0</v>
      </c>
      <c r="BL309" s="20" t="s">
        <v>109</v>
      </c>
      <c r="BM309" s="227" t="s">
        <v>490</v>
      </c>
    </row>
    <row r="310" s="2" customFormat="1">
      <c r="A310" s="41"/>
      <c r="B310" s="42"/>
      <c r="C310" s="43"/>
      <c r="D310" s="229" t="s">
        <v>205</v>
      </c>
      <c r="E310" s="43"/>
      <c r="F310" s="230" t="s">
        <v>491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205</v>
      </c>
      <c r="AU310" s="20" t="s">
        <v>83</v>
      </c>
    </row>
    <row r="311" s="13" customFormat="1">
      <c r="A311" s="13"/>
      <c r="B311" s="234"/>
      <c r="C311" s="235"/>
      <c r="D311" s="236" t="s">
        <v>207</v>
      </c>
      <c r="E311" s="237" t="s">
        <v>19</v>
      </c>
      <c r="F311" s="238" t="s">
        <v>492</v>
      </c>
      <c r="G311" s="235"/>
      <c r="H311" s="239">
        <v>53.359999999999999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207</v>
      </c>
      <c r="AU311" s="245" t="s">
        <v>83</v>
      </c>
      <c r="AV311" s="13" t="s">
        <v>83</v>
      </c>
      <c r="AW311" s="13" t="s">
        <v>35</v>
      </c>
      <c r="AX311" s="13" t="s">
        <v>74</v>
      </c>
      <c r="AY311" s="245" t="s">
        <v>197</v>
      </c>
    </row>
    <row r="312" s="13" customFormat="1">
      <c r="A312" s="13"/>
      <c r="B312" s="234"/>
      <c r="C312" s="235"/>
      <c r="D312" s="236" t="s">
        <v>207</v>
      </c>
      <c r="E312" s="237" t="s">
        <v>19</v>
      </c>
      <c r="F312" s="238" t="s">
        <v>493</v>
      </c>
      <c r="G312" s="235"/>
      <c r="H312" s="239">
        <v>39.817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207</v>
      </c>
      <c r="AU312" s="245" t="s">
        <v>83</v>
      </c>
      <c r="AV312" s="13" t="s">
        <v>83</v>
      </c>
      <c r="AW312" s="13" t="s">
        <v>35</v>
      </c>
      <c r="AX312" s="13" t="s">
        <v>74</v>
      </c>
      <c r="AY312" s="245" t="s">
        <v>197</v>
      </c>
    </row>
    <row r="313" s="14" customFormat="1">
      <c r="A313" s="14"/>
      <c r="B313" s="246"/>
      <c r="C313" s="247"/>
      <c r="D313" s="236" t="s">
        <v>207</v>
      </c>
      <c r="E313" s="248" t="s">
        <v>19</v>
      </c>
      <c r="F313" s="249" t="s">
        <v>216</v>
      </c>
      <c r="G313" s="247"/>
      <c r="H313" s="250">
        <v>93.177000000000007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207</v>
      </c>
      <c r="AU313" s="256" t="s">
        <v>83</v>
      </c>
      <c r="AV313" s="14" t="s">
        <v>109</v>
      </c>
      <c r="AW313" s="14" t="s">
        <v>35</v>
      </c>
      <c r="AX313" s="14" t="s">
        <v>81</v>
      </c>
      <c r="AY313" s="256" t="s">
        <v>197</v>
      </c>
    </row>
    <row r="314" s="2" customFormat="1" ht="37.8" customHeight="1">
      <c r="A314" s="41"/>
      <c r="B314" s="42"/>
      <c r="C314" s="216" t="s">
        <v>494</v>
      </c>
      <c r="D314" s="216" t="s">
        <v>199</v>
      </c>
      <c r="E314" s="217" t="s">
        <v>495</v>
      </c>
      <c r="F314" s="218" t="s">
        <v>496</v>
      </c>
      <c r="G314" s="219" t="s">
        <v>202</v>
      </c>
      <c r="H314" s="220">
        <v>710.43499999999995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0.094479999999999995</v>
      </c>
      <c r="R314" s="225">
        <f>Q314*H314</f>
        <v>67.121898799999997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109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109</v>
      </c>
      <c r="BM314" s="227" t="s">
        <v>497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498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13" customFormat="1">
      <c r="A316" s="13"/>
      <c r="B316" s="234"/>
      <c r="C316" s="235"/>
      <c r="D316" s="236" t="s">
        <v>207</v>
      </c>
      <c r="E316" s="237" t="s">
        <v>19</v>
      </c>
      <c r="F316" s="238" t="s">
        <v>499</v>
      </c>
      <c r="G316" s="235"/>
      <c r="H316" s="239">
        <v>320.28500000000003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207</v>
      </c>
      <c r="AU316" s="245" t="s">
        <v>83</v>
      </c>
      <c r="AV316" s="13" t="s">
        <v>83</v>
      </c>
      <c r="AW316" s="13" t="s">
        <v>35</v>
      </c>
      <c r="AX316" s="13" t="s">
        <v>74</v>
      </c>
      <c r="AY316" s="245" t="s">
        <v>197</v>
      </c>
    </row>
    <row r="317" s="13" customFormat="1">
      <c r="A317" s="13"/>
      <c r="B317" s="234"/>
      <c r="C317" s="235"/>
      <c r="D317" s="236" t="s">
        <v>207</v>
      </c>
      <c r="E317" s="237" t="s">
        <v>19</v>
      </c>
      <c r="F317" s="238" t="s">
        <v>500</v>
      </c>
      <c r="G317" s="235"/>
      <c r="H317" s="239">
        <v>390.14999999999998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207</v>
      </c>
      <c r="AU317" s="245" t="s">
        <v>83</v>
      </c>
      <c r="AV317" s="13" t="s">
        <v>83</v>
      </c>
      <c r="AW317" s="13" t="s">
        <v>35</v>
      </c>
      <c r="AX317" s="13" t="s">
        <v>74</v>
      </c>
      <c r="AY317" s="245" t="s">
        <v>197</v>
      </c>
    </row>
    <row r="318" s="14" customFormat="1">
      <c r="A318" s="14"/>
      <c r="B318" s="246"/>
      <c r="C318" s="247"/>
      <c r="D318" s="236" t="s">
        <v>207</v>
      </c>
      <c r="E318" s="248" t="s">
        <v>19</v>
      </c>
      <c r="F318" s="249" t="s">
        <v>216</v>
      </c>
      <c r="G318" s="247"/>
      <c r="H318" s="250">
        <v>710.43499999999995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207</v>
      </c>
      <c r="AU318" s="256" t="s">
        <v>83</v>
      </c>
      <c r="AV318" s="14" t="s">
        <v>109</v>
      </c>
      <c r="AW318" s="14" t="s">
        <v>35</v>
      </c>
      <c r="AX318" s="14" t="s">
        <v>81</v>
      </c>
      <c r="AY318" s="256" t="s">
        <v>197</v>
      </c>
    </row>
    <row r="319" s="2" customFormat="1" ht="37.8" customHeight="1">
      <c r="A319" s="41"/>
      <c r="B319" s="42"/>
      <c r="C319" s="216" t="s">
        <v>501</v>
      </c>
      <c r="D319" s="216" t="s">
        <v>199</v>
      </c>
      <c r="E319" s="217" t="s">
        <v>502</v>
      </c>
      <c r="F319" s="218" t="s">
        <v>503</v>
      </c>
      <c r="G319" s="219" t="s">
        <v>202</v>
      </c>
      <c r="H319" s="220">
        <v>268.14499999999998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0.11396000000000001</v>
      </c>
      <c r="R319" s="225">
        <f>Q319*H319</f>
        <v>30.5578042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109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109</v>
      </c>
      <c r="BM319" s="227" t="s">
        <v>504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505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13" customFormat="1">
      <c r="A321" s="13"/>
      <c r="B321" s="234"/>
      <c r="C321" s="235"/>
      <c r="D321" s="236" t="s">
        <v>207</v>
      </c>
      <c r="E321" s="237" t="s">
        <v>19</v>
      </c>
      <c r="F321" s="238" t="s">
        <v>506</v>
      </c>
      <c r="G321" s="235"/>
      <c r="H321" s="239">
        <v>214.66999999999999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207</v>
      </c>
      <c r="AU321" s="245" t="s">
        <v>83</v>
      </c>
      <c r="AV321" s="13" t="s">
        <v>83</v>
      </c>
      <c r="AW321" s="13" t="s">
        <v>35</v>
      </c>
      <c r="AX321" s="13" t="s">
        <v>74</v>
      </c>
      <c r="AY321" s="245" t="s">
        <v>197</v>
      </c>
    </row>
    <row r="322" s="13" customFormat="1">
      <c r="A322" s="13"/>
      <c r="B322" s="234"/>
      <c r="C322" s="235"/>
      <c r="D322" s="236" t="s">
        <v>207</v>
      </c>
      <c r="E322" s="237" t="s">
        <v>19</v>
      </c>
      <c r="F322" s="238" t="s">
        <v>507</v>
      </c>
      <c r="G322" s="235"/>
      <c r="H322" s="239">
        <v>53.475000000000001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207</v>
      </c>
      <c r="AU322" s="245" t="s">
        <v>83</v>
      </c>
      <c r="AV322" s="13" t="s">
        <v>83</v>
      </c>
      <c r="AW322" s="13" t="s">
        <v>35</v>
      </c>
      <c r="AX322" s="13" t="s">
        <v>74</v>
      </c>
      <c r="AY322" s="245" t="s">
        <v>197</v>
      </c>
    </row>
    <row r="323" s="14" customFormat="1">
      <c r="A323" s="14"/>
      <c r="B323" s="246"/>
      <c r="C323" s="247"/>
      <c r="D323" s="236" t="s">
        <v>207</v>
      </c>
      <c r="E323" s="248" t="s">
        <v>19</v>
      </c>
      <c r="F323" s="249" t="s">
        <v>216</v>
      </c>
      <c r="G323" s="247"/>
      <c r="H323" s="250">
        <v>268.14499999999998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207</v>
      </c>
      <c r="AU323" s="256" t="s">
        <v>83</v>
      </c>
      <c r="AV323" s="14" t="s">
        <v>109</v>
      </c>
      <c r="AW323" s="14" t="s">
        <v>35</v>
      </c>
      <c r="AX323" s="14" t="s">
        <v>81</v>
      </c>
      <c r="AY323" s="256" t="s">
        <v>197</v>
      </c>
    </row>
    <row r="324" s="2" customFormat="1" ht="49.05" customHeight="1">
      <c r="A324" s="41"/>
      <c r="B324" s="42"/>
      <c r="C324" s="216" t="s">
        <v>508</v>
      </c>
      <c r="D324" s="216" t="s">
        <v>199</v>
      </c>
      <c r="E324" s="217" t="s">
        <v>509</v>
      </c>
      <c r="F324" s="218" t="s">
        <v>510</v>
      </c>
      <c r="G324" s="219" t="s">
        <v>211</v>
      </c>
      <c r="H324" s="220">
        <v>1.762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45</v>
      </c>
      <c r="O324" s="87"/>
      <c r="P324" s="225">
        <f>O324*H324</f>
        <v>0</v>
      </c>
      <c r="Q324" s="225">
        <v>2.32714</v>
      </c>
      <c r="R324" s="225">
        <f>Q324*H324</f>
        <v>4.10042068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109</v>
      </c>
      <c r="AT324" s="227" t="s">
        <v>199</v>
      </c>
      <c r="AU324" s="227" t="s">
        <v>83</v>
      </c>
      <c r="AY324" s="20" t="s">
        <v>197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81</v>
      </c>
      <c r="BK324" s="228">
        <f>ROUND(I324*H324,2)</f>
        <v>0</v>
      </c>
      <c r="BL324" s="20" t="s">
        <v>109</v>
      </c>
      <c r="BM324" s="227" t="s">
        <v>511</v>
      </c>
    </row>
    <row r="325" s="13" customFormat="1">
      <c r="A325" s="13"/>
      <c r="B325" s="234"/>
      <c r="C325" s="235"/>
      <c r="D325" s="236" t="s">
        <v>207</v>
      </c>
      <c r="E325" s="237" t="s">
        <v>19</v>
      </c>
      <c r="F325" s="238" t="s">
        <v>512</v>
      </c>
      <c r="G325" s="235"/>
      <c r="H325" s="239">
        <v>1.762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207</v>
      </c>
      <c r="AU325" s="245" t="s">
        <v>83</v>
      </c>
      <c r="AV325" s="13" t="s">
        <v>83</v>
      </c>
      <c r="AW325" s="13" t="s">
        <v>35</v>
      </c>
      <c r="AX325" s="13" t="s">
        <v>81</v>
      </c>
      <c r="AY325" s="245" t="s">
        <v>197</v>
      </c>
    </row>
    <row r="326" s="2" customFormat="1" ht="49.05" customHeight="1">
      <c r="A326" s="41"/>
      <c r="B326" s="42"/>
      <c r="C326" s="216" t="s">
        <v>513</v>
      </c>
      <c r="D326" s="216" t="s">
        <v>199</v>
      </c>
      <c r="E326" s="217" t="s">
        <v>514</v>
      </c>
      <c r="F326" s="218" t="s">
        <v>515</v>
      </c>
      <c r="G326" s="219" t="s">
        <v>202</v>
      </c>
      <c r="H326" s="220">
        <v>11.933999999999999</v>
      </c>
      <c r="I326" s="221"/>
      <c r="J326" s="222">
        <f>ROUND(I326*H326,2)</f>
        <v>0</v>
      </c>
      <c r="K326" s="218" t="s">
        <v>203</v>
      </c>
      <c r="L326" s="47"/>
      <c r="M326" s="223" t="s">
        <v>19</v>
      </c>
      <c r="N326" s="224" t="s">
        <v>45</v>
      </c>
      <c r="O326" s="87"/>
      <c r="P326" s="225">
        <f>O326*H326</f>
        <v>0</v>
      </c>
      <c r="Q326" s="225">
        <v>0.0043200000000000001</v>
      </c>
      <c r="R326" s="225">
        <f>Q326*H326</f>
        <v>0.051554879999999997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109</v>
      </c>
      <c r="AT326" s="227" t="s">
        <v>199</v>
      </c>
      <c r="AU326" s="227" t="s">
        <v>83</v>
      </c>
      <c r="AY326" s="20" t="s">
        <v>197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81</v>
      </c>
      <c r="BK326" s="228">
        <f>ROUND(I326*H326,2)</f>
        <v>0</v>
      </c>
      <c r="BL326" s="20" t="s">
        <v>109</v>
      </c>
      <c r="BM326" s="227" t="s">
        <v>516</v>
      </c>
    </row>
    <row r="327" s="2" customFormat="1">
      <c r="A327" s="41"/>
      <c r="B327" s="42"/>
      <c r="C327" s="43"/>
      <c r="D327" s="229" t="s">
        <v>205</v>
      </c>
      <c r="E327" s="43"/>
      <c r="F327" s="230" t="s">
        <v>517</v>
      </c>
      <c r="G327" s="43"/>
      <c r="H327" s="43"/>
      <c r="I327" s="231"/>
      <c r="J327" s="43"/>
      <c r="K327" s="43"/>
      <c r="L327" s="47"/>
      <c r="M327" s="232"/>
      <c r="N327" s="23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205</v>
      </c>
      <c r="AU327" s="20" t="s">
        <v>83</v>
      </c>
    </row>
    <row r="328" s="13" customFormat="1">
      <c r="A328" s="13"/>
      <c r="B328" s="234"/>
      <c r="C328" s="235"/>
      <c r="D328" s="236" t="s">
        <v>207</v>
      </c>
      <c r="E328" s="237" t="s">
        <v>19</v>
      </c>
      <c r="F328" s="238" t="s">
        <v>518</v>
      </c>
      <c r="G328" s="235"/>
      <c r="H328" s="239">
        <v>11.933999999999999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207</v>
      </c>
      <c r="AU328" s="245" t="s">
        <v>83</v>
      </c>
      <c r="AV328" s="13" t="s">
        <v>83</v>
      </c>
      <c r="AW328" s="13" t="s">
        <v>35</v>
      </c>
      <c r="AX328" s="13" t="s">
        <v>81</v>
      </c>
      <c r="AY328" s="245" t="s">
        <v>197</v>
      </c>
    </row>
    <row r="329" s="2" customFormat="1" ht="49.05" customHeight="1">
      <c r="A329" s="41"/>
      <c r="B329" s="42"/>
      <c r="C329" s="216" t="s">
        <v>519</v>
      </c>
      <c r="D329" s="216" t="s">
        <v>199</v>
      </c>
      <c r="E329" s="217" t="s">
        <v>520</v>
      </c>
      <c r="F329" s="218" t="s">
        <v>521</v>
      </c>
      <c r="G329" s="219" t="s">
        <v>202</v>
      </c>
      <c r="H329" s="220">
        <v>11.933999999999999</v>
      </c>
      <c r="I329" s="221"/>
      <c r="J329" s="222">
        <f>ROUND(I329*H329,2)</f>
        <v>0</v>
      </c>
      <c r="K329" s="218" t="s">
        <v>203</v>
      </c>
      <c r="L329" s="47"/>
      <c r="M329" s="223" t="s">
        <v>19</v>
      </c>
      <c r="N329" s="224" t="s">
        <v>45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109</v>
      </c>
      <c r="AT329" s="227" t="s">
        <v>199</v>
      </c>
      <c r="AU329" s="227" t="s">
        <v>83</v>
      </c>
      <c r="AY329" s="20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81</v>
      </c>
      <c r="BK329" s="228">
        <f>ROUND(I329*H329,2)</f>
        <v>0</v>
      </c>
      <c r="BL329" s="20" t="s">
        <v>109</v>
      </c>
      <c r="BM329" s="227" t="s">
        <v>522</v>
      </c>
    </row>
    <row r="330" s="2" customFormat="1">
      <c r="A330" s="41"/>
      <c r="B330" s="42"/>
      <c r="C330" s="43"/>
      <c r="D330" s="229" t="s">
        <v>205</v>
      </c>
      <c r="E330" s="43"/>
      <c r="F330" s="230" t="s">
        <v>523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205</v>
      </c>
      <c r="AU330" s="20" t="s">
        <v>83</v>
      </c>
    </row>
    <row r="331" s="2" customFormat="1" ht="37.8" customHeight="1">
      <c r="A331" s="41"/>
      <c r="B331" s="42"/>
      <c r="C331" s="216" t="s">
        <v>524</v>
      </c>
      <c r="D331" s="216" t="s">
        <v>199</v>
      </c>
      <c r="E331" s="217" t="s">
        <v>525</v>
      </c>
      <c r="F331" s="218" t="s">
        <v>526</v>
      </c>
      <c r="G331" s="219" t="s">
        <v>260</v>
      </c>
      <c r="H331" s="220">
        <v>0.17599999999999999</v>
      </c>
      <c r="I331" s="221"/>
      <c r="J331" s="222">
        <f>ROUND(I331*H331,2)</f>
        <v>0</v>
      </c>
      <c r="K331" s="218" t="s">
        <v>203</v>
      </c>
      <c r="L331" s="47"/>
      <c r="M331" s="223" t="s">
        <v>19</v>
      </c>
      <c r="N331" s="224" t="s">
        <v>45</v>
      </c>
      <c r="O331" s="87"/>
      <c r="P331" s="225">
        <f>O331*H331</f>
        <v>0</v>
      </c>
      <c r="Q331" s="225">
        <v>1.10907</v>
      </c>
      <c r="R331" s="225">
        <f>Q331*H331</f>
        <v>0.19519631999999998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109</v>
      </c>
      <c r="AT331" s="227" t="s">
        <v>199</v>
      </c>
      <c r="AU331" s="227" t="s">
        <v>83</v>
      </c>
      <c r="AY331" s="20" t="s">
        <v>197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81</v>
      </c>
      <c r="BK331" s="228">
        <f>ROUND(I331*H331,2)</f>
        <v>0</v>
      </c>
      <c r="BL331" s="20" t="s">
        <v>109</v>
      </c>
      <c r="BM331" s="227" t="s">
        <v>527</v>
      </c>
    </row>
    <row r="332" s="2" customFormat="1">
      <c r="A332" s="41"/>
      <c r="B332" s="42"/>
      <c r="C332" s="43"/>
      <c r="D332" s="229" t="s">
        <v>205</v>
      </c>
      <c r="E332" s="43"/>
      <c r="F332" s="230" t="s">
        <v>528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205</v>
      </c>
      <c r="AU332" s="20" t="s">
        <v>83</v>
      </c>
    </row>
    <row r="333" s="13" customFormat="1">
      <c r="A333" s="13"/>
      <c r="B333" s="234"/>
      <c r="C333" s="235"/>
      <c r="D333" s="236" t="s">
        <v>207</v>
      </c>
      <c r="E333" s="237" t="s">
        <v>19</v>
      </c>
      <c r="F333" s="238" t="s">
        <v>529</v>
      </c>
      <c r="G333" s="235"/>
      <c r="H333" s="239">
        <v>0.17599999999999999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207</v>
      </c>
      <c r="AU333" s="245" t="s">
        <v>83</v>
      </c>
      <c r="AV333" s="13" t="s">
        <v>83</v>
      </c>
      <c r="AW333" s="13" t="s">
        <v>35</v>
      </c>
      <c r="AX333" s="13" t="s">
        <v>81</v>
      </c>
      <c r="AY333" s="245" t="s">
        <v>197</v>
      </c>
    </row>
    <row r="334" s="2" customFormat="1" ht="16.5" customHeight="1">
      <c r="A334" s="41"/>
      <c r="B334" s="42"/>
      <c r="C334" s="216" t="s">
        <v>530</v>
      </c>
      <c r="D334" s="216" t="s">
        <v>199</v>
      </c>
      <c r="E334" s="217" t="s">
        <v>531</v>
      </c>
      <c r="F334" s="218" t="s">
        <v>532</v>
      </c>
      <c r="G334" s="219" t="s">
        <v>533</v>
      </c>
      <c r="H334" s="220">
        <v>1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45</v>
      </c>
      <c r="O334" s="87"/>
      <c r="P334" s="225">
        <f>O334*H334</f>
        <v>0</v>
      </c>
      <c r="Q334" s="225">
        <v>1.8634</v>
      </c>
      <c r="R334" s="225">
        <f>Q334*H334</f>
        <v>1.8634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109</v>
      </c>
      <c r="AT334" s="227" t="s">
        <v>199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109</v>
      </c>
      <c r="BM334" s="227" t="s">
        <v>534</v>
      </c>
    </row>
    <row r="335" s="15" customFormat="1">
      <c r="A335" s="15"/>
      <c r="B335" s="257"/>
      <c r="C335" s="258"/>
      <c r="D335" s="236" t="s">
        <v>207</v>
      </c>
      <c r="E335" s="259" t="s">
        <v>19</v>
      </c>
      <c r="F335" s="260" t="s">
        <v>535</v>
      </c>
      <c r="G335" s="258"/>
      <c r="H335" s="259" t="s">
        <v>19</v>
      </c>
      <c r="I335" s="261"/>
      <c r="J335" s="258"/>
      <c r="K335" s="258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207</v>
      </c>
      <c r="AU335" s="266" t="s">
        <v>83</v>
      </c>
      <c r="AV335" s="15" t="s">
        <v>81</v>
      </c>
      <c r="AW335" s="15" t="s">
        <v>35</v>
      </c>
      <c r="AX335" s="15" t="s">
        <v>74</v>
      </c>
      <c r="AY335" s="266" t="s">
        <v>197</v>
      </c>
    </row>
    <row r="336" s="15" customFormat="1">
      <c r="A336" s="15"/>
      <c r="B336" s="257"/>
      <c r="C336" s="258"/>
      <c r="D336" s="236" t="s">
        <v>207</v>
      </c>
      <c r="E336" s="259" t="s">
        <v>19</v>
      </c>
      <c r="F336" s="260" t="s">
        <v>536</v>
      </c>
      <c r="G336" s="258"/>
      <c r="H336" s="259" t="s">
        <v>19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207</v>
      </c>
      <c r="AU336" s="266" t="s">
        <v>83</v>
      </c>
      <c r="AV336" s="15" t="s">
        <v>81</v>
      </c>
      <c r="AW336" s="15" t="s">
        <v>35</v>
      </c>
      <c r="AX336" s="15" t="s">
        <v>74</v>
      </c>
      <c r="AY336" s="266" t="s">
        <v>197</v>
      </c>
    </row>
    <row r="337" s="13" customFormat="1">
      <c r="A337" s="13"/>
      <c r="B337" s="234"/>
      <c r="C337" s="235"/>
      <c r="D337" s="236" t="s">
        <v>207</v>
      </c>
      <c r="E337" s="237" t="s">
        <v>19</v>
      </c>
      <c r="F337" s="238" t="s">
        <v>81</v>
      </c>
      <c r="G337" s="235"/>
      <c r="H337" s="239">
        <v>1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207</v>
      </c>
      <c r="AU337" s="245" t="s">
        <v>83</v>
      </c>
      <c r="AV337" s="13" t="s">
        <v>83</v>
      </c>
      <c r="AW337" s="13" t="s">
        <v>35</v>
      </c>
      <c r="AX337" s="13" t="s">
        <v>81</v>
      </c>
      <c r="AY337" s="245" t="s">
        <v>197</v>
      </c>
    </row>
    <row r="338" s="12" customFormat="1" ht="22.8" customHeight="1">
      <c r="A338" s="12"/>
      <c r="B338" s="200"/>
      <c r="C338" s="201"/>
      <c r="D338" s="202" t="s">
        <v>73</v>
      </c>
      <c r="E338" s="214" t="s">
        <v>109</v>
      </c>
      <c r="F338" s="214" t="s">
        <v>537</v>
      </c>
      <c r="G338" s="201"/>
      <c r="H338" s="201"/>
      <c r="I338" s="204"/>
      <c r="J338" s="215">
        <f>BK338</f>
        <v>0</v>
      </c>
      <c r="K338" s="201"/>
      <c r="L338" s="206"/>
      <c r="M338" s="207"/>
      <c r="N338" s="208"/>
      <c r="O338" s="208"/>
      <c r="P338" s="209">
        <f>SUM(P339:P451)</f>
        <v>0</v>
      </c>
      <c r="Q338" s="208"/>
      <c r="R338" s="209">
        <f>SUM(R339:R451)</f>
        <v>161.73199735999998</v>
      </c>
      <c r="S338" s="208"/>
      <c r="T338" s="210">
        <f>SUM(T339:T451)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1" t="s">
        <v>81</v>
      </c>
      <c r="AT338" s="212" t="s">
        <v>73</v>
      </c>
      <c r="AU338" s="212" t="s">
        <v>81</v>
      </c>
      <c r="AY338" s="211" t="s">
        <v>197</v>
      </c>
      <c r="BK338" s="213">
        <f>SUM(BK339:BK451)</f>
        <v>0</v>
      </c>
    </row>
    <row r="339" s="2" customFormat="1" ht="49.05" customHeight="1">
      <c r="A339" s="41"/>
      <c r="B339" s="42"/>
      <c r="C339" s="216" t="s">
        <v>538</v>
      </c>
      <c r="D339" s="216" t="s">
        <v>199</v>
      </c>
      <c r="E339" s="217" t="s">
        <v>539</v>
      </c>
      <c r="F339" s="218" t="s">
        <v>540</v>
      </c>
      <c r="G339" s="219" t="s">
        <v>280</v>
      </c>
      <c r="H339" s="220">
        <v>5</v>
      </c>
      <c r="I339" s="221"/>
      <c r="J339" s="222">
        <f>ROUND(I339*H339,2)</f>
        <v>0</v>
      </c>
      <c r="K339" s="218" t="s">
        <v>203</v>
      </c>
      <c r="L339" s="47"/>
      <c r="M339" s="223" t="s">
        <v>19</v>
      </c>
      <c r="N339" s="224" t="s">
        <v>45</v>
      </c>
      <c r="O339" s="87"/>
      <c r="P339" s="225">
        <f>O339*H339</f>
        <v>0</v>
      </c>
      <c r="Q339" s="225">
        <v>0.12901000000000001</v>
      </c>
      <c r="R339" s="225">
        <f>Q339*H339</f>
        <v>0.64505000000000012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109</v>
      </c>
      <c r="AT339" s="227" t="s">
        <v>199</v>
      </c>
      <c r="AU339" s="227" t="s">
        <v>83</v>
      </c>
      <c r="AY339" s="20" t="s">
        <v>197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81</v>
      </c>
      <c r="BK339" s="228">
        <f>ROUND(I339*H339,2)</f>
        <v>0</v>
      </c>
      <c r="BL339" s="20" t="s">
        <v>109</v>
      </c>
      <c r="BM339" s="227" t="s">
        <v>541</v>
      </c>
    </row>
    <row r="340" s="2" customFormat="1">
      <c r="A340" s="41"/>
      <c r="B340" s="42"/>
      <c r="C340" s="43"/>
      <c r="D340" s="229" t="s">
        <v>205</v>
      </c>
      <c r="E340" s="43"/>
      <c r="F340" s="230" t="s">
        <v>542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205</v>
      </c>
      <c r="AU340" s="20" t="s">
        <v>83</v>
      </c>
    </row>
    <row r="341" s="15" customFormat="1">
      <c r="A341" s="15"/>
      <c r="B341" s="257"/>
      <c r="C341" s="258"/>
      <c r="D341" s="236" t="s">
        <v>207</v>
      </c>
      <c r="E341" s="259" t="s">
        <v>19</v>
      </c>
      <c r="F341" s="260" t="s">
        <v>543</v>
      </c>
      <c r="G341" s="258"/>
      <c r="H341" s="259" t="s">
        <v>19</v>
      </c>
      <c r="I341" s="261"/>
      <c r="J341" s="258"/>
      <c r="K341" s="258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207</v>
      </c>
      <c r="AU341" s="266" t="s">
        <v>83</v>
      </c>
      <c r="AV341" s="15" t="s">
        <v>81</v>
      </c>
      <c r="AW341" s="15" t="s">
        <v>35</v>
      </c>
      <c r="AX341" s="15" t="s">
        <v>74</v>
      </c>
      <c r="AY341" s="266" t="s">
        <v>197</v>
      </c>
    </row>
    <row r="342" s="13" customFormat="1">
      <c r="A342" s="13"/>
      <c r="B342" s="234"/>
      <c r="C342" s="235"/>
      <c r="D342" s="236" t="s">
        <v>207</v>
      </c>
      <c r="E342" s="237" t="s">
        <v>19</v>
      </c>
      <c r="F342" s="238" t="s">
        <v>544</v>
      </c>
      <c r="G342" s="235"/>
      <c r="H342" s="239">
        <v>3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207</v>
      </c>
      <c r="AU342" s="245" t="s">
        <v>83</v>
      </c>
      <c r="AV342" s="13" t="s">
        <v>83</v>
      </c>
      <c r="AW342" s="13" t="s">
        <v>35</v>
      </c>
      <c r="AX342" s="13" t="s">
        <v>74</v>
      </c>
      <c r="AY342" s="245" t="s">
        <v>197</v>
      </c>
    </row>
    <row r="343" s="13" customFormat="1">
      <c r="A343" s="13"/>
      <c r="B343" s="234"/>
      <c r="C343" s="235"/>
      <c r="D343" s="236" t="s">
        <v>207</v>
      </c>
      <c r="E343" s="237" t="s">
        <v>19</v>
      </c>
      <c r="F343" s="238" t="s">
        <v>545</v>
      </c>
      <c r="G343" s="235"/>
      <c r="H343" s="239">
        <v>2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207</v>
      </c>
      <c r="AU343" s="245" t="s">
        <v>83</v>
      </c>
      <c r="AV343" s="13" t="s">
        <v>83</v>
      </c>
      <c r="AW343" s="13" t="s">
        <v>35</v>
      </c>
      <c r="AX343" s="13" t="s">
        <v>74</v>
      </c>
      <c r="AY343" s="245" t="s">
        <v>197</v>
      </c>
    </row>
    <row r="344" s="14" customFormat="1">
      <c r="A344" s="14"/>
      <c r="B344" s="246"/>
      <c r="C344" s="247"/>
      <c r="D344" s="236" t="s">
        <v>207</v>
      </c>
      <c r="E344" s="248" t="s">
        <v>19</v>
      </c>
      <c r="F344" s="249" t="s">
        <v>216</v>
      </c>
      <c r="G344" s="247"/>
      <c r="H344" s="250">
        <v>5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207</v>
      </c>
      <c r="AU344" s="256" t="s">
        <v>83</v>
      </c>
      <c r="AV344" s="14" t="s">
        <v>109</v>
      </c>
      <c r="AW344" s="14" t="s">
        <v>35</v>
      </c>
      <c r="AX344" s="14" t="s">
        <v>81</v>
      </c>
      <c r="AY344" s="256" t="s">
        <v>197</v>
      </c>
    </row>
    <row r="345" s="2" customFormat="1" ht="16.5" customHeight="1">
      <c r="A345" s="41"/>
      <c r="B345" s="42"/>
      <c r="C345" s="278" t="s">
        <v>546</v>
      </c>
      <c r="D345" s="278" t="s">
        <v>547</v>
      </c>
      <c r="E345" s="279" t="s">
        <v>548</v>
      </c>
      <c r="F345" s="280" t="s">
        <v>549</v>
      </c>
      <c r="G345" s="281" t="s">
        <v>280</v>
      </c>
      <c r="H345" s="282">
        <v>3</v>
      </c>
      <c r="I345" s="283"/>
      <c r="J345" s="284">
        <f>ROUND(I345*H345,2)</f>
        <v>0</v>
      </c>
      <c r="K345" s="280" t="s">
        <v>19</v>
      </c>
      <c r="L345" s="285"/>
      <c r="M345" s="286" t="s">
        <v>19</v>
      </c>
      <c r="N345" s="287" t="s">
        <v>45</v>
      </c>
      <c r="O345" s="87"/>
      <c r="P345" s="225">
        <f>O345*H345</f>
        <v>0</v>
      </c>
      <c r="Q345" s="225">
        <v>0.41299999999999998</v>
      </c>
      <c r="R345" s="225">
        <f>Q345*H345</f>
        <v>1.2389999999999999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252</v>
      </c>
      <c r="AT345" s="227" t="s">
        <v>547</v>
      </c>
      <c r="AU345" s="227" t="s">
        <v>83</v>
      </c>
      <c r="AY345" s="20" t="s">
        <v>197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81</v>
      </c>
      <c r="BK345" s="228">
        <f>ROUND(I345*H345,2)</f>
        <v>0</v>
      </c>
      <c r="BL345" s="20" t="s">
        <v>109</v>
      </c>
      <c r="BM345" s="227" t="s">
        <v>550</v>
      </c>
    </row>
    <row r="346" s="2" customFormat="1" ht="16.5" customHeight="1">
      <c r="A346" s="41"/>
      <c r="B346" s="42"/>
      <c r="C346" s="278" t="s">
        <v>551</v>
      </c>
      <c r="D346" s="278" t="s">
        <v>547</v>
      </c>
      <c r="E346" s="279" t="s">
        <v>552</v>
      </c>
      <c r="F346" s="280" t="s">
        <v>553</v>
      </c>
      <c r="G346" s="281" t="s">
        <v>280</v>
      </c>
      <c r="H346" s="282">
        <v>2</v>
      </c>
      <c r="I346" s="283"/>
      <c r="J346" s="284">
        <f>ROUND(I346*H346,2)</f>
        <v>0</v>
      </c>
      <c r="K346" s="280" t="s">
        <v>19</v>
      </c>
      <c r="L346" s="285"/>
      <c r="M346" s="286" t="s">
        <v>19</v>
      </c>
      <c r="N346" s="287" t="s">
        <v>45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252</v>
      </c>
      <c r="AT346" s="227" t="s">
        <v>547</v>
      </c>
      <c r="AU346" s="227" t="s">
        <v>83</v>
      </c>
      <c r="AY346" s="20" t="s">
        <v>197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81</v>
      </c>
      <c r="BK346" s="228">
        <f>ROUND(I346*H346,2)</f>
        <v>0</v>
      </c>
      <c r="BL346" s="20" t="s">
        <v>109</v>
      </c>
      <c r="BM346" s="227" t="s">
        <v>554</v>
      </c>
    </row>
    <row r="347" s="2" customFormat="1" ht="49.05" customHeight="1">
      <c r="A347" s="41"/>
      <c r="B347" s="42"/>
      <c r="C347" s="216" t="s">
        <v>555</v>
      </c>
      <c r="D347" s="216" t="s">
        <v>199</v>
      </c>
      <c r="E347" s="217" t="s">
        <v>556</v>
      </c>
      <c r="F347" s="218" t="s">
        <v>557</v>
      </c>
      <c r="G347" s="219" t="s">
        <v>280</v>
      </c>
      <c r="H347" s="220">
        <v>99</v>
      </c>
      <c r="I347" s="221"/>
      <c r="J347" s="222">
        <f>ROUND(I347*H347,2)</f>
        <v>0</v>
      </c>
      <c r="K347" s="218" t="s">
        <v>203</v>
      </c>
      <c r="L347" s="47"/>
      <c r="M347" s="223" t="s">
        <v>19</v>
      </c>
      <c r="N347" s="224" t="s">
        <v>45</v>
      </c>
      <c r="O347" s="87"/>
      <c r="P347" s="225">
        <f>O347*H347</f>
        <v>0</v>
      </c>
      <c r="Q347" s="225">
        <v>0.18636</v>
      </c>
      <c r="R347" s="225">
        <f>Q347*H347</f>
        <v>18.449639999999999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109</v>
      </c>
      <c r="AT347" s="227" t="s">
        <v>199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109</v>
      </c>
      <c r="BM347" s="227" t="s">
        <v>558</v>
      </c>
    </row>
    <row r="348" s="2" customFormat="1">
      <c r="A348" s="41"/>
      <c r="B348" s="42"/>
      <c r="C348" s="43"/>
      <c r="D348" s="229" t="s">
        <v>205</v>
      </c>
      <c r="E348" s="43"/>
      <c r="F348" s="230" t="s">
        <v>559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15" customFormat="1">
      <c r="A349" s="15"/>
      <c r="B349" s="257"/>
      <c r="C349" s="258"/>
      <c r="D349" s="236" t="s">
        <v>207</v>
      </c>
      <c r="E349" s="259" t="s">
        <v>19</v>
      </c>
      <c r="F349" s="260" t="s">
        <v>543</v>
      </c>
      <c r="G349" s="258"/>
      <c r="H349" s="259" t="s">
        <v>19</v>
      </c>
      <c r="I349" s="261"/>
      <c r="J349" s="258"/>
      <c r="K349" s="258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207</v>
      </c>
      <c r="AU349" s="266" t="s">
        <v>83</v>
      </c>
      <c r="AV349" s="15" t="s">
        <v>81</v>
      </c>
      <c r="AW349" s="15" t="s">
        <v>35</v>
      </c>
      <c r="AX349" s="15" t="s">
        <v>74</v>
      </c>
      <c r="AY349" s="266" t="s">
        <v>197</v>
      </c>
    </row>
    <row r="350" s="13" customFormat="1">
      <c r="A350" s="13"/>
      <c r="B350" s="234"/>
      <c r="C350" s="235"/>
      <c r="D350" s="236" t="s">
        <v>207</v>
      </c>
      <c r="E350" s="237" t="s">
        <v>19</v>
      </c>
      <c r="F350" s="238" t="s">
        <v>560</v>
      </c>
      <c r="G350" s="235"/>
      <c r="H350" s="239">
        <v>43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207</v>
      </c>
      <c r="AU350" s="245" t="s">
        <v>83</v>
      </c>
      <c r="AV350" s="13" t="s">
        <v>83</v>
      </c>
      <c r="AW350" s="13" t="s">
        <v>35</v>
      </c>
      <c r="AX350" s="13" t="s">
        <v>74</v>
      </c>
      <c r="AY350" s="245" t="s">
        <v>197</v>
      </c>
    </row>
    <row r="351" s="13" customFormat="1">
      <c r="A351" s="13"/>
      <c r="B351" s="234"/>
      <c r="C351" s="235"/>
      <c r="D351" s="236" t="s">
        <v>207</v>
      </c>
      <c r="E351" s="237" t="s">
        <v>19</v>
      </c>
      <c r="F351" s="238" t="s">
        <v>561</v>
      </c>
      <c r="G351" s="235"/>
      <c r="H351" s="239">
        <v>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207</v>
      </c>
      <c r="AU351" s="245" t="s">
        <v>83</v>
      </c>
      <c r="AV351" s="13" t="s">
        <v>83</v>
      </c>
      <c r="AW351" s="13" t="s">
        <v>35</v>
      </c>
      <c r="AX351" s="13" t="s">
        <v>74</v>
      </c>
      <c r="AY351" s="245" t="s">
        <v>197</v>
      </c>
    </row>
    <row r="352" s="13" customFormat="1">
      <c r="A352" s="13"/>
      <c r="B352" s="234"/>
      <c r="C352" s="235"/>
      <c r="D352" s="236" t="s">
        <v>207</v>
      </c>
      <c r="E352" s="237" t="s">
        <v>19</v>
      </c>
      <c r="F352" s="238" t="s">
        <v>562</v>
      </c>
      <c r="G352" s="235"/>
      <c r="H352" s="239">
        <v>4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207</v>
      </c>
      <c r="AU352" s="245" t="s">
        <v>83</v>
      </c>
      <c r="AV352" s="13" t="s">
        <v>83</v>
      </c>
      <c r="AW352" s="13" t="s">
        <v>35</v>
      </c>
      <c r="AX352" s="13" t="s">
        <v>74</v>
      </c>
      <c r="AY352" s="245" t="s">
        <v>197</v>
      </c>
    </row>
    <row r="353" s="13" customFormat="1">
      <c r="A353" s="13"/>
      <c r="B353" s="234"/>
      <c r="C353" s="235"/>
      <c r="D353" s="236" t="s">
        <v>207</v>
      </c>
      <c r="E353" s="237" t="s">
        <v>19</v>
      </c>
      <c r="F353" s="238" t="s">
        <v>563</v>
      </c>
      <c r="G353" s="235"/>
      <c r="H353" s="239">
        <v>2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207</v>
      </c>
      <c r="AU353" s="245" t="s">
        <v>83</v>
      </c>
      <c r="AV353" s="13" t="s">
        <v>83</v>
      </c>
      <c r="AW353" s="13" t="s">
        <v>35</v>
      </c>
      <c r="AX353" s="13" t="s">
        <v>74</v>
      </c>
      <c r="AY353" s="245" t="s">
        <v>197</v>
      </c>
    </row>
    <row r="354" s="15" customFormat="1">
      <c r="A354" s="15"/>
      <c r="B354" s="257"/>
      <c r="C354" s="258"/>
      <c r="D354" s="236" t="s">
        <v>207</v>
      </c>
      <c r="E354" s="259" t="s">
        <v>19</v>
      </c>
      <c r="F354" s="260" t="s">
        <v>564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207</v>
      </c>
      <c r="AU354" s="266" t="s">
        <v>83</v>
      </c>
      <c r="AV354" s="15" t="s">
        <v>81</v>
      </c>
      <c r="AW354" s="15" t="s">
        <v>35</v>
      </c>
      <c r="AX354" s="15" t="s">
        <v>74</v>
      </c>
      <c r="AY354" s="266" t="s">
        <v>197</v>
      </c>
    </row>
    <row r="355" s="13" customFormat="1">
      <c r="A355" s="13"/>
      <c r="B355" s="234"/>
      <c r="C355" s="235"/>
      <c r="D355" s="236" t="s">
        <v>207</v>
      </c>
      <c r="E355" s="237" t="s">
        <v>19</v>
      </c>
      <c r="F355" s="238" t="s">
        <v>565</v>
      </c>
      <c r="G355" s="235"/>
      <c r="H355" s="239">
        <v>42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207</v>
      </c>
      <c r="AU355" s="245" t="s">
        <v>83</v>
      </c>
      <c r="AV355" s="13" t="s">
        <v>83</v>
      </c>
      <c r="AW355" s="13" t="s">
        <v>35</v>
      </c>
      <c r="AX355" s="13" t="s">
        <v>74</v>
      </c>
      <c r="AY355" s="245" t="s">
        <v>197</v>
      </c>
    </row>
    <row r="356" s="13" customFormat="1">
      <c r="A356" s="13"/>
      <c r="B356" s="234"/>
      <c r="C356" s="235"/>
      <c r="D356" s="236" t="s">
        <v>207</v>
      </c>
      <c r="E356" s="237" t="s">
        <v>19</v>
      </c>
      <c r="F356" s="238" t="s">
        <v>561</v>
      </c>
      <c r="G356" s="235"/>
      <c r="H356" s="239">
        <v>2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207</v>
      </c>
      <c r="AU356" s="245" t="s">
        <v>83</v>
      </c>
      <c r="AV356" s="13" t="s">
        <v>83</v>
      </c>
      <c r="AW356" s="13" t="s">
        <v>35</v>
      </c>
      <c r="AX356" s="13" t="s">
        <v>74</v>
      </c>
      <c r="AY356" s="245" t="s">
        <v>197</v>
      </c>
    </row>
    <row r="357" s="13" customFormat="1">
      <c r="A357" s="13"/>
      <c r="B357" s="234"/>
      <c r="C357" s="235"/>
      <c r="D357" s="236" t="s">
        <v>207</v>
      </c>
      <c r="E357" s="237" t="s">
        <v>19</v>
      </c>
      <c r="F357" s="238" t="s">
        <v>562</v>
      </c>
      <c r="G357" s="235"/>
      <c r="H357" s="239">
        <v>4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207</v>
      </c>
      <c r="AU357" s="245" t="s">
        <v>83</v>
      </c>
      <c r="AV357" s="13" t="s">
        <v>83</v>
      </c>
      <c r="AW357" s="13" t="s">
        <v>35</v>
      </c>
      <c r="AX357" s="13" t="s">
        <v>74</v>
      </c>
      <c r="AY357" s="245" t="s">
        <v>197</v>
      </c>
    </row>
    <row r="358" s="14" customFormat="1">
      <c r="A358" s="14"/>
      <c r="B358" s="246"/>
      <c r="C358" s="247"/>
      <c r="D358" s="236" t="s">
        <v>207</v>
      </c>
      <c r="E358" s="248" t="s">
        <v>19</v>
      </c>
      <c r="F358" s="249" t="s">
        <v>216</v>
      </c>
      <c r="G358" s="247"/>
      <c r="H358" s="250">
        <v>99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207</v>
      </c>
      <c r="AU358" s="256" t="s">
        <v>83</v>
      </c>
      <c r="AV358" s="14" t="s">
        <v>109</v>
      </c>
      <c r="AW358" s="14" t="s">
        <v>35</v>
      </c>
      <c r="AX358" s="14" t="s">
        <v>81</v>
      </c>
      <c r="AY358" s="256" t="s">
        <v>197</v>
      </c>
    </row>
    <row r="359" s="2" customFormat="1" ht="16.5" customHeight="1">
      <c r="A359" s="41"/>
      <c r="B359" s="42"/>
      <c r="C359" s="278" t="s">
        <v>566</v>
      </c>
      <c r="D359" s="278" t="s">
        <v>547</v>
      </c>
      <c r="E359" s="279" t="s">
        <v>567</v>
      </c>
      <c r="F359" s="280" t="s">
        <v>568</v>
      </c>
      <c r="G359" s="281" t="s">
        <v>280</v>
      </c>
      <c r="H359" s="282">
        <v>85</v>
      </c>
      <c r="I359" s="283"/>
      <c r="J359" s="284">
        <f>ROUND(I359*H359,2)</f>
        <v>0</v>
      </c>
      <c r="K359" s="280" t="s">
        <v>19</v>
      </c>
      <c r="L359" s="285"/>
      <c r="M359" s="286" t="s">
        <v>19</v>
      </c>
      <c r="N359" s="287" t="s">
        <v>45</v>
      </c>
      <c r="O359" s="87"/>
      <c r="P359" s="225">
        <f>O359*H359</f>
        <v>0</v>
      </c>
      <c r="Q359" s="225">
        <v>0.41299999999999998</v>
      </c>
      <c r="R359" s="225">
        <f>Q359*H359</f>
        <v>35.104999999999997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252</v>
      </c>
      <c r="AT359" s="227" t="s">
        <v>547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109</v>
      </c>
      <c r="BM359" s="227" t="s">
        <v>569</v>
      </c>
    </row>
    <row r="360" s="15" customFormat="1">
      <c r="A360" s="15"/>
      <c r="B360" s="257"/>
      <c r="C360" s="258"/>
      <c r="D360" s="236" t="s">
        <v>207</v>
      </c>
      <c r="E360" s="259" t="s">
        <v>19</v>
      </c>
      <c r="F360" s="260" t="s">
        <v>543</v>
      </c>
      <c r="G360" s="258"/>
      <c r="H360" s="259" t="s">
        <v>19</v>
      </c>
      <c r="I360" s="261"/>
      <c r="J360" s="258"/>
      <c r="K360" s="258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207</v>
      </c>
      <c r="AU360" s="266" t="s">
        <v>83</v>
      </c>
      <c r="AV360" s="15" t="s">
        <v>81</v>
      </c>
      <c r="AW360" s="15" t="s">
        <v>35</v>
      </c>
      <c r="AX360" s="15" t="s">
        <v>74</v>
      </c>
      <c r="AY360" s="266" t="s">
        <v>197</v>
      </c>
    </row>
    <row r="361" s="13" customFormat="1">
      <c r="A361" s="13"/>
      <c r="B361" s="234"/>
      <c r="C361" s="235"/>
      <c r="D361" s="236" t="s">
        <v>207</v>
      </c>
      <c r="E361" s="237" t="s">
        <v>19</v>
      </c>
      <c r="F361" s="238" t="s">
        <v>560</v>
      </c>
      <c r="G361" s="235"/>
      <c r="H361" s="239">
        <v>43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207</v>
      </c>
      <c r="AU361" s="245" t="s">
        <v>83</v>
      </c>
      <c r="AV361" s="13" t="s">
        <v>83</v>
      </c>
      <c r="AW361" s="13" t="s">
        <v>35</v>
      </c>
      <c r="AX361" s="13" t="s">
        <v>74</v>
      </c>
      <c r="AY361" s="245" t="s">
        <v>197</v>
      </c>
    </row>
    <row r="362" s="15" customFormat="1">
      <c r="A362" s="15"/>
      <c r="B362" s="257"/>
      <c r="C362" s="258"/>
      <c r="D362" s="236" t="s">
        <v>207</v>
      </c>
      <c r="E362" s="259" t="s">
        <v>19</v>
      </c>
      <c r="F362" s="260" t="s">
        <v>564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207</v>
      </c>
      <c r="AU362" s="266" t="s">
        <v>83</v>
      </c>
      <c r="AV362" s="15" t="s">
        <v>81</v>
      </c>
      <c r="AW362" s="15" t="s">
        <v>35</v>
      </c>
      <c r="AX362" s="15" t="s">
        <v>74</v>
      </c>
      <c r="AY362" s="266" t="s">
        <v>197</v>
      </c>
    </row>
    <row r="363" s="13" customFormat="1">
      <c r="A363" s="13"/>
      <c r="B363" s="234"/>
      <c r="C363" s="235"/>
      <c r="D363" s="236" t="s">
        <v>207</v>
      </c>
      <c r="E363" s="237" t="s">
        <v>19</v>
      </c>
      <c r="F363" s="238" t="s">
        <v>565</v>
      </c>
      <c r="G363" s="235"/>
      <c r="H363" s="239">
        <v>42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207</v>
      </c>
      <c r="AU363" s="245" t="s">
        <v>83</v>
      </c>
      <c r="AV363" s="13" t="s">
        <v>83</v>
      </c>
      <c r="AW363" s="13" t="s">
        <v>35</v>
      </c>
      <c r="AX363" s="13" t="s">
        <v>74</v>
      </c>
      <c r="AY363" s="245" t="s">
        <v>197</v>
      </c>
    </row>
    <row r="364" s="14" customFormat="1">
      <c r="A364" s="14"/>
      <c r="B364" s="246"/>
      <c r="C364" s="247"/>
      <c r="D364" s="236" t="s">
        <v>207</v>
      </c>
      <c r="E364" s="248" t="s">
        <v>19</v>
      </c>
      <c r="F364" s="249" t="s">
        <v>216</v>
      </c>
      <c r="G364" s="247"/>
      <c r="H364" s="250">
        <v>85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207</v>
      </c>
      <c r="AU364" s="256" t="s">
        <v>83</v>
      </c>
      <c r="AV364" s="14" t="s">
        <v>109</v>
      </c>
      <c r="AW364" s="14" t="s">
        <v>35</v>
      </c>
      <c r="AX364" s="14" t="s">
        <v>81</v>
      </c>
      <c r="AY364" s="256" t="s">
        <v>197</v>
      </c>
    </row>
    <row r="365" s="2" customFormat="1" ht="16.5" customHeight="1">
      <c r="A365" s="41"/>
      <c r="B365" s="42"/>
      <c r="C365" s="278" t="s">
        <v>570</v>
      </c>
      <c r="D365" s="278" t="s">
        <v>547</v>
      </c>
      <c r="E365" s="279" t="s">
        <v>571</v>
      </c>
      <c r="F365" s="280" t="s">
        <v>572</v>
      </c>
      <c r="G365" s="281" t="s">
        <v>280</v>
      </c>
      <c r="H365" s="282">
        <v>4</v>
      </c>
      <c r="I365" s="283"/>
      <c r="J365" s="284">
        <f>ROUND(I365*H365,2)</f>
        <v>0</v>
      </c>
      <c r="K365" s="280" t="s">
        <v>19</v>
      </c>
      <c r="L365" s="285"/>
      <c r="M365" s="286" t="s">
        <v>19</v>
      </c>
      <c r="N365" s="287" t="s">
        <v>45</v>
      </c>
      <c r="O365" s="87"/>
      <c r="P365" s="225">
        <f>O365*H365</f>
        <v>0</v>
      </c>
      <c r="Q365" s="225">
        <v>0.29499999999999998</v>
      </c>
      <c r="R365" s="225">
        <f>Q365*H365</f>
        <v>1.1799999999999999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252</v>
      </c>
      <c r="AT365" s="227" t="s">
        <v>547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109</v>
      </c>
      <c r="BM365" s="227" t="s">
        <v>573</v>
      </c>
    </row>
    <row r="366" s="15" customFormat="1">
      <c r="A366" s="15"/>
      <c r="B366" s="257"/>
      <c r="C366" s="258"/>
      <c r="D366" s="236" t="s">
        <v>207</v>
      </c>
      <c r="E366" s="259" t="s">
        <v>19</v>
      </c>
      <c r="F366" s="260" t="s">
        <v>543</v>
      </c>
      <c r="G366" s="258"/>
      <c r="H366" s="259" t="s">
        <v>19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207</v>
      </c>
      <c r="AU366" s="266" t="s">
        <v>83</v>
      </c>
      <c r="AV366" s="15" t="s">
        <v>81</v>
      </c>
      <c r="AW366" s="15" t="s">
        <v>35</v>
      </c>
      <c r="AX366" s="15" t="s">
        <v>74</v>
      </c>
      <c r="AY366" s="266" t="s">
        <v>197</v>
      </c>
    </row>
    <row r="367" s="13" customFormat="1">
      <c r="A367" s="13"/>
      <c r="B367" s="234"/>
      <c r="C367" s="235"/>
      <c r="D367" s="236" t="s">
        <v>207</v>
      </c>
      <c r="E367" s="237" t="s">
        <v>19</v>
      </c>
      <c r="F367" s="238" t="s">
        <v>561</v>
      </c>
      <c r="G367" s="235"/>
      <c r="H367" s="239">
        <v>2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207</v>
      </c>
      <c r="AU367" s="245" t="s">
        <v>83</v>
      </c>
      <c r="AV367" s="13" t="s">
        <v>83</v>
      </c>
      <c r="AW367" s="13" t="s">
        <v>35</v>
      </c>
      <c r="AX367" s="13" t="s">
        <v>74</v>
      </c>
      <c r="AY367" s="245" t="s">
        <v>197</v>
      </c>
    </row>
    <row r="368" s="15" customFormat="1">
      <c r="A368" s="15"/>
      <c r="B368" s="257"/>
      <c r="C368" s="258"/>
      <c r="D368" s="236" t="s">
        <v>207</v>
      </c>
      <c r="E368" s="259" t="s">
        <v>19</v>
      </c>
      <c r="F368" s="260" t="s">
        <v>564</v>
      </c>
      <c r="G368" s="258"/>
      <c r="H368" s="259" t="s">
        <v>19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207</v>
      </c>
      <c r="AU368" s="266" t="s">
        <v>83</v>
      </c>
      <c r="AV368" s="15" t="s">
        <v>81</v>
      </c>
      <c r="AW368" s="15" t="s">
        <v>35</v>
      </c>
      <c r="AX368" s="15" t="s">
        <v>74</v>
      </c>
      <c r="AY368" s="266" t="s">
        <v>197</v>
      </c>
    </row>
    <row r="369" s="13" customFormat="1">
      <c r="A369" s="13"/>
      <c r="B369" s="234"/>
      <c r="C369" s="235"/>
      <c r="D369" s="236" t="s">
        <v>207</v>
      </c>
      <c r="E369" s="237" t="s">
        <v>19</v>
      </c>
      <c r="F369" s="238" t="s">
        <v>574</v>
      </c>
      <c r="G369" s="235"/>
      <c r="H369" s="239">
        <v>2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207</v>
      </c>
      <c r="AU369" s="245" t="s">
        <v>83</v>
      </c>
      <c r="AV369" s="13" t="s">
        <v>83</v>
      </c>
      <c r="AW369" s="13" t="s">
        <v>35</v>
      </c>
      <c r="AX369" s="13" t="s">
        <v>74</v>
      </c>
      <c r="AY369" s="245" t="s">
        <v>197</v>
      </c>
    </row>
    <row r="370" s="14" customFormat="1">
      <c r="A370" s="14"/>
      <c r="B370" s="246"/>
      <c r="C370" s="247"/>
      <c r="D370" s="236" t="s">
        <v>207</v>
      </c>
      <c r="E370" s="248" t="s">
        <v>19</v>
      </c>
      <c r="F370" s="249" t="s">
        <v>216</v>
      </c>
      <c r="G370" s="247"/>
      <c r="H370" s="250">
        <v>4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207</v>
      </c>
      <c r="AU370" s="256" t="s">
        <v>83</v>
      </c>
      <c r="AV370" s="14" t="s">
        <v>109</v>
      </c>
      <c r="AW370" s="14" t="s">
        <v>35</v>
      </c>
      <c r="AX370" s="14" t="s">
        <v>81</v>
      </c>
      <c r="AY370" s="256" t="s">
        <v>197</v>
      </c>
    </row>
    <row r="371" s="2" customFormat="1" ht="16.5" customHeight="1">
      <c r="A371" s="41"/>
      <c r="B371" s="42"/>
      <c r="C371" s="278" t="s">
        <v>575</v>
      </c>
      <c r="D371" s="278" t="s">
        <v>547</v>
      </c>
      <c r="E371" s="279" t="s">
        <v>576</v>
      </c>
      <c r="F371" s="280" t="s">
        <v>577</v>
      </c>
      <c r="G371" s="281" t="s">
        <v>280</v>
      </c>
      <c r="H371" s="282">
        <v>8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252</v>
      </c>
      <c r="AT371" s="227" t="s">
        <v>547</v>
      </c>
      <c r="AU371" s="227" t="s">
        <v>83</v>
      </c>
      <c r="AY371" s="20" t="s">
        <v>197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81</v>
      </c>
      <c r="BK371" s="228">
        <f>ROUND(I371*H371,2)</f>
        <v>0</v>
      </c>
      <c r="BL371" s="20" t="s">
        <v>109</v>
      </c>
      <c r="BM371" s="227" t="s">
        <v>578</v>
      </c>
    </row>
    <row r="372" s="15" customFormat="1">
      <c r="A372" s="15"/>
      <c r="B372" s="257"/>
      <c r="C372" s="258"/>
      <c r="D372" s="236" t="s">
        <v>207</v>
      </c>
      <c r="E372" s="259" t="s">
        <v>19</v>
      </c>
      <c r="F372" s="260" t="s">
        <v>543</v>
      </c>
      <c r="G372" s="258"/>
      <c r="H372" s="259" t="s">
        <v>19</v>
      </c>
      <c r="I372" s="261"/>
      <c r="J372" s="258"/>
      <c r="K372" s="258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207</v>
      </c>
      <c r="AU372" s="266" t="s">
        <v>83</v>
      </c>
      <c r="AV372" s="15" t="s">
        <v>81</v>
      </c>
      <c r="AW372" s="15" t="s">
        <v>35</v>
      </c>
      <c r="AX372" s="15" t="s">
        <v>74</v>
      </c>
      <c r="AY372" s="266" t="s">
        <v>197</v>
      </c>
    </row>
    <row r="373" s="13" customFormat="1">
      <c r="A373" s="13"/>
      <c r="B373" s="234"/>
      <c r="C373" s="235"/>
      <c r="D373" s="236" t="s">
        <v>207</v>
      </c>
      <c r="E373" s="237" t="s">
        <v>19</v>
      </c>
      <c r="F373" s="238" t="s">
        <v>562</v>
      </c>
      <c r="G373" s="235"/>
      <c r="H373" s="239">
        <v>4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207</v>
      </c>
      <c r="AU373" s="245" t="s">
        <v>83</v>
      </c>
      <c r="AV373" s="13" t="s">
        <v>83</v>
      </c>
      <c r="AW373" s="13" t="s">
        <v>35</v>
      </c>
      <c r="AX373" s="13" t="s">
        <v>74</v>
      </c>
      <c r="AY373" s="245" t="s">
        <v>197</v>
      </c>
    </row>
    <row r="374" s="15" customFormat="1">
      <c r="A374" s="15"/>
      <c r="B374" s="257"/>
      <c r="C374" s="258"/>
      <c r="D374" s="236" t="s">
        <v>207</v>
      </c>
      <c r="E374" s="259" t="s">
        <v>19</v>
      </c>
      <c r="F374" s="260" t="s">
        <v>564</v>
      </c>
      <c r="G374" s="258"/>
      <c r="H374" s="259" t="s">
        <v>19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207</v>
      </c>
      <c r="AU374" s="266" t="s">
        <v>83</v>
      </c>
      <c r="AV374" s="15" t="s">
        <v>81</v>
      </c>
      <c r="AW374" s="15" t="s">
        <v>35</v>
      </c>
      <c r="AX374" s="15" t="s">
        <v>74</v>
      </c>
      <c r="AY374" s="266" t="s">
        <v>197</v>
      </c>
    </row>
    <row r="375" s="13" customFormat="1">
      <c r="A375" s="13"/>
      <c r="B375" s="234"/>
      <c r="C375" s="235"/>
      <c r="D375" s="236" t="s">
        <v>207</v>
      </c>
      <c r="E375" s="237" t="s">
        <v>19</v>
      </c>
      <c r="F375" s="238" t="s">
        <v>579</v>
      </c>
      <c r="G375" s="235"/>
      <c r="H375" s="239">
        <v>4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207</v>
      </c>
      <c r="AU375" s="245" t="s">
        <v>83</v>
      </c>
      <c r="AV375" s="13" t="s">
        <v>83</v>
      </c>
      <c r="AW375" s="13" t="s">
        <v>35</v>
      </c>
      <c r="AX375" s="13" t="s">
        <v>74</v>
      </c>
      <c r="AY375" s="245" t="s">
        <v>197</v>
      </c>
    </row>
    <row r="376" s="14" customFormat="1">
      <c r="A376" s="14"/>
      <c r="B376" s="246"/>
      <c r="C376" s="247"/>
      <c r="D376" s="236" t="s">
        <v>207</v>
      </c>
      <c r="E376" s="248" t="s">
        <v>19</v>
      </c>
      <c r="F376" s="249" t="s">
        <v>216</v>
      </c>
      <c r="G376" s="247"/>
      <c r="H376" s="250">
        <v>8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207</v>
      </c>
      <c r="AU376" s="256" t="s">
        <v>83</v>
      </c>
      <c r="AV376" s="14" t="s">
        <v>109</v>
      </c>
      <c r="AW376" s="14" t="s">
        <v>35</v>
      </c>
      <c r="AX376" s="14" t="s">
        <v>81</v>
      </c>
      <c r="AY376" s="256" t="s">
        <v>197</v>
      </c>
    </row>
    <row r="377" s="2" customFormat="1" ht="16.5" customHeight="1">
      <c r="A377" s="41"/>
      <c r="B377" s="42"/>
      <c r="C377" s="278" t="s">
        <v>580</v>
      </c>
      <c r="D377" s="278" t="s">
        <v>547</v>
      </c>
      <c r="E377" s="279" t="s">
        <v>581</v>
      </c>
      <c r="F377" s="280" t="s">
        <v>582</v>
      </c>
      <c r="G377" s="281" t="s">
        <v>280</v>
      </c>
      <c r="H377" s="282">
        <v>2</v>
      </c>
      <c r="I377" s="283"/>
      <c r="J377" s="284">
        <f>ROUND(I377*H377,2)</f>
        <v>0</v>
      </c>
      <c r="K377" s="280" t="s">
        <v>19</v>
      </c>
      <c r="L377" s="285"/>
      <c r="M377" s="286" t="s">
        <v>19</v>
      </c>
      <c r="N377" s="287" t="s">
        <v>45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252</v>
      </c>
      <c r="AT377" s="227" t="s">
        <v>547</v>
      </c>
      <c r="AU377" s="227" t="s">
        <v>83</v>
      </c>
      <c r="AY377" s="20" t="s">
        <v>197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81</v>
      </c>
      <c r="BK377" s="228">
        <f>ROUND(I377*H377,2)</f>
        <v>0</v>
      </c>
      <c r="BL377" s="20" t="s">
        <v>109</v>
      </c>
      <c r="BM377" s="227" t="s">
        <v>583</v>
      </c>
    </row>
    <row r="378" s="15" customFormat="1">
      <c r="A378" s="15"/>
      <c r="B378" s="257"/>
      <c r="C378" s="258"/>
      <c r="D378" s="236" t="s">
        <v>207</v>
      </c>
      <c r="E378" s="259" t="s">
        <v>19</v>
      </c>
      <c r="F378" s="260" t="s">
        <v>543</v>
      </c>
      <c r="G378" s="258"/>
      <c r="H378" s="259" t="s">
        <v>19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207</v>
      </c>
      <c r="AU378" s="266" t="s">
        <v>83</v>
      </c>
      <c r="AV378" s="15" t="s">
        <v>81</v>
      </c>
      <c r="AW378" s="15" t="s">
        <v>35</v>
      </c>
      <c r="AX378" s="15" t="s">
        <v>74</v>
      </c>
      <c r="AY378" s="266" t="s">
        <v>197</v>
      </c>
    </row>
    <row r="379" s="13" customFormat="1">
      <c r="A379" s="13"/>
      <c r="B379" s="234"/>
      <c r="C379" s="235"/>
      <c r="D379" s="236" t="s">
        <v>207</v>
      </c>
      <c r="E379" s="237" t="s">
        <v>19</v>
      </c>
      <c r="F379" s="238" t="s">
        <v>563</v>
      </c>
      <c r="G379" s="235"/>
      <c r="H379" s="239">
        <v>2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207</v>
      </c>
      <c r="AU379" s="245" t="s">
        <v>83</v>
      </c>
      <c r="AV379" s="13" t="s">
        <v>83</v>
      </c>
      <c r="AW379" s="13" t="s">
        <v>35</v>
      </c>
      <c r="AX379" s="13" t="s">
        <v>74</v>
      </c>
      <c r="AY379" s="245" t="s">
        <v>197</v>
      </c>
    </row>
    <row r="380" s="14" customFormat="1">
      <c r="A380" s="14"/>
      <c r="B380" s="246"/>
      <c r="C380" s="247"/>
      <c r="D380" s="236" t="s">
        <v>207</v>
      </c>
      <c r="E380" s="248" t="s">
        <v>19</v>
      </c>
      <c r="F380" s="249" t="s">
        <v>216</v>
      </c>
      <c r="G380" s="247"/>
      <c r="H380" s="250">
        <v>2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207</v>
      </c>
      <c r="AU380" s="256" t="s">
        <v>83</v>
      </c>
      <c r="AV380" s="14" t="s">
        <v>109</v>
      </c>
      <c r="AW380" s="14" t="s">
        <v>35</v>
      </c>
      <c r="AX380" s="14" t="s">
        <v>81</v>
      </c>
      <c r="AY380" s="256" t="s">
        <v>197</v>
      </c>
    </row>
    <row r="381" s="2" customFormat="1" ht="55.5" customHeight="1">
      <c r="A381" s="41"/>
      <c r="B381" s="42"/>
      <c r="C381" s="216" t="s">
        <v>584</v>
      </c>
      <c r="D381" s="216" t="s">
        <v>199</v>
      </c>
      <c r="E381" s="217" t="s">
        <v>585</v>
      </c>
      <c r="F381" s="218" t="s">
        <v>586</v>
      </c>
      <c r="G381" s="219" t="s">
        <v>211</v>
      </c>
      <c r="H381" s="220">
        <v>19.748000000000001</v>
      </c>
      <c r="I381" s="221"/>
      <c r="J381" s="222">
        <f>ROUND(I381*H381,2)</f>
        <v>0</v>
      </c>
      <c r="K381" s="218" t="s">
        <v>203</v>
      </c>
      <c r="L381" s="47"/>
      <c r="M381" s="223" t="s">
        <v>19</v>
      </c>
      <c r="N381" s="224" t="s">
        <v>45</v>
      </c>
      <c r="O381" s="87"/>
      <c r="P381" s="225">
        <f>O381*H381</f>
        <v>0</v>
      </c>
      <c r="Q381" s="225">
        <v>2.5019399999999998</v>
      </c>
      <c r="R381" s="225">
        <f>Q381*H381</f>
        <v>49.40831112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109</v>
      </c>
      <c r="AT381" s="227" t="s">
        <v>199</v>
      </c>
      <c r="AU381" s="227" t="s">
        <v>83</v>
      </c>
      <c r="AY381" s="20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81</v>
      </c>
      <c r="BK381" s="228">
        <f>ROUND(I381*H381,2)</f>
        <v>0</v>
      </c>
      <c r="BL381" s="20" t="s">
        <v>109</v>
      </c>
      <c r="BM381" s="227" t="s">
        <v>587</v>
      </c>
    </row>
    <row r="382" s="2" customFormat="1">
      <c r="A382" s="41"/>
      <c r="B382" s="42"/>
      <c r="C382" s="43"/>
      <c r="D382" s="229" t="s">
        <v>205</v>
      </c>
      <c r="E382" s="43"/>
      <c r="F382" s="230" t="s">
        <v>588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15" customFormat="1">
      <c r="A383" s="15"/>
      <c r="B383" s="257"/>
      <c r="C383" s="258"/>
      <c r="D383" s="236" t="s">
        <v>207</v>
      </c>
      <c r="E383" s="259" t="s">
        <v>19</v>
      </c>
      <c r="F383" s="260" t="s">
        <v>589</v>
      </c>
      <c r="G383" s="258"/>
      <c r="H383" s="259" t="s">
        <v>19</v>
      </c>
      <c r="I383" s="261"/>
      <c r="J383" s="258"/>
      <c r="K383" s="258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207</v>
      </c>
      <c r="AU383" s="266" t="s">
        <v>83</v>
      </c>
      <c r="AV383" s="15" t="s">
        <v>81</v>
      </c>
      <c r="AW383" s="15" t="s">
        <v>35</v>
      </c>
      <c r="AX383" s="15" t="s">
        <v>74</v>
      </c>
      <c r="AY383" s="266" t="s">
        <v>197</v>
      </c>
    </row>
    <row r="384" s="13" customFormat="1">
      <c r="A384" s="13"/>
      <c r="B384" s="234"/>
      <c r="C384" s="235"/>
      <c r="D384" s="236" t="s">
        <v>207</v>
      </c>
      <c r="E384" s="237" t="s">
        <v>19</v>
      </c>
      <c r="F384" s="238" t="s">
        <v>590</v>
      </c>
      <c r="G384" s="235"/>
      <c r="H384" s="239">
        <v>11.699999999999999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207</v>
      </c>
      <c r="AU384" s="245" t="s">
        <v>83</v>
      </c>
      <c r="AV384" s="13" t="s">
        <v>83</v>
      </c>
      <c r="AW384" s="13" t="s">
        <v>35</v>
      </c>
      <c r="AX384" s="13" t="s">
        <v>74</v>
      </c>
      <c r="AY384" s="245" t="s">
        <v>197</v>
      </c>
    </row>
    <row r="385" s="13" customFormat="1">
      <c r="A385" s="13"/>
      <c r="B385" s="234"/>
      <c r="C385" s="235"/>
      <c r="D385" s="236" t="s">
        <v>207</v>
      </c>
      <c r="E385" s="237" t="s">
        <v>19</v>
      </c>
      <c r="F385" s="238" t="s">
        <v>591</v>
      </c>
      <c r="G385" s="235"/>
      <c r="H385" s="239">
        <v>7.8600000000000003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207</v>
      </c>
      <c r="AU385" s="245" t="s">
        <v>83</v>
      </c>
      <c r="AV385" s="13" t="s">
        <v>83</v>
      </c>
      <c r="AW385" s="13" t="s">
        <v>35</v>
      </c>
      <c r="AX385" s="13" t="s">
        <v>74</v>
      </c>
      <c r="AY385" s="245" t="s">
        <v>197</v>
      </c>
    </row>
    <row r="386" s="13" customFormat="1">
      <c r="A386" s="13"/>
      <c r="B386" s="234"/>
      <c r="C386" s="235"/>
      <c r="D386" s="236" t="s">
        <v>207</v>
      </c>
      <c r="E386" s="237" t="s">
        <v>19</v>
      </c>
      <c r="F386" s="238" t="s">
        <v>592</v>
      </c>
      <c r="G386" s="235"/>
      <c r="H386" s="239">
        <v>0.188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207</v>
      </c>
      <c r="AU386" s="245" t="s">
        <v>83</v>
      </c>
      <c r="AV386" s="13" t="s">
        <v>83</v>
      </c>
      <c r="AW386" s="13" t="s">
        <v>35</v>
      </c>
      <c r="AX386" s="13" t="s">
        <v>74</v>
      </c>
      <c r="AY386" s="245" t="s">
        <v>197</v>
      </c>
    </row>
    <row r="387" s="14" customFormat="1">
      <c r="A387" s="14"/>
      <c r="B387" s="246"/>
      <c r="C387" s="247"/>
      <c r="D387" s="236" t="s">
        <v>207</v>
      </c>
      <c r="E387" s="248" t="s">
        <v>19</v>
      </c>
      <c r="F387" s="249" t="s">
        <v>216</v>
      </c>
      <c r="G387" s="247"/>
      <c r="H387" s="250">
        <v>19.748000000000001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207</v>
      </c>
      <c r="AU387" s="256" t="s">
        <v>83</v>
      </c>
      <c r="AV387" s="14" t="s">
        <v>109</v>
      </c>
      <c r="AW387" s="14" t="s">
        <v>35</v>
      </c>
      <c r="AX387" s="14" t="s">
        <v>81</v>
      </c>
      <c r="AY387" s="256" t="s">
        <v>197</v>
      </c>
    </row>
    <row r="388" s="2" customFormat="1" ht="37.8" customHeight="1">
      <c r="A388" s="41"/>
      <c r="B388" s="42"/>
      <c r="C388" s="216" t="s">
        <v>593</v>
      </c>
      <c r="D388" s="216" t="s">
        <v>199</v>
      </c>
      <c r="E388" s="217" t="s">
        <v>594</v>
      </c>
      <c r="F388" s="218" t="s">
        <v>595</v>
      </c>
      <c r="G388" s="219" t="s">
        <v>202</v>
      </c>
      <c r="H388" s="220">
        <v>142.88999999999999</v>
      </c>
      <c r="I388" s="221"/>
      <c r="J388" s="222">
        <f>ROUND(I388*H388,2)</f>
        <v>0</v>
      </c>
      <c r="K388" s="218" t="s">
        <v>203</v>
      </c>
      <c r="L388" s="47"/>
      <c r="M388" s="223" t="s">
        <v>19</v>
      </c>
      <c r="N388" s="224" t="s">
        <v>45</v>
      </c>
      <c r="O388" s="87"/>
      <c r="P388" s="225">
        <f>O388*H388</f>
        <v>0</v>
      </c>
      <c r="Q388" s="225">
        <v>0.0046499999999999996</v>
      </c>
      <c r="R388" s="225">
        <f>Q388*H388</f>
        <v>0.66443849999999993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109</v>
      </c>
      <c r="AT388" s="227" t="s">
        <v>199</v>
      </c>
      <c r="AU388" s="227" t="s">
        <v>83</v>
      </c>
      <c r="AY388" s="20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81</v>
      </c>
      <c r="BK388" s="228">
        <f>ROUND(I388*H388,2)</f>
        <v>0</v>
      </c>
      <c r="BL388" s="20" t="s">
        <v>109</v>
      </c>
      <c r="BM388" s="227" t="s">
        <v>596</v>
      </c>
    </row>
    <row r="389" s="2" customFormat="1">
      <c r="A389" s="41"/>
      <c r="B389" s="42"/>
      <c r="C389" s="43"/>
      <c r="D389" s="229" t="s">
        <v>205</v>
      </c>
      <c r="E389" s="43"/>
      <c r="F389" s="230" t="s">
        <v>597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205</v>
      </c>
      <c r="AU389" s="20" t="s">
        <v>83</v>
      </c>
    </row>
    <row r="390" s="15" customFormat="1">
      <c r="A390" s="15"/>
      <c r="B390" s="257"/>
      <c r="C390" s="258"/>
      <c r="D390" s="236" t="s">
        <v>207</v>
      </c>
      <c r="E390" s="259" t="s">
        <v>19</v>
      </c>
      <c r="F390" s="260" t="s">
        <v>589</v>
      </c>
      <c r="G390" s="258"/>
      <c r="H390" s="259" t="s">
        <v>19</v>
      </c>
      <c r="I390" s="261"/>
      <c r="J390" s="258"/>
      <c r="K390" s="258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207</v>
      </c>
      <c r="AU390" s="266" t="s">
        <v>83</v>
      </c>
      <c r="AV390" s="15" t="s">
        <v>81</v>
      </c>
      <c r="AW390" s="15" t="s">
        <v>35</v>
      </c>
      <c r="AX390" s="15" t="s">
        <v>74</v>
      </c>
      <c r="AY390" s="266" t="s">
        <v>197</v>
      </c>
    </row>
    <row r="391" s="13" customFormat="1">
      <c r="A391" s="13"/>
      <c r="B391" s="234"/>
      <c r="C391" s="235"/>
      <c r="D391" s="236" t="s">
        <v>207</v>
      </c>
      <c r="E391" s="237" t="s">
        <v>19</v>
      </c>
      <c r="F391" s="238" t="s">
        <v>598</v>
      </c>
      <c r="G391" s="235"/>
      <c r="H391" s="239">
        <v>85.219999999999999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207</v>
      </c>
      <c r="AU391" s="245" t="s">
        <v>83</v>
      </c>
      <c r="AV391" s="13" t="s">
        <v>83</v>
      </c>
      <c r="AW391" s="13" t="s">
        <v>35</v>
      </c>
      <c r="AX391" s="13" t="s">
        <v>74</v>
      </c>
      <c r="AY391" s="245" t="s">
        <v>197</v>
      </c>
    </row>
    <row r="392" s="13" customFormat="1">
      <c r="A392" s="13"/>
      <c r="B392" s="234"/>
      <c r="C392" s="235"/>
      <c r="D392" s="236" t="s">
        <v>207</v>
      </c>
      <c r="E392" s="237" t="s">
        <v>19</v>
      </c>
      <c r="F392" s="238" t="s">
        <v>599</v>
      </c>
      <c r="G392" s="235"/>
      <c r="H392" s="239">
        <v>55.420000000000002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207</v>
      </c>
      <c r="AU392" s="245" t="s">
        <v>83</v>
      </c>
      <c r="AV392" s="13" t="s">
        <v>83</v>
      </c>
      <c r="AW392" s="13" t="s">
        <v>35</v>
      </c>
      <c r="AX392" s="13" t="s">
        <v>74</v>
      </c>
      <c r="AY392" s="245" t="s">
        <v>197</v>
      </c>
    </row>
    <row r="393" s="13" customFormat="1">
      <c r="A393" s="13"/>
      <c r="B393" s="234"/>
      <c r="C393" s="235"/>
      <c r="D393" s="236" t="s">
        <v>207</v>
      </c>
      <c r="E393" s="237" t="s">
        <v>19</v>
      </c>
      <c r="F393" s="238" t="s">
        <v>600</v>
      </c>
      <c r="G393" s="235"/>
      <c r="H393" s="239">
        <v>2.25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207</v>
      </c>
      <c r="AU393" s="245" t="s">
        <v>83</v>
      </c>
      <c r="AV393" s="13" t="s">
        <v>83</v>
      </c>
      <c r="AW393" s="13" t="s">
        <v>35</v>
      </c>
      <c r="AX393" s="13" t="s">
        <v>74</v>
      </c>
      <c r="AY393" s="245" t="s">
        <v>197</v>
      </c>
    </row>
    <row r="394" s="14" customFormat="1">
      <c r="A394" s="14"/>
      <c r="B394" s="246"/>
      <c r="C394" s="247"/>
      <c r="D394" s="236" t="s">
        <v>207</v>
      </c>
      <c r="E394" s="248" t="s">
        <v>19</v>
      </c>
      <c r="F394" s="249" t="s">
        <v>216</v>
      </c>
      <c r="G394" s="247"/>
      <c r="H394" s="250">
        <v>142.88999999999999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207</v>
      </c>
      <c r="AU394" s="256" t="s">
        <v>83</v>
      </c>
      <c r="AV394" s="14" t="s">
        <v>109</v>
      </c>
      <c r="AW394" s="14" t="s">
        <v>35</v>
      </c>
      <c r="AX394" s="14" t="s">
        <v>81</v>
      </c>
      <c r="AY394" s="256" t="s">
        <v>197</v>
      </c>
    </row>
    <row r="395" s="2" customFormat="1" ht="37.8" customHeight="1">
      <c r="A395" s="41"/>
      <c r="B395" s="42"/>
      <c r="C395" s="216" t="s">
        <v>601</v>
      </c>
      <c r="D395" s="216" t="s">
        <v>199</v>
      </c>
      <c r="E395" s="217" t="s">
        <v>602</v>
      </c>
      <c r="F395" s="218" t="s">
        <v>603</v>
      </c>
      <c r="G395" s="219" t="s">
        <v>202</v>
      </c>
      <c r="H395" s="220">
        <v>142.88999999999999</v>
      </c>
      <c r="I395" s="221"/>
      <c r="J395" s="222">
        <f>ROUND(I395*H395,2)</f>
        <v>0</v>
      </c>
      <c r="K395" s="218" t="s">
        <v>203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109</v>
      </c>
      <c r="AT395" s="227" t="s">
        <v>199</v>
      </c>
      <c r="AU395" s="227" t="s">
        <v>83</v>
      </c>
      <c r="AY395" s="20" t="s">
        <v>197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81</v>
      </c>
      <c r="BK395" s="228">
        <f>ROUND(I395*H395,2)</f>
        <v>0</v>
      </c>
      <c r="BL395" s="20" t="s">
        <v>109</v>
      </c>
      <c r="BM395" s="227" t="s">
        <v>604</v>
      </c>
    </row>
    <row r="396" s="2" customFormat="1">
      <c r="A396" s="41"/>
      <c r="B396" s="42"/>
      <c r="C396" s="43"/>
      <c r="D396" s="229" t="s">
        <v>205</v>
      </c>
      <c r="E396" s="43"/>
      <c r="F396" s="230" t="s">
        <v>605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205</v>
      </c>
      <c r="AU396" s="20" t="s">
        <v>83</v>
      </c>
    </row>
    <row r="397" s="2" customFormat="1" ht="37.8" customHeight="1">
      <c r="A397" s="41"/>
      <c r="B397" s="42"/>
      <c r="C397" s="216" t="s">
        <v>606</v>
      </c>
      <c r="D397" s="216" t="s">
        <v>199</v>
      </c>
      <c r="E397" s="217" t="s">
        <v>607</v>
      </c>
      <c r="F397" s="218" t="s">
        <v>608</v>
      </c>
      <c r="G397" s="219" t="s">
        <v>202</v>
      </c>
      <c r="H397" s="220">
        <v>42.469999999999999</v>
      </c>
      <c r="I397" s="221"/>
      <c r="J397" s="222">
        <f>ROUND(I397*H397,2)</f>
        <v>0</v>
      </c>
      <c r="K397" s="218" t="s">
        <v>203</v>
      </c>
      <c r="L397" s="47"/>
      <c r="M397" s="223" t="s">
        <v>19</v>
      </c>
      <c r="N397" s="224" t="s">
        <v>45</v>
      </c>
      <c r="O397" s="87"/>
      <c r="P397" s="225">
        <f>O397*H397</f>
        <v>0</v>
      </c>
      <c r="Q397" s="225">
        <v>0.0015</v>
      </c>
      <c r="R397" s="225">
        <f>Q397*H397</f>
        <v>0.063704999999999998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109</v>
      </c>
      <c r="AT397" s="227" t="s">
        <v>199</v>
      </c>
      <c r="AU397" s="227" t="s">
        <v>83</v>
      </c>
      <c r="AY397" s="20" t="s">
        <v>197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81</v>
      </c>
      <c r="BK397" s="228">
        <f>ROUND(I397*H397,2)</f>
        <v>0</v>
      </c>
      <c r="BL397" s="20" t="s">
        <v>109</v>
      </c>
      <c r="BM397" s="227" t="s">
        <v>609</v>
      </c>
    </row>
    <row r="398" s="2" customFormat="1">
      <c r="A398" s="41"/>
      <c r="B398" s="42"/>
      <c r="C398" s="43"/>
      <c r="D398" s="229" t="s">
        <v>205</v>
      </c>
      <c r="E398" s="43"/>
      <c r="F398" s="230" t="s">
        <v>610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205</v>
      </c>
      <c r="AU398" s="20" t="s">
        <v>83</v>
      </c>
    </row>
    <row r="399" s="15" customFormat="1">
      <c r="A399" s="15"/>
      <c r="B399" s="257"/>
      <c r="C399" s="258"/>
      <c r="D399" s="236" t="s">
        <v>207</v>
      </c>
      <c r="E399" s="259" t="s">
        <v>19</v>
      </c>
      <c r="F399" s="260" t="s">
        <v>611</v>
      </c>
      <c r="G399" s="258"/>
      <c r="H399" s="259" t="s">
        <v>19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207</v>
      </c>
      <c r="AU399" s="266" t="s">
        <v>83</v>
      </c>
      <c r="AV399" s="15" t="s">
        <v>81</v>
      </c>
      <c r="AW399" s="15" t="s">
        <v>35</v>
      </c>
      <c r="AX399" s="15" t="s">
        <v>74</v>
      </c>
      <c r="AY399" s="266" t="s">
        <v>197</v>
      </c>
    </row>
    <row r="400" s="13" customFormat="1">
      <c r="A400" s="13"/>
      <c r="B400" s="234"/>
      <c r="C400" s="235"/>
      <c r="D400" s="236" t="s">
        <v>207</v>
      </c>
      <c r="E400" s="237" t="s">
        <v>19</v>
      </c>
      <c r="F400" s="238" t="s">
        <v>612</v>
      </c>
      <c r="G400" s="235"/>
      <c r="H400" s="239">
        <v>26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207</v>
      </c>
      <c r="AU400" s="245" t="s">
        <v>83</v>
      </c>
      <c r="AV400" s="13" t="s">
        <v>83</v>
      </c>
      <c r="AW400" s="13" t="s">
        <v>35</v>
      </c>
      <c r="AX400" s="13" t="s">
        <v>74</v>
      </c>
      <c r="AY400" s="245" t="s">
        <v>197</v>
      </c>
    </row>
    <row r="401" s="13" customFormat="1">
      <c r="A401" s="13"/>
      <c r="B401" s="234"/>
      <c r="C401" s="235"/>
      <c r="D401" s="236" t="s">
        <v>207</v>
      </c>
      <c r="E401" s="237" t="s">
        <v>19</v>
      </c>
      <c r="F401" s="238" t="s">
        <v>613</v>
      </c>
      <c r="G401" s="235"/>
      <c r="H401" s="239">
        <v>15.720000000000001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207</v>
      </c>
      <c r="AU401" s="245" t="s">
        <v>83</v>
      </c>
      <c r="AV401" s="13" t="s">
        <v>83</v>
      </c>
      <c r="AW401" s="13" t="s">
        <v>35</v>
      </c>
      <c r="AX401" s="13" t="s">
        <v>74</v>
      </c>
      <c r="AY401" s="245" t="s">
        <v>197</v>
      </c>
    </row>
    <row r="402" s="13" customFormat="1">
      <c r="A402" s="13"/>
      <c r="B402" s="234"/>
      <c r="C402" s="235"/>
      <c r="D402" s="236" t="s">
        <v>207</v>
      </c>
      <c r="E402" s="237" t="s">
        <v>19</v>
      </c>
      <c r="F402" s="238" t="s">
        <v>614</v>
      </c>
      <c r="G402" s="235"/>
      <c r="H402" s="239">
        <v>0.75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207</v>
      </c>
      <c r="AU402" s="245" t="s">
        <v>83</v>
      </c>
      <c r="AV402" s="13" t="s">
        <v>83</v>
      </c>
      <c r="AW402" s="13" t="s">
        <v>35</v>
      </c>
      <c r="AX402" s="13" t="s">
        <v>74</v>
      </c>
      <c r="AY402" s="245" t="s">
        <v>197</v>
      </c>
    </row>
    <row r="403" s="14" customFormat="1">
      <c r="A403" s="14"/>
      <c r="B403" s="246"/>
      <c r="C403" s="247"/>
      <c r="D403" s="236" t="s">
        <v>207</v>
      </c>
      <c r="E403" s="248" t="s">
        <v>19</v>
      </c>
      <c r="F403" s="249" t="s">
        <v>216</v>
      </c>
      <c r="G403" s="247"/>
      <c r="H403" s="250">
        <v>42.469999999999999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207</v>
      </c>
      <c r="AU403" s="256" t="s">
        <v>83</v>
      </c>
      <c r="AV403" s="14" t="s">
        <v>109</v>
      </c>
      <c r="AW403" s="14" t="s">
        <v>35</v>
      </c>
      <c r="AX403" s="14" t="s">
        <v>81</v>
      </c>
      <c r="AY403" s="256" t="s">
        <v>197</v>
      </c>
    </row>
    <row r="404" s="2" customFormat="1" ht="44.25" customHeight="1">
      <c r="A404" s="41"/>
      <c r="B404" s="42"/>
      <c r="C404" s="216" t="s">
        <v>615</v>
      </c>
      <c r="D404" s="216" t="s">
        <v>199</v>
      </c>
      <c r="E404" s="217" t="s">
        <v>616</v>
      </c>
      <c r="F404" s="218" t="s">
        <v>617</v>
      </c>
      <c r="G404" s="219" t="s">
        <v>202</v>
      </c>
      <c r="H404" s="220">
        <v>42.469999999999999</v>
      </c>
      <c r="I404" s="221"/>
      <c r="J404" s="222">
        <f>ROUND(I404*H404,2)</f>
        <v>0</v>
      </c>
      <c r="K404" s="218" t="s">
        <v>203</v>
      </c>
      <c r="L404" s="47"/>
      <c r="M404" s="223" t="s">
        <v>19</v>
      </c>
      <c r="N404" s="224" t="s">
        <v>45</v>
      </c>
      <c r="O404" s="87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109</v>
      </c>
      <c r="AT404" s="227" t="s">
        <v>199</v>
      </c>
      <c r="AU404" s="227" t="s">
        <v>83</v>
      </c>
      <c r="AY404" s="20" t="s">
        <v>197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81</v>
      </c>
      <c r="BK404" s="228">
        <f>ROUND(I404*H404,2)</f>
        <v>0</v>
      </c>
      <c r="BL404" s="20" t="s">
        <v>109</v>
      </c>
      <c r="BM404" s="227" t="s">
        <v>618</v>
      </c>
    </row>
    <row r="405" s="2" customFormat="1">
      <c r="A405" s="41"/>
      <c r="B405" s="42"/>
      <c r="C405" s="43"/>
      <c r="D405" s="229" t="s">
        <v>205</v>
      </c>
      <c r="E405" s="43"/>
      <c r="F405" s="230" t="s">
        <v>619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205</v>
      </c>
      <c r="AU405" s="20" t="s">
        <v>83</v>
      </c>
    </row>
    <row r="406" s="2" customFormat="1" ht="66.75" customHeight="1">
      <c r="A406" s="41"/>
      <c r="B406" s="42"/>
      <c r="C406" s="216" t="s">
        <v>620</v>
      </c>
      <c r="D406" s="216" t="s">
        <v>199</v>
      </c>
      <c r="E406" s="217" t="s">
        <v>621</v>
      </c>
      <c r="F406" s="218" t="s">
        <v>622</v>
      </c>
      <c r="G406" s="219" t="s">
        <v>260</v>
      </c>
      <c r="H406" s="220">
        <v>3.9500000000000002</v>
      </c>
      <c r="I406" s="221"/>
      <c r="J406" s="222">
        <f>ROUND(I406*H406,2)</f>
        <v>0</v>
      </c>
      <c r="K406" s="218" t="s">
        <v>203</v>
      </c>
      <c r="L406" s="47"/>
      <c r="M406" s="223" t="s">
        <v>19</v>
      </c>
      <c r="N406" s="224" t="s">
        <v>45</v>
      </c>
      <c r="O406" s="87"/>
      <c r="P406" s="225">
        <f>O406*H406</f>
        <v>0</v>
      </c>
      <c r="Q406" s="225">
        <v>1.0551200000000001</v>
      </c>
      <c r="R406" s="225">
        <f>Q406*H406</f>
        <v>4.1677240000000007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109</v>
      </c>
      <c r="AT406" s="227" t="s">
        <v>199</v>
      </c>
      <c r="AU406" s="227" t="s">
        <v>83</v>
      </c>
      <c r="AY406" s="20" t="s">
        <v>197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81</v>
      </c>
      <c r="BK406" s="228">
        <f>ROUND(I406*H406,2)</f>
        <v>0</v>
      </c>
      <c r="BL406" s="20" t="s">
        <v>109</v>
      </c>
      <c r="BM406" s="227" t="s">
        <v>623</v>
      </c>
    </row>
    <row r="407" s="2" customFormat="1">
      <c r="A407" s="41"/>
      <c r="B407" s="42"/>
      <c r="C407" s="43"/>
      <c r="D407" s="229" t="s">
        <v>205</v>
      </c>
      <c r="E407" s="43"/>
      <c r="F407" s="230" t="s">
        <v>624</v>
      </c>
      <c r="G407" s="43"/>
      <c r="H407" s="43"/>
      <c r="I407" s="231"/>
      <c r="J407" s="43"/>
      <c r="K407" s="43"/>
      <c r="L407" s="47"/>
      <c r="M407" s="232"/>
      <c r="N407" s="233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205</v>
      </c>
      <c r="AU407" s="20" t="s">
        <v>83</v>
      </c>
    </row>
    <row r="408" s="15" customFormat="1">
      <c r="A408" s="15"/>
      <c r="B408" s="257"/>
      <c r="C408" s="258"/>
      <c r="D408" s="236" t="s">
        <v>207</v>
      </c>
      <c r="E408" s="259" t="s">
        <v>19</v>
      </c>
      <c r="F408" s="260" t="s">
        <v>625</v>
      </c>
      <c r="G408" s="258"/>
      <c r="H408" s="259" t="s">
        <v>19</v>
      </c>
      <c r="I408" s="261"/>
      <c r="J408" s="258"/>
      <c r="K408" s="258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207</v>
      </c>
      <c r="AU408" s="266" t="s">
        <v>83</v>
      </c>
      <c r="AV408" s="15" t="s">
        <v>81</v>
      </c>
      <c r="AW408" s="15" t="s">
        <v>35</v>
      </c>
      <c r="AX408" s="15" t="s">
        <v>74</v>
      </c>
      <c r="AY408" s="266" t="s">
        <v>197</v>
      </c>
    </row>
    <row r="409" s="13" customFormat="1">
      <c r="A409" s="13"/>
      <c r="B409" s="234"/>
      <c r="C409" s="235"/>
      <c r="D409" s="236" t="s">
        <v>207</v>
      </c>
      <c r="E409" s="237" t="s">
        <v>19</v>
      </c>
      <c r="F409" s="238" t="s">
        <v>626</v>
      </c>
      <c r="G409" s="235"/>
      <c r="H409" s="239">
        <v>3.9500000000000002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207</v>
      </c>
      <c r="AU409" s="245" t="s">
        <v>83</v>
      </c>
      <c r="AV409" s="13" t="s">
        <v>83</v>
      </c>
      <c r="AW409" s="13" t="s">
        <v>35</v>
      </c>
      <c r="AX409" s="13" t="s">
        <v>81</v>
      </c>
      <c r="AY409" s="245" t="s">
        <v>197</v>
      </c>
    </row>
    <row r="410" s="2" customFormat="1" ht="16.5" customHeight="1">
      <c r="A410" s="41"/>
      <c r="B410" s="42"/>
      <c r="C410" s="216" t="s">
        <v>627</v>
      </c>
      <c r="D410" s="216" t="s">
        <v>199</v>
      </c>
      <c r="E410" s="217" t="s">
        <v>628</v>
      </c>
      <c r="F410" s="218" t="s">
        <v>629</v>
      </c>
      <c r="G410" s="219" t="s">
        <v>211</v>
      </c>
      <c r="H410" s="220">
        <v>5.6200000000000001</v>
      </c>
      <c r="I410" s="221"/>
      <c r="J410" s="222">
        <f>ROUND(I410*H410,2)</f>
        <v>0</v>
      </c>
      <c r="K410" s="218" t="s">
        <v>19</v>
      </c>
      <c r="L410" s="47"/>
      <c r="M410" s="223" t="s">
        <v>19</v>
      </c>
      <c r="N410" s="224" t="s">
        <v>45</v>
      </c>
      <c r="O410" s="87"/>
      <c r="P410" s="225">
        <f>O410*H410</f>
        <v>0</v>
      </c>
      <c r="Q410" s="225">
        <v>2.5019800000000001</v>
      </c>
      <c r="R410" s="225">
        <f>Q410*H410</f>
        <v>14.061127600000001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109</v>
      </c>
      <c r="AT410" s="227" t="s">
        <v>199</v>
      </c>
      <c r="AU410" s="227" t="s">
        <v>83</v>
      </c>
      <c r="AY410" s="20" t="s">
        <v>197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81</v>
      </c>
      <c r="BK410" s="228">
        <f>ROUND(I410*H410,2)</f>
        <v>0</v>
      </c>
      <c r="BL410" s="20" t="s">
        <v>109</v>
      </c>
      <c r="BM410" s="227" t="s">
        <v>630</v>
      </c>
    </row>
    <row r="411" s="13" customFormat="1">
      <c r="A411" s="13"/>
      <c r="B411" s="234"/>
      <c r="C411" s="235"/>
      <c r="D411" s="236" t="s">
        <v>207</v>
      </c>
      <c r="E411" s="237" t="s">
        <v>19</v>
      </c>
      <c r="F411" s="238" t="s">
        <v>631</v>
      </c>
      <c r="G411" s="235"/>
      <c r="H411" s="239">
        <v>2.339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207</v>
      </c>
      <c r="AU411" s="245" t="s">
        <v>83</v>
      </c>
      <c r="AV411" s="13" t="s">
        <v>83</v>
      </c>
      <c r="AW411" s="13" t="s">
        <v>35</v>
      </c>
      <c r="AX411" s="13" t="s">
        <v>74</v>
      </c>
      <c r="AY411" s="245" t="s">
        <v>197</v>
      </c>
    </row>
    <row r="412" s="13" customFormat="1">
      <c r="A412" s="13"/>
      <c r="B412" s="234"/>
      <c r="C412" s="235"/>
      <c r="D412" s="236" t="s">
        <v>207</v>
      </c>
      <c r="E412" s="237" t="s">
        <v>19</v>
      </c>
      <c r="F412" s="238" t="s">
        <v>632</v>
      </c>
      <c r="G412" s="235"/>
      <c r="H412" s="239">
        <v>3.2810000000000001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207</v>
      </c>
      <c r="AU412" s="245" t="s">
        <v>83</v>
      </c>
      <c r="AV412" s="13" t="s">
        <v>83</v>
      </c>
      <c r="AW412" s="13" t="s">
        <v>35</v>
      </c>
      <c r="AX412" s="13" t="s">
        <v>74</v>
      </c>
      <c r="AY412" s="245" t="s">
        <v>197</v>
      </c>
    </row>
    <row r="413" s="14" customFormat="1">
      <c r="A413" s="14"/>
      <c r="B413" s="246"/>
      <c r="C413" s="247"/>
      <c r="D413" s="236" t="s">
        <v>207</v>
      </c>
      <c r="E413" s="248" t="s">
        <v>19</v>
      </c>
      <c r="F413" s="249" t="s">
        <v>216</v>
      </c>
      <c r="G413" s="247"/>
      <c r="H413" s="250">
        <v>5.6200000000000001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207</v>
      </c>
      <c r="AU413" s="256" t="s">
        <v>83</v>
      </c>
      <c r="AV413" s="14" t="s">
        <v>109</v>
      </c>
      <c r="AW413" s="14" t="s">
        <v>35</v>
      </c>
      <c r="AX413" s="14" t="s">
        <v>81</v>
      </c>
      <c r="AY413" s="256" t="s">
        <v>197</v>
      </c>
    </row>
    <row r="414" s="2" customFormat="1" ht="21.75" customHeight="1">
      <c r="A414" s="41"/>
      <c r="B414" s="42"/>
      <c r="C414" s="216" t="s">
        <v>633</v>
      </c>
      <c r="D414" s="216" t="s">
        <v>199</v>
      </c>
      <c r="E414" s="217" t="s">
        <v>634</v>
      </c>
      <c r="F414" s="218" t="s">
        <v>635</v>
      </c>
      <c r="G414" s="219" t="s">
        <v>202</v>
      </c>
      <c r="H414" s="220">
        <v>34.799999999999997</v>
      </c>
      <c r="I414" s="221"/>
      <c r="J414" s="222">
        <f>ROUND(I414*H414,2)</f>
        <v>0</v>
      </c>
      <c r="K414" s="218" t="s">
        <v>19</v>
      </c>
      <c r="L414" s="47"/>
      <c r="M414" s="223" t="s">
        <v>19</v>
      </c>
      <c r="N414" s="224" t="s">
        <v>45</v>
      </c>
      <c r="O414" s="87"/>
      <c r="P414" s="225">
        <f>O414*H414</f>
        <v>0</v>
      </c>
      <c r="Q414" s="225">
        <v>0.011169999999999999</v>
      </c>
      <c r="R414" s="225">
        <f>Q414*H414</f>
        <v>0.38871599999999995</v>
      </c>
      <c r="S414" s="225">
        <v>0</v>
      </c>
      <c r="T414" s="22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109</v>
      </c>
      <c r="AT414" s="227" t="s">
        <v>199</v>
      </c>
      <c r="AU414" s="227" t="s">
        <v>83</v>
      </c>
      <c r="AY414" s="20" t="s">
        <v>197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81</v>
      </c>
      <c r="BK414" s="228">
        <f>ROUND(I414*H414,2)</f>
        <v>0</v>
      </c>
      <c r="BL414" s="20" t="s">
        <v>109</v>
      </c>
      <c r="BM414" s="227" t="s">
        <v>636</v>
      </c>
    </row>
    <row r="415" s="13" customFormat="1">
      <c r="A415" s="13"/>
      <c r="B415" s="234"/>
      <c r="C415" s="235"/>
      <c r="D415" s="236" t="s">
        <v>207</v>
      </c>
      <c r="E415" s="237" t="s">
        <v>19</v>
      </c>
      <c r="F415" s="238" t="s">
        <v>637</v>
      </c>
      <c r="G415" s="235"/>
      <c r="H415" s="239">
        <v>21.315000000000001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207</v>
      </c>
      <c r="AU415" s="245" t="s">
        <v>83</v>
      </c>
      <c r="AV415" s="13" t="s">
        <v>83</v>
      </c>
      <c r="AW415" s="13" t="s">
        <v>35</v>
      </c>
      <c r="AX415" s="13" t="s">
        <v>74</v>
      </c>
      <c r="AY415" s="245" t="s">
        <v>197</v>
      </c>
    </row>
    <row r="416" s="13" customFormat="1">
      <c r="A416" s="13"/>
      <c r="B416" s="234"/>
      <c r="C416" s="235"/>
      <c r="D416" s="236" t="s">
        <v>207</v>
      </c>
      <c r="E416" s="237" t="s">
        <v>19</v>
      </c>
      <c r="F416" s="238" t="s">
        <v>638</v>
      </c>
      <c r="G416" s="235"/>
      <c r="H416" s="239">
        <v>13.484999999999999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207</v>
      </c>
      <c r="AU416" s="245" t="s">
        <v>83</v>
      </c>
      <c r="AV416" s="13" t="s">
        <v>83</v>
      </c>
      <c r="AW416" s="13" t="s">
        <v>35</v>
      </c>
      <c r="AX416" s="13" t="s">
        <v>74</v>
      </c>
      <c r="AY416" s="245" t="s">
        <v>197</v>
      </c>
    </row>
    <row r="417" s="14" customFormat="1">
      <c r="A417" s="14"/>
      <c r="B417" s="246"/>
      <c r="C417" s="247"/>
      <c r="D417" s="236" t="s">
        <v>207</v>
      </c>
      <c r="E417" s="248" t="s">
        <v>19</v>
      </c>
      <c r="F417" s="249" t="s">
        <v>216</v>
      </c>
      <c r="G417" s="247"/>
      <c r="H417" s="250">
        <v>34.799999999999997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207</v>
      </c>
      <c r="AU417" s="256" t="s">
        <v>83</v>
      </c>
      <c r="AV417" s="14" t="s">
        <v>109</v>
      </c>
      <c r="AW417" s="14" t="s">
        <v>35</v>
      </c>
      <c r="AX417" s="14" t="s">
        <v>81</v>
      </c>
      <c r="AY417" s="256" t="s">
        <v>197</v>
      </c>
    </row>
    <row r="418" s="2" customFormat="1" ht="21.75" customHeight="1">
      <c r="A418" s="41"/>
      <c r="B418" s="42"/>
      <c r="C418" s="216" t="s">
        <v>639</v>
      </c>
      <c r="D418" s="216" t="s">
        <v>199</v>
      </c>
      <c r="E418" s="217" t="s">
        <v>640</v>
      </c>
      <c r="F418" s="218" t="s">
        <v>641</v>
      </c>
      <c r="G418" s="219" t="s">
        <v>202</v>
      </c>
      <c r="H418" s="220">
        <v>34.799999999999997</v>
      </c>
      <c r="I418" s="221"/>
      <c r="J418" s="222">
        <f>ROUND(I418*H418,2)</f>
        <v>0</v>
      </c>
      <c r="K418" s="218" t="s">
        <v>19</v>
      </c>
      <c r="L418" s="47"/>
      <c r="M418" s="223" t="s">
        <v>19</v>
      </c>
      <c r="N418" s="224" t="s">
        <v>45</v>
      </c>
      <c r="O418" s="87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7" t="s">
        <v>109</v>
      </c>
      <c r="AT418" s="227" t="s">
        <v>199</v>
      </c>
      <c r="AU418" s="227" t="s">
        <v>83</v>
      </c>
      <c r="AY418" s="20" t="s">
        <v>197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81</v>
      </c>
      <c r="BK418" s="228">
        <f>ROUND(I418*H418,2)</f>
        <v>0</v>
      </c>
      <c r="BL418" s="20" t="s">
        <v>109</v>
      </c>
      <c r="BM418" s="227" t="s">
        <v>642</v>
      </c>
    </row>
    <row r="419" s="2" customFormat="1" ht="24.15" customHeight="1">
      <c r="A419" s="41"/>
      <c r="B419" s="42"/>
      <c r="C419" s="216" t="s">
        <v>643</v>
      </c>
      <c r="D419" s="216" t="s">
        <v>199</v>
      </c>
      <c r="E419" s="217" t="s">
        <v>644</v>
      </c>
      <c r="F419" s="218" t="s">
        <v>645</v>
      </c>
      <c r="G419" s="219" t="s">
        <v>211</v>
      </c>
      <c r="H419" s="220">
        <v>10.827999999999999</v>
      </c>
      <c r="I419" s="221"/>
      <c r="J419" s="222">
        <f>ROUND(I419*H419,2)</f>
        <v>0</v>
      </c>
      <c r="K419" s="218" t="s">
        <v>203</v>
      </c>
      <c r="L419" s="47"/>
      <c r="M419" s="223" t="s">
        <v>19</v>
      </c>
      <c r="N419" s="224" t="s">
        <v>45</v>
      </c>
      <c r="O419" s="87"/>
      <c r="P419" s="225">
        <f>O419*H419</f>
        <v>0</v>
      </c>
      <c r="Q419" s="225">
        <v>2.5019800000000001</v>
      </c>
      <c r="R419" s="225">
        <f>Q419*H419</f>
        <v>27.091439439999998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109</v>
      </c>
      <c r="AT419" s="227" t="s">
        <v>199</v>
      </c>
      <c r="AU419" s="227" t="s">
        <v>83</v>
      </c>
      <c r="AY419" s="20" t="s">
        <v>197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81</v>
      </c>
      <c r="BK419" s="228">
        <f>ROUND(I419*H419,2)</f>
        <v>0</v>
      </c>
      <c r="BL419" s="20" t="s">
        <v>109</v>
      </c>
      <c r="BM419" s="227" t="s">
        <v>646</v>
      </c>
    </row>
    <row r="420" s="2" customFormat="1">
      <c r="A420" s="41"/>
      <c r="B420" s="42"/>
      <c r="C420" s="43"/>
      <c r="D420" s="229" t="s">
        <v>205</v>
      </c>
      <c r="E420" s="43"/>
      <c r="F420" s="230" t="s">
        <v>647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205</v>
      </c>
      <c r="AU420" s="20" t="s">
        <v>83</v>
      </c>
    </row>
    <row r="421" s="15" customFormat="1">
      <c r="A421" s="15"/>
      <c r="B421" s="257"/>
      <c r="C421" s="258"/>
      <c r="D421" s="236" t="s">
        <v>207</v>
      </c>
      <c r="E421" s="259" t="s">
        <v>19</v>
      </c>
      <c r="F421" s="260" t="s">
        <v>648</v>
      </c>
      <c r="G421" s="258"/>
      <c r="H421" s="259" t="s">
        <v>19</v>
      </c>
      <c r="I421" s="261"/>
      <c r="J421" s="258"/>
      <c r="K421" s="258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207</v>
      </c>
      <c r="AU421" s="266" t="s">
        <v>83</v>
      </c>
      <c r="AV421" s="15" t="s">
        <v>81</v>
      </c>
      <c r="AW421" s="15" t="s">
        <v>35</v>
      </c>
      <c r="AX421" s="15" t="s">
        <v>74</v>
      </c>
      <c r="AY421" s="266" t="s">
        <v>197</v>
      </c>
    </row>
    <row r="422" s="13" customFormat="1">
      <c r="A422" s="13"/>
      <c r="B422" s="234"/>
      <c r="C422" s="235"/>
      <c r="D422" s="236" t="s">
        <v>207</v>
      </c>
      <c r="E422" s="237" t="s">
        <v>19</v>
      </c>
      <c r="F422" s="238" t="s">
        <v>649</v>
      </c>
      <c r="G422" s="235"/>
      <c r="H422" s="239">
        <v>1.1279999999999999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207</v>
      </c>
      <c r="AU422" s="245" t="s">
        <v>83</v>
      </c>
      <c r="AV422" s="13" t="s">
        <v>83</v>
      </c>
      <c r="AW422" s="13" t="s">
        <v>35</v>
      </c>
      <c r="AX422" s="13" t="s">
        <v>74</v>
      </c>
      <c r="AY422" s="245" t="s">
        <v>197</v>
      </c>
    </row>
    <row r="423" s="13" customFormat="1">
      <c r="A423" s="13"/>
      <c r="B423" s="234"/>
      <c r="C423" s="235"/>
      <c r="D423" s="236" t="s">
        <v>207</v>
      </c>
      <c r="E423" s="237" t="s">
        <v>19</v>
      </c>
      <c r="F423" s="238" t="s">
        <v>650</v>
      </c>
      <c r="G423" s="235"/>
      <c r="H423" s="239">
        <v>4.8499999999999996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207</v>
      </c>
      <c r="AU423" s="245" t="s">
        <v>83</v>
      </c>
      <c r="AV423" s="13" t="s">
        <v>83</v>
      </c>
      <c r="AW423" s="13" t="s">
        <v>35</v>
      </c>
      <c r="AX423" s="13" t="s">
        <v>74</v>
      </c>
      <c r="AY423" s="245" t="s">
        <v>197</v>
      </c>
    </row>
    <row r="424" s="16" customFormat="1">
      <c r="A424" s="16"/>
      <c r="B424" s="267"/>
      <c r="C424" s="268"/>
      <c r="D424" s="236" t="s">
        <v>207</v>
      </c>
      <c r="E424" s="269" t="s">
        <v>19</v>
      </c>
      <c r="F424" s="270" t="s">
        <v>348</v>
      </c>
      <c r="G424" s="268"/>
      <c r="H424" s="271">
        <v>5.9779999999999998</v>
      </c>
      <c r="I424" s="272"/>
      <c r="J424" s="268"/>
      <c r="K424" s="268"/>
      <c r="L424" s="273"/>
      <c r="M424" s="274"/>
      <c r="N424" s="275"/>
      <c r="O424" s="275"/>
      <c r="P424" s="275"/>
      <c r="Q424" s="275"/>
      <c r="R424" s="275"/>
      <c r="S424" s="275"/>
      <c r="T424" s="27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7" t="s">
        <v>207</v>
      </c>
      <c r="AU424" s="277" t="s">
        <v>83</v>
      </c>
      <c r="AV424" s="16" t="s">
        <v>94</v>
      </c>
      <c r="AW424" s="16" t="s">
        <v>35</v>
      </c>
      <c r="AX424" s="16" t="s">
        <v>74</v>
      </c>
      <c r="AY424" s="277" t="s">
        <v>197</v>
      </c>
    </row>
    <row r="425" s="15" customFormat="1">
      <c r="A425" s="15"/>
      <c r="B425" s="257"/>
      <c r="C425" s="258"/>
      <c r="D425" s="236" t="s">
        <v>207</v>
      </c>
      <c r="E425" s="259" t="s">
        <v>19</v>
      </c>
      <c r="F425" s="260" t="s">
        <v>651</v>
      </c>
      <c r="G425" s="258"/>
      <c r="H425" s="259" t="s">
        <v>19</v>
      </c>
      <c r="I425" s="261"/>
      <c r="J425" s="258"/>
      <c r="K425" s="258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207</v>
      </c>
      <c r="AU425" s="266" t="s">
        <v>83</v>
      </c>
      <c r="AV425" s="15" t="s">
        <v>81</v>
      </c>
      <c r="AW425" s="15" t="s">
        <v>35</v>
      </c>
      <c r="AX425" s="15" t="s">
        <v>74</v>
      </c>
      <c r="AY425" s="266" t="s">
        <v>197</v>
      </c>
    </row>
    <row r="426" s="13" customFormat="1">
      <c r="A426" s="13"/>
      <c r="B426" s="234"/>
      <c r="C426" s="235"/>
      <c r="D426" s="236" t="s">
        <v>207</v>
      </c>
      <c r="E426" s="237" t="s">
        <v>19</v>
      </c>
      <c r="F426" s="238" t="s">
        <v>650</v>
      </c>
      <c r="G426" s="235"/>
      <c r="H426" s="239">
        <v>4.8499999999999996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207</v>
      </c>
      <c r="AU426" s="245" t="s">
        <v>83</v>
      </c>
      <c r="AV426" s="13" t="s">
        <v>83</v>
      </c>
      <c r="AW426" s="13" t="s">
        <v>35</v>
      </c>
      <c r="AX426" s="13" t="s">
        <v>74</v>
      </c>
      <c r="AY426" s="245" t="s">
        <v>197</v>
      </c>
    </row>
    <row r="427" s="16" customFormat="1">
      <c r="A427" s="16"/>
      <c r="B427" s="267"/>
      <c r="C427" s="268"/>
      <c r="D427" s="236" t="s">
        <v>207</v>
      </c>
      <c r="E427" s="269" t="s">
        <v>19</v>
      </c>
      <c r="F427" s="270" t="s">
        <v>348</v>
      </c>
      <c r="G427" s="268"/>
      <c r="H427" s="271">
        <v>4.8499999999999996</v>
      </c>
      <c r="I427" s="272"/>
      <c r="J427" s="268"/>
      <c r="K427" s="268"/>
      <c r="L427" s="273"/>
      <c r="M427" s="274"/>
      <c r="N427" s="275"/>
      <c r="O427" s="275"/>
      <c r="P427" s="275"/>
      <c r="Q427" s="275"/>
      <c r="R427" s="275"/>
      <c r="S427" s="275"/>
      <c r="T427" s="27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7" t="s">
        <v>207</v>
      </c>
      <c r="AU427" s="277" t="s">
        <v>83</v>
      </c>
      <c r="AV427" s="16" t="s">
        <v>94</v>
      </c>
      <c r="AW427" s="16" t="s">
        <v>35</v>
      </c>
      <c r="AX427" s="16" t="s">
        <v>74</v>
      </c>
      <c r="AY427" s="277" t="s">
        <v>197</v>
      </c>
    </row>
    <row r="428" s="14" customFormat="1">
      <c r="A428" s="14"/>
      <c r="B428" s="246"/>
      <c r="C428" s="247"/>
      <c r="D428" s="236" t="s">
        <v>207</v>
      </c>
      <c r="E428" s="248" t="s">
        <v>19</v>
      </c>
      <c r="F428" s="249" t="s">
        <v>216</v>
      </c>
      <c r="G428" s="247"/>
      <c r="H428" s="250">
        <v>10.827999999999999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207</v>
      </c>
      <c r="AU428" s="256" t="s">
        <v>83</v>
      </c>
      <c r="AV428" s="14" t="s">
        <v>109</v>
      </c>
      <c r="AW428" s="14" t="s">
        <v>35</v>
      </c>
      <c r="AX428" s="14" t="s">
        <v>81</v>
      </c>
      <c r="AY428" s="256" t="s">
        <v>197</v>
      </c>
    </row>
    <row r="429" s="2" customFormat="1" ht="24.15" customHeight="1">
      <c r="A429" s="41"/>
      <c r="B429" s="42"/>
      <c r="C429" s="216" t="s">
        <v>652</v>
      </c>
      <c r="D429" s="216" t="s">
        <v>199</v>
      </c>
      <c r="E429" s="217" t="s">
        <v>653</v>
      </c>
      <c r="F429" s="218" t="s">
        <v>654</v>
      </c>
      <c r="G429" s="219" t="s">
        <v>202</v>
      </c>
      <c r="H429" s="220">
        <v>151.59200000000001</v>
      </c>
      <c r="I429" s="221"/>
      <c r="J429" s="222">
        <f>ROUND(I429*H429,2)</f>
        <v>0</v>
      </c>
      <c r="K429" s="218" t="s">
        <v>203</v>
      </c>
      <c r="L429" s="47"/>
      <c r="M429" s="223" t="s">
        <v>19</v>
      </c>
      <c r="N429" s="224" t="s">
        <v>45</v>
      </c>
      <c r="O429" s="87"/>
      <c r="P429" s="225">
        <f>O429*H429</f>
        <v>0</v>
      </c>
      <c r="Q429" s="225">
        <v>0.011169999999999999</v>
      </c>
      <c r="R429" s="225">
        <f>Q429*H429</f>
        <v>1.6932826400000001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109</v>
      </c>
      <c r="AT429" s="227" t="s">
        <v>199</v>
      </c>
      <c r="AU429" s="227" t="s">
        <v>83</v>
      </c>
      <c r="AY429" s="20" t="s">
        <v>197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81</v>
      </c>
      <c r="BK429" s="228">
        <f>ROUND(I429*H429,2)</f>
        <v>0</v>
      </c>
      <c r="BL429" s="20" t="s">
        <v>109</v>
      </c>
      <c r="BM429" s="227" t="s">
        <v>655</v>
      </c>
    </row>
    <row r="430" s="2" customFormat="1">
      <c r="A430" s="41"/>
      <c r="B430" s="42"/>
      <c r="C430" s="43"/>
      <c r="D430" s="229" t="s">
        <v>205</v>
      </c>
      <c r="E430" s="43"/>
      <c r="F430" s="230" t="s">
        <v>656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205</v>
      </c>
      <c r="AU430" s="20" t="s">
        <v>83</v>
      </c>
    </row>
    <row r="431" s="15" customFormat="1">
      <c r="A431" s="15"/>
      <c r="B431" s="257"/>
      <c r="C431" s="258"/>
      <c r="D431" s="236" t="s">
        <v>207</v>
      </c>
      <c r="E431" s="259" t="s">
        <v>19</v>
      </c>
      <c r="F431" s="260" t="s">
        <v>648</v>
      </c>
      <c r="G431" s="258"/>
      <c r="H431" s="259" t="s">
        <v>19</v>
      </c>
      <c r="I431" s="261"/>
      <c r="J431" s="258"/>
      <c r="K431" s="258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207</v>
      </c>
      <c r="AU431" s="266" t="s">
        <v>83</v>
      </c>
      <c r="AV431" s="15" t="s">
        <v>81</v>
      </c>
      <c r="AW431" s="15" t="s">
        <v>35</v>
      </c>
      <c r="AX431" s="15" t="s">
        <v>74</v>
      </c>
      <c r="AY431" s="266" t="s">
        <v>197</v>
      </c>
    </row>
    <row r="432" s="13" customFormat="1">
      <c r="A432" s="13"/>
      <c r="B432" s="234"/>
      <c r="C432" s="235"/>
      <c r="D432" s="236" t="s">
        <v>207</v>
      </c>
      <c r="E432" s="237" t="s">
        <v>19</v>
      </c>
      <c r="F432" s="238" t="s">
        <v>657</v>
      </c>
      <c r="G432" s="235"/>
      <c r="H432" s="239">
        <v>15.792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207</v>
      </c>
      <c r="AU432" s="245" t="s">
        <v>83</v>
      </c>
      <c r="AV432" s="13" t="s">
        <v>83</v>
      </c>
      <c r="AW432" s="13" t="s">
        <v>35</v>
      </c>
      <c r="AX432" s="13" t="s">
        <v>74</v>
      </c>
      <c r="AY432" s="245" t="s">
        <v>197</v>
      </c>
    </row>
    <row r="433" s="13" customFormat="1">
      <c r="A433" s="13"/>
      <c r="B433" s="234"/>
      <c r="C433" s="235"/>
      <c r="D433" s="236" t="s">
        <v>207</v>
      </c>
      <c r="E433" s="237" t="s">
        <v>19</v>
      </c>
      <c r="F433" s="238" t="s">
        <v>658</v>
      </c>
      <c r="G433" s="235"/>
      <c r="H433" s="239">
        <v>67.900000000000006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207</v>
      </c>
      <c r="AU433" s="245" t="s">
        <v>83</v>
      </c>
      <c r="AV433" s="13" t="s">
        <v>83</v>
      </c>
      <c r="AW433" s="13" t="s">
        <v>35</v>
      </c>
      <c r="AX433" s="13" t="s">
        <v>74</v>
      </c>
      <c r="AY433" s="245" t="s">
        <v>197</v>
      </c>
    </row>
    <row r="434" s="16" customFormat="1">
      <c r="A434" s="16"/>
      <c r="B434" s="267"/>
      <c r="C434" s="268"/>
      <c r="D434" s="236" t="s">
        <v>207</v>
      </c>
      <c r="E434" s="269" t="s">
        <v>19</v>
      </c>
      <c r="F434" s="270" t="s">
        <v>348</v>
      </c>
      <c r="G434" s="268"/>
      <c r="H434" s="271">
        <v>83.691999999999993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7" t="s">
        <v>207</v>
      </c>
      <c r="AU434" s="277" t="s">
        <v>83</v>
      </c>
      <c r="AV434" s="16" t="s">
        <v>94</v>
      </c>
      <c r="AW434" s="16" t="s">
        <v>35</v>
      </c>
      <c r="AX434" s="16" t="s">
        <v>74</v>
      </c>
      <c r="AY434" s="277" t="s">
        <v>197</v>
      </c>
    </row>
    <row r="435" s="15" customFormat="1">
      <c r="A435" s="15"/>
      <c r="B435" s="257"/>
      <c r="C435" s="258"/>
      <c r="D435" s="236" t="s">
        <v>207</v>
      </c>
      <c r="E435" s="259" t="s">
        <v>19</v>
      </c>
      <c r="F435" s="260" t="s">
        <v>651</v>
      </c>
      <c r="G435" s="258"/>
      <c r="H435" s="259" t="s">
        <v>19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207</v>
      </c>
      <c r="AU435" s="266" t="s">
        <v>83</v>
      </c>
      <c r="AV435" s="15" t="s">
        <v>81</v>
      </c>
      <c r="AW435" s="15" t="s">
        <v>35</v>
      </c>
      <c r="AX435" s="15" t="s">
        <v>74</v>
      </c>
      <c r="AY435" s="266" t="s">
        <v>197</v>
      </c>
    </row>
    <row r="436" s="13" customFormat="1">
      <c r="A436" s="13"/>
      <c r="B436" s="234"/>
      <c r="C436" s="235"/>
      <c r="D436" s="236" t="s">
        <v>207</v>
      </c>
      <c r="E436" s="237" t="s">
        <v>19</v>
      </c>
      <c r="F436" s="238" t="s">
        <v>658</v>
      </c>
      <c r="G436" s="235"/>
      <c r="H436" s="239">
        <v>67.900000000000006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207</v>
      </c>
      <c r="AU436" s="245" t="s">
        <v>83</v>
      </c>
      <c r="AV436" s="13" t="s">
        <v>83</v>
      </c>
      <c r="AW436" s="13" t="s">
        <v>35</v>
      </c>
      <c r="AX436" s="13" t="s">
        <v>74</v>
      </c>
      <c r="AY436" s="245" t="s">
        <v>197</v>
      </c>
    </row>
    <row r="437" s="16" customFormat="1">
      <c r="A437" s="16"/>
      <c r="B437" s="267"/>
      <c r="C437" s="268"/>
      <c r="D437" s="236" t="s">
        <v>207</v>
      </c>
      <c r="E437" s="269" t="s">
        <v>19</v>
      </c>
      <c r="F437" s="270" t="s">
        <v>348</v>
      </c>
      <c r="G437" s="268"/>
      <c r="H437" s="271">
        <v>67.900000000000006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7" t="s">
        <v>207</v>
      </c>
      <c r="AU437" s="277" t="s">
        <v>83</v>
      </c>
      <c r="AV437" s="16" t="s">
        <v>94</v>
      </c>
      <c r="AW437" s="16" t="s">
        <v>35</v>
      </c>
      <c r="AX437" s="16" t="s">
        <v>74</v>
      </c>
      <c r="AY437" s="277" t="s">
        <v>197</v>
      </c>
    </row>
    <row r="438" s="14" customFormat="1">
      <c r="A438" s="14"/>
      <c r="B438" s="246"/>
      <c r="C438" s="247"/>
      <c r="D438" s="236" t="s">
        <v>207</v>
      </c>
      <c r="E438" s="248" t="s">
        <v>19</v>
      </c>
      <c r="F438" s="249" t="s">
        <v>216</v>
      </c>
      <c r="G438" s="247"/>
      <c r="H438" s="250">
        <v>151.59200000000001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207</v>
      </c>
      <c r="AU438" s="256" t="s">
        <v>83</v>
      </c>
      <c r="AV438" s="14" t="s">
        <v>109</v>
      </c>
      <c r="AW438" s="14" t="s">
        <v>35</v>
      </c>
      <c r="AX438" s="14" t="s">
        <v>81</v>
      </c>
      <c r="AY438" s="256" t="s">
        <v>197</v>
      </c>
    </row>
    <row r="439" s="2" customFormat="1" ht="24.15" customHeight="1">
      <c r="A439" s="41"/>
      <c r="B439" s="42"/>
      <c r="C439" s="216" t="s">
        <v>659</v>
      </c>
      <c r="D439" s="216" t="s">
        <v>199</v>
      </c>
      <c r="E439" s="217" t="s">
        <v>660</v>
      </c>
      <c r="F439" s="218" t="s">
        <v>661</v>
      </c>
      <c r="G439" s="219" t="s">
        <v>202</v>
      </c>
      <c r="H439" s="220">
        <v>151.59200000000001</v>
      </c>
      <c r="I439" s="221"/>
      <c r="J439" s="222">
        <f>ROUND(I439*H439,2)</f>
        <v>0</v>
      </c>
      <c r="K439" s="218" t="s">
        <v>203</v>
      </c>
      <c r="L439" s="47"/>
      <c r="M439" s="223" t="s">
        <v>19</v>
      </c>
      <c r="N439" s="224" t="s">
        <v>45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109</v>
      </c>
      <c r="AT439" s="227" t="s">
        <v>199</v>
      </c>
      <c r="AU439" s="227" t="s">
        <v>83</v>
      </c>
      <c r="AY439" s="20" t="s">
        <v>197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81</v>
      </c>
      <c r="BK439" s="228">
        <f>ROUND(I439*H439,2)</f>
        <v>0</v>
      </c>
      <c r="BL439" s="20" t="s">
        <v>109</v>
      </c>
      <c r="BM439" s="227" t="s">
        <v>662</v>
      </c>
    </row>
    <row r="440" s="2" customFormat="1">
      <c r="A440" s="41"/>
      <c r="B440" s="42"/>
      <c r="C440" s="43"/>
      <c r="D440" s="229" t="s">
        <v>205</v>
      </c>
      <c r="E440" s="43"/>
      <c r="F440" s="230" t="s">
        <v>663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205</v>
      </c>
      <c r="AU440" s="20" t="s">
        <v>83</v>
      </c>
    </row>
    <row r="441" s="2" customFormat="1" ht="24.15" customHeight="1">
      <c r="A441" s="41"/>
      <c r="B441" s="42"/>
      <c r="C441" s="216" t="s">
        <v>664</v>
      </c>
      <c r="D441" s="216" t="s">
        <v>199</v>
      </c>
      <c r="E441" s="217" t="s">
        <v>665</v>
      </c>
      <c r="F441" s="218" t="s">
        <v>666</v>
      </c>
      <c r="G441" s="219" t="s">
        <v>260</v>
      </c>
      <c r="H441" s="220">
        <v>2.1659999999999999</v>
      </c>
      <c r="I441" s="221"/>
      <c r="J441" s="222">
        <f>ROUND(I441*H441,2)</f>
        <v>0</v>
      </c>
      <c r="K441" s="218" t="s">
        <v>203</v>
      </c>
      <c r="L441" s="47"/>
      <c r="M441" s="223" t="s">
        <v>19</v>
      </c>
      <c r="N441" s="224" t="s">
        <v>45</v>
      </c>
      <c r="O441" s="87"/>
      <c r="P441" s="225">
        <f>O441*H441</f>
        <v>0</v>
      </c>
      <c r="Q441" s="225">
        <v>1.05291</v>
      </c>
      <c r="R441" s="225">
        <f>Q441*H441</f>
        <v>2.2806030599999998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109</v>
      </c>
      <c r="AT441" s="227" t="s">
        <v>199</v>
      </c>
      <c r="AU441" s="227" t="s">
        <v>83</v>
      </c>
      <c r="AY441" s="20" t="s">
        <v>197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81</v>
      </c>
      <c r="BK441" s="228">
        <f>ROUND(I441*H441,2)</f>
        <v>0</v>
      </c>
      <c r="BL441" s="20" t="s">
        <v>109</v>
      </c>
      <c r="BM441" s="227" t="s">
        <v>667</v>
      </c>
    </row>
    <row r="442" s="2" customFormat="1">
      <c r="A442" s="41"/>
      <c r="B442" s="42"/>
      <c r="C442" s="43"/>
      <c r="D442" s="229" t="s">
        <v>205</v>
      </c>
      <c r="E442" s="43"/>
      <c r="F442" s="230" t="s">
        <v>668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205</v>
      </c>
      <c r="AU442" s="20" t="s">
        <v>83</v>
      </c>
    </row>
    <row r="443" s="15" customFormat="1">
      <c r="A443" s="15"/>
      <c r="B443" s="257"/>
      <c r="C443" s="258"/>
      <c r="D443" s="236" t="s">
        <v>207</v>
      </c>
      <c r="E443" s="259" t="s">
        <v>19</v>
      </c>
      <c r="F443" s="260" t="s">
        <v>669</v>
      </c>
      <c r="G443" s="258"/>
      <c r="H443" s="259" t="s">
        <v>19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207</v>
      </c>
      <c r="AU443" s="266" t="s">
        <v>83</v>
      </c>
      <c r="AV443" s="15" t="s">
        <v>81</v>
      </c>
      <c r="AW443" s="15" t="s">
        <v>35</v>
      </c>
      <c r="AX443" s="15" t="s">
        <v>74</v>
      </c>
      <c r="AY443" s="266" t="s">
        <v>197</v>
      </c>
    </row>
    <row r="444" s="13" customFormat="1">
      <c r="A444" s="13"/>
      <c r="B444" s="234"/>
      <c r="C444" s="235"/>
      <c r="D444" s="236" t="s">
        <v>207</v>
      </c>
      <c r="E444" s="237" t="s">
        <v>19</v>
      </c>
      <c r="F444" s="238" t="s">
        <v>670</v>
      </c>
      <c r="G444" s="235"/>
      <c r="H444" s="239">
        <v>2.1659999999999999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207</v>
      </c>
      <c r="AU444" s="245" t="s">
        <v>83</v>
      </c>
      <c r="AV444" s="13" t="s">
        <v>83</v>
      </c>
      <c r="AW444" s="13" t="s">
        <v>35</v>
      </c>
      <c r="AX444" s="13" t="s">
        <v>81</v>
      </c>
      <c r="AY444" s="245" t="s">
        <v>197</v>
      </c>
    </row>
    <row r="445" s="2" customFormat="1" ht="16.5" customHeight="1">
      <c r="A445" s="41"/>
      <c r="B445" s="42"/>
      <c r="C445" s="216" t="s">
        <v>671</v>
      </c>
      <c r="D445" s="216" t="s">
        <v>199</v>
      </c>
      <c r="E445" s="217" t="s">
        <v>672</v>
      </c>
      <c r="F445" s="218" t="s">
        <v>673</v>
      </c>
      <c r="G445" s="219" t="s">
        <v>280</v>
      </c>
      <c r="H445" s="220">
        <v>1</v>
      </c>
      <c r="I445" s="221"/>
      <c r="J445" s="222">
        <f>ROUND(I445*H445,2)</f>
        <v>0</v>
      </c>
      <c r="K445" s="218" t="s">
        <v>203</v>
      </c>
      <c r="L445" s="47"/>
      <c r="M445" s="223" t="s">
        <v>19</v>
      </c>
      <c r="N445" s="224" t="s">
        <v>45</v>
      </c>
      <c r="O445" s="87"/>
      <c r="P445" s="225">
        <f>O445*H445</f>
        <v>0</v>
      </c>
      <c r="Q445" s="225">
        <v>0.087260000000000004</v>
      </c>
      <c r="R445" s="225">
        <f>Q445*H445</f>
        <v>0.087260000000000004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109</v>
      </c>
      <c r="AT445" s="227" t="s">
        <v>199</v>
      </c>
      <c r="AU445" s="227" t="s">
        <v>83</v>
      </c>
      <c r="AY445" s="20" t="s">
        <v>197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81</v>
      </c>
      <c r="BK445" s="228">
        <f>ROUND(I445*H445,2)</f>
        <v>0</v>
      </c>
      <c r="BL445" s="20" t="s">
        <v>109</v>
      </c>
      <c r="BM445" s="227" t="s">
        <v>674</v>
      </c>
    </row>
    <row r="446" s="2" customFormat="1">
      <c r="A446" s="41"/>
      <c r="B446" s="42"/>
      <c r="C446" s="43"/>
      <c r="D446" s="229" t="s">
        <v>205</v>
      </c>
      <c r="E446" s="43"/>
      <c r="F446" s="230" t="s">
        <v>675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205</v>
      </c>
      <c r="AU446" s="20" t="s">
        <v>83</v>
      </c>
    </row>
    <row r="447" s="13" customFormat="1">
      <c r="A447" s="13"/>
      <c r="B447" s="234"/>
      <c r="C447" s="235"/>
      <c r="D447" s="236" t="s">
        <v>207</v>
      </c>
      <c r="E447" s="237" t="s">
        <v>19</v>
      </c>
      <c r="F447" s="238" t="s">
        <v>676</v>
      </c>
      <c r="G447" s="235"/>
      <c r="H447" s="239">
        <v>1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207</v>
      </c>
      <c r="AU447" s="245" t="s">
        <v>83</v>
      </c>
      <c r="AV447" s="13" t="s">
        <v>83</v>
      </c>
      <c r="AW447" s="13" t="s">
        <v>35</v>
      </c>
      <c r="AX447" s="13" t="s">
        <v>81</v>
      </c>
      <c r="AY447" s="245" t="s">
        <v>197</v>
      </c>
    </row>
    <row r="448" s="2" customFormat="1" ht="16.5" customHeight="1">
      <c r="A448" s="41"/>
      <c r="B448" s="42"/>
      <c r="C448" s="278" t="s">
        <v>677</v>
      </c>
      <c r="D448" s="278" t="s">
        <v>547</v>
      </c>
      <c r="E448" s="279" t="s">
        <v>678</v>
      </c>
      <c r="F448" s="280" t="s">
        <v>679</v>
      </c>
      <c r="G448" s="281" t="s">
        <v>280</v>
      </c>
      <c r="H448" s="282">
        <v>1</v>
      </c>
      <c r="I448" s="283"/>
      <c r="J448" s="284">
        <f>ROUND(I448*H448,2)</f>
        <v>0</v>
      </c>
      <c r="K448" s="280" t="s">
        <v>19</v>
      </c>
      <c r="L448" s="285"/>
      <c r="M448" s="286" t="s">
        <v>19</v>
      </c>
      <c r="N448" s="287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252</v>
      </c>
      <c r="AT448" s="227" t="s">
        <v>547</v>
      </c>
      <c r="AU448" s="227" t="s">
        <v>83</v>
      </c>
      <c r="AY448" s="20" t="s">
        <v>197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81</v>
      </c>
      <c r="BK448" s="228">
        <f>ROUND(I448*H448,2)</f>
        <v>0</v>
      </c>
      <c r="BL448" s="20" t="s">
        <v>109</v>
      </c>
      <c r="BM448" s="227" t="s">
        <v>680</v>
      </c>
    </row>
    <row r="449" s="2" customFormat="1" ht="24.15" customHeight="1">
      <c r="A449" s="41"/>
      <c r="B449" s="42"/>
      <c r="C449" s="216" t="s">
        <v>681</v>
      </c>
      <c r="D449" s="216" t="s">
        <v>199</v>
      </c>
      <c r="E449" s="217" t="s">
        <v>682</v>
      </c>
      <c r="F449" s="218" t="s">
        <v>683</v>
      </c>
      <c r="G449" s="219" t="s">
        <v>280</v>
      </c>
      <c r="H449" s="220">
        <v>2</v>
      </c>
      <c r="I449" s="221"/>
      <c r="J449" s="222">
        <f>ROUND(I449*H449,2)</f>
        <v>0</v>
      </c>
      <c r="K449" s="218" t="s">
        <v>19</v>
      </c>
      <c r="L449" s="47"/>
      <c r="M449" s="223" t="s">
        <v>19</v>
      </c>
      <c r="N449" s="224" t="s">
        <v>45</v>
      </c>
      <c r="O449" s="87"/>
      <c r="P449" s="225">
        <f>O449*H449</f>
        <v>0</v>
      </c>
      <c r="Q449" s="225">
        <v>0.033349999999999998</v>
      </c>
      <c r="R449" s="225">
        <f>Q449*H449</f>
        <v>0.066699999999999995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109</v>
      </c>
      <c r="AT449" s="227" t="s">
        <v>199</v>
      </c>
      <c r="AU449" s="227" t="s">
        <v>83</v>
      </c>
      <c r="AY449" s="20" t="s">
        <v>197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81</v>
      </c>
      <c r="BK449" s="228">
        <f>ROUND(I449*H449,2)</f>
        <v>0</v>
      </c>
      <c r="BL449" s="20" t="s">
        <v>109</v>
      </c>
      <c r="BM449" s="227" t="s">
        <v>684</v>
      </c>
    </row>
    <row r="450" s="13" customFormat="1">
      <c r="A450" s="13"/>
      <c r="B450" s="234"/>
      <c r="C450" s="235"/>
      <c r="D450" s="236" t="s">
        <v>207</v>
      </c>
      <c r="E450" s="237" t="s">
        <v>19</v>
      </c>
      <c r="F450" s="238" t="s">
        <v>685</v>
      </c>
      <c r="G450" s="235"/>
      <c r="H450" s="239">
        <v>2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207</v>
      </c>
      <c r="AU450" s="245" t="s">
        <v>83</v>
      </c>
      <c r="AV450" s="13" t="s">
        <v>83</v>
      </c>
      <c r="AW450" s="13" t="s">
        <v>35</v>
      </c>
      <c r="AX450" s="13" t="s">
        <v>81</v>
      </c>
      <c r="AY450" s="245" t="s">
        <v>197</v>
      </c>
    </row>
    <row r="451" s="2" customFormat="1" ht="16.5" customHeight="1">
      <c r="A451" s="41"/>
      <c r="B451" s="42"/>
      <c r="C451" s="278" t="s">
        <v>686</v>
      </c>
      <c r="D451" s="278" t="s">
        <v>547</v>
      </c>
      <c r="E451" s="279" t="s">
        <v>687</v>
      </c>
      <c r="F451" s="280" t="s">
        <v>688</v>
      </c>
      <c r="G451" s="281" t="s">
        <v>280</v>
      </c>
      <c r="H451" s="282">
        <v>2</v>
      </c>
      <c r="I451" s="283"/>
      <c r="J451" s="284">
        <f>ROUND(I451*H451,2)</f>
        <v>0</v>
      </c>
      <c r="K451" s="280" t="s">
        <v>19</v>
      </c>
      <c r="L451" s="285"/>
      <c r="M451" s="286" t="s">
        <v>19</v>
      </c>
      <c r="N451" s="287" t="s">
        <v>45</v>
      </c>
      <c r="O451" s="87"/>
      <c r="P451" s="225">
        <f>O451*H451</f>
        <v>0</v>
      </c>
      <c r="Q451" s="225">
        <v>2.5699999999999998</v>
      </c>
      <c r="R451" s="225">
        <f>Q451*H451</f>
        <v>5.1399999999999997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252</v>
      </c>
      <c r="AT451" s="227" t="s">
        <v>547</v>
      </c>
      <c r="AU451" s="227" t="s">
        <v>83</v>
      </c>
      <c r="AY451" s="20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81</v>
      </c>
      <c r="BK451" s="228">
        <f>ROUND(I451*H451,2)</f>
        <v>0</v>
      </c>
      <c r="BL451" s="20" t="s">
        <v>109</v>
      </c>
      <c r="BM451" s="227" t="s">
        <v>689</v>
      </c>
    </row>
    <row r="452" s="12" customFormat="1" ht="22.8" customHeight="1">
      <c r="A452" s="12"/>
      <c r="B452" s="200"/>
      <c r="C452" s="201"/>
      <c r="D452" s="202" t="s">
        <v>73</v>
      </c>
      <c r="E452" s="214" t="s">
        <v>230</v>
      </c>
      <c r="F452" s="214" t="s">
        <v>690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SUM(P453:P457)</f>
        <v>0</v>
      </c>
      <c r="Q452" s="208"/>
      <c r="R452" s="209">
        <f>SUM(R453:R457)</f>
        <v>6.9427980599999994</v>
      </c>
      <c r="S452" s="208"/>
      <c r="T452" s="210">
        <f>SUM(T453:T457)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81</v>
      </c>
      <c r="AT452" s="212" t="s">
        <v>73</v>
      </c>
      <c r="AU452" s="212" t="s">
        <v>81</v>
      </c>
      <c r="AY452" s="211" t="s">
        <v>197</v>
      </c>
      <c r="BK452" s="213">
        <f>SUM(BK453:BK457)</f>
        <v>0</v>
      </c>
    </row>
    <row r="453" s="2" customFormat="1" ht="66.75" customHeight="1">
      <c r="A453" s="41"/>
      <c r="B453" s="42"/>
      <c r="C453" s="216" t="s">
        <v>691</v>
      </c>
      <c r="D453" s="216" t="s">
        <v>199</v>
      </c>
      <c r="E453" s="217" t="s">
        <v>692</v>
      </c>
      <c r="F453" s="218" t="s">
        <v>693</v>
      </c>
      <c r="G453" s="219" t="s">
        <v>202</v>
      </c>
      <c r="H453" s="220">
        <v>28.379999999999999</v>
      </c>
      <c r="I453" s="221"/>
      <c r="J453" s="222">
        <f>ROUND(I453*H453,2)</f>
        <v>0</v>
      </c>
      <c r="K453" s="218" t="s">
        <v>203</v>
      </c>
      <c r="L453" s="47"/>
      <c r="M453" s="223" t="s">
        <v>19</v>
      </c>
      <c r="N453" s="224" t="s">
        <v>45</v>
      </c>
      <c r="O453" s="87"/>
      <c r="P453" s="225">
        <f>O453*H453</f>
        <v>0</v>
      </c>
      <c r="Q453" s="225">
        <v>0.088800000000000004</v>
      </c>
      <c r="R453" s="225">
        <f>Q453*H453</f>
        <v>2.5201440000000002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109</v>
      </c>
      <c r="AT453" s="227" t="s">
        <v>199</v>
      </c>
      <c r="AU453" s="227" t="s">
        <v>83</v>
      </c>
      <c r="AY453" s="20" t="s">
        <v>197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81</v>
      </c>
      <c r="BK453" s="228">
        <f>ROUND(I453*H453,2)</f>
        <v>0</v>
      </c>
      <c r="BL453" s="20" t="s">
        <v>109</v>
      </c>
      <c r="BM453" s="227" t="s">
        <v>694</v>
      </c>
    </row>
    <row r="454" s="2" customFormat="1">
      <c r="A454" s="41"/>
      <c r="B454" s="42"/>
      <c r="C454" s="43"/>
      <c r="D454" s="229" t="s">
        <v>205</v>
      </c>
      <c r="E454" s="43"/>
      <c r="F454" s="230" t="s">
        <v>695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205</v>
      </c>
      <c r="AU454" s="20" t="s">
        <v>83</v>
      </c>
    </row>
    <row r="455" s="13" customFormat="1">
      <c r="A455" s="13"/>
      <c r="B455" s="234"/>
      <c r="C455" s="235"/>
      <c r="D455" s="236" t="s">
        <v>207</v>
      </c>
      <c r="E455" s="237" t="s">
        <v>19</v>
      </c>
      <c r="F455" s="238" t="s">
        <v>696</v>
      </c>
      <c r="G455" s="235"/>
      <c r="H455" s="239">
        <v>28.379999999999999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207</v>
      </c>
      <c r="AU455" s="245" t="s">
        <v>83</v>
      </c>
      <c r="AV455" s="13" t="s">
        <v>83</v>
      </c>
      <c r="AW455" s="13" t="s">
        <v>35</v>
      </c>
      <c r="AX455" s="13" t="s">
        <v>81</v>
      </c>
      <c r="AY455" s="245" t="s">
        <v>197</v>
      </c>
    </row>
    <row r="456" s="2" customFormat="1" ht="16.5" customHeight="1">
      <c r="A456" s="41"/>
      <c r="B456" s="42"/>
      <c r="C456" s="278" t="s">
        <v>697</v>
      </c>
      <c r="D456" s="278" t="s">
        <v>547</v>
      </c>
      <c r="E456" s="279" t="s">
        <v>698</v>
      </c>
      <c r="F456" s="280" t="s">
        <v>699</v>
      </c>
      <c r="G456" s="281" t="s">
        <v>202</v>
      </c>
      <c r="H456" s="282">
        <v>31.218</v>
      </c>
      <c r="I456" s="283"/>
      <c r="J456" s="284">
        <f>ROUND(I456*H456,2)</f>
        <v>0</v>
      </c>
      <c r="K456" s="280" t="s">
        <v>19</v>
      </c>
      <c r="L456" s="285"/>
      <c r="M456" s="286" t="s">
        <v>19</v>
      </c>
      <c r="N456" s="287" t="s">
        <v>45</v>
      </c>
      <c r="O456" s="87"/>
      <c r="P456" s="225">
        <f>O456*H456</f>
        <v>0</v>
      </c>
      <c r="Q456" s="225">
        <v>0.14166999999999999</v>
      </c>
      <c r="R456" s="225">
        <f>Q456*H456</f>
        <v>4.4226540599999993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252</v>
      </c>
      <c r="AT456" s="227" t="s">
        <v>547</v>
      </c>
      <c r="AU456" s="227" t="s">
        <v>83</v>
      </c>
      <c r="AY456" s="20" t="s">
        <v>197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81</v>
      </c>
      <c r="BK456" s="228">
        <f>ROUND(I456*H456,2)</f>
        <v>0</v>
      </c>
      <c r="BL456" s="20" t="s">
        <v>109</v>
      </c>
      <c r="BM456" s="227" t="s">
        <v>700</v>
      </c>
    </row>
    <row r="457" s="13" customFormat="1">
      <c r="A457" s="13"/>
      <c r="B457" s="234"/>
      <c r="C457" s="235"/>
      <c r="D457" s="236" t="s">
        <v>207</v>
      </c>
      <c r="E457" s="237" t="s">
        <v>19</v>
      </c>
      <c r="F457" s="238" t="s">
        <v>701</v>
      </c>
      <c r="G457" s="235"/>
      <c r="H457" s="239">
        <v>31.218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207</v>
      </c>
      <c r="AU457" s="245" t="s">
        <v>83</v>
      </c>
      <c r="AV457" s="13" t="s">
        <v>83</v>
      </c>
      <c r="AW457" s="13" t="s">
        <v>35</v>
      </c>
      <c r="AX457" s="13" t="s">
        <v>81</v>
      </c>
      <c r="AY457" s="245" t="s">
        <v>197</v>
      </c>
    </row>
    <row r="458" s="12" customFormat="1" ht="22.8" customHeight="1">
      <c r="A458" s="12"/>
      <c r="B458" s="200"/>
      <c r="C458" s="201"/>
      <c r="D458" s="202" t="s">
        <v>73</v>
      </c>
      <c r="E458" s="214" t="s">
        <v>236</v>
      </c>
      <c r="F458" s="214" t="s">
        <v>702</v>
      </c>
      <c r="G458" s="201"/>
      <c r="H458" s="201"/>
      <c r="I458" s="204"/>
      <c r="J458" s="215">
        <f>BK458</f>
        <v>0</v>
      </c>
      <c r="K458" s="201"/>
      <c r="L458" s="206"/>
      <c r="M458" s="207"/>
      <c r="N458" s="208"/>
      <c r="O458" s="208"/>
      <c r="P458" s="209">
        <f>SUM(P459:P835)</f>
        <v>0</v>
      </c>
      <c r="Q458" s="208"/>
      <c r="R458" s="209">
        <f>SUM(R459:R835)</f>
        <v>260.61265337999998</v>
      </c>
      <c r="S458" s="208"/>
      <c r="T458" s="210">
        <f>SUM(T459:T835)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1" t="s">
        <v>81</v>
      </c>
      <c r="AT458" s="212" t="s">
        <v>73</v>
      </c>
      <c r="AU458" s="212" t="s">
        <v>81</v>
      </c>
      <c r="AY458" s="211" t="s">
        <v>197</v>
      </c>
      <c r="BK458" s="213">
        <f>SUM(BK459:BK835)</f>
        <v>0</v>
      </c>
    </row>
    <row r="459" s="2" customFormat="1" ht="33" customHeight="1">
      <c r="A459" s="41"/>
      <c r="B459" s="42"/>
      <c r="C459" s="216" t="s">
        <v>703</v>
      </c>
      <c r="D459" s="216" t="s">
        <v>199</v>
      </c>
      <c r="E459" s="217" t="s">
        <v>704</v>
      </c>
      <c r="F459" s="218" t="s">
        <v>705</v>
      </c>
      <c r="G459" s="219" t="s">
        <v>202</v>
      </c>
      <c r="H459" s="220">
        <v>234.90000000000001</v>
      </c>
      <c r="I459" s="221"/>
      <c r="J459" s="222">
        <f>ROUND(I459*H459,2)</f>
        <v>0</v>
      </c>
      <c r="K459" s="218" t="s">
        <v>203</v>
      </c>
      <c r="L459" s="47"/>
      <c r="M459" s="223" t="s">
        <v>19</v>
      </c>
      <c r="N459" s="224" t="s">
        <v>45</v>
      </c>
      <c r="O459" s="87"/>
      <c r="P459" s="225">
        <f>O459*H459</f>
        <v>0</v>
      </c>
      <c r="Q459" s="225">
        <v>0.0064999999999999997</v>
      </c>
      <c r="R459" s="225">
        <f>Q459*H459</f>
        <v>1.52685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109</v>
      </c>
      <c r="AT459" s="227" t="s">
        <v>199</v>
      </c>
      <c r="AU459" s="227" t="s">
        <v>83</v>
      </c>
      <c r="AY459" s="20" t="s">
        <v>197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81</v>
      </c>
      <c r="BK459" s="228">
        <f>ROUND(I459*H459,2)</f>
        <v>0</v>
      </c>
      <c r="BL459" s="20" t="s">
        <v>109</v>
      </c>
      <c r="BM459" s="227" t="s">
        <v>706</v>
      </c>
    </row>
    <row r="460" s="2" customFormat="1">
      <c r="A460" s="41"/>
      <c r="B460" s="42"/>
      <c r="C460" s="43"/>
      <c r="D460" s="229" t="s">
        <v>205</v>
      </c>
      <c r="E460" s="43"/>
      <c r="F460" s="230" t="s">
        <v>707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205</v>
      </c>
      <c r="AU460" s="20" t="s">
        <v>83</v>
      </c>
    </row>
    <row r="461" s="13" customFormat="1">
      <c r="A461" s="13"/>
      <c r="B461" s="234"/>
      <c r="C461" s="235"/>
      <c r="D461" s="236" t="s">
        <v>207</v>
      </c>
      <c r="E461" s="237" t="s">
        <v>19</v>
      </c>
      <c r="F461" s="238" t="s">
        <v>708</v>
      </c>
      <c r="G461" s="235"/>
      <c r="H461" s="239">
        <v>234.90000000000001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207</v>
      </c>
      <c r="AU461" s="245" t="s">
        <v>83</v>
      </c>
      <c r="AV461" s="13" t="s">
        <v>83</v>
      </c>
      <c r="AW461" s="13" t="s">
        <v>35</v>
      </c>
      <c r="AX461" s="13" t="s">
        <v>74</v>
      </c>
      <c r="AY461" s="245" t="s">
        <v>197</v>
      </c>
    </row>
    <row r="462" s="14" customFormat="1">
      <c r="A462" s="14"/>
      <c r="B462" s="246"/>
      <c r="C462" s="247"/>
      <c r="D462" s="236" t="s">
        <v>207</v>
      </c>
      <c r="E462" s="248" t="s">
        <v>19</v>
      </c>
      <c r="F462" s="249" t="s">
        <v>216</v>
      </c>
      <c r="G462" s="247"/>
      <c r="H462" s="250">
        <v>234.90000000000001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207</v>
      </c>
      <c r="AU462" s="256" t="s">
        <v>83</v>
      </c>
      <c r="AV462" s="14" t="s">
        <v>109</v>
      </c>
      <c r="AW462" s="14" t="s">
        <v>35</v>
      </c>
      <c r="AX462" s="14" t="s">
        <v>81</v>
      </c>
      <c r="AY462" s="256" t="s">
        <v>197</v>
      </c>
    </row>
    <row r="463" s="2" customFormat="1" ht="44.25" customHeight="1">
      <c r="A463" s="41"/>
      <c r="B463" s="42"/>
      <c r="C463" s="216" t="s">
        <v>709</v>
      </c>
      <c r="D463" s="216" t="s">
        <v>199</v>
      </c>
      <c r="E463" s="217" t="s">
        <v>710</v>
      </c>
      <c r="F463" s="218" t="s">
        <v>711</v>
      </c>
      <c r="G463" s="219" t="s">
        <v>202</v>
      </c>
      <c r="H463" s="220">
        <v>234.90000000000001</v>
      </c>
      <c r="I463" s="221"/>
      <c r="J463" s="222">
        <f>ROUND(I463*H463,2)</f>
        <v>0</v>
      </c>
      <c r="K463" s="218" t="s">
        <v>203</v>
      </c>
      <c r="L463" s="47"/>
      <c r="M463" s="223" t="s">
        <v>19</v>
      </c>
      <c r="N463" s="224" t="s">
        <v>45</v>
      </c>
      <c r="O463" s="87"/>
      <c r="P463" s="225">
        <f>O463*H463</f>
        <v>0</v>
      </c>
      <c r="Q463" s="225">
        <v>0.01103</v>
      </c>
      <c r="R463" s="225">
        <f>Q463*H463</f>
        <v>2.5909469999999999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109</v>
      </c>
      <c r="AT463" s="227" t="s">
        <v>199</v>
      </c>
      <c r="AU463" s="227" t="s">
        <v>83</v>
      </c>
      <c r="AY463" s="20" t="s">
        <v>197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81</v>
      </c>
      <c r="BK463" s="228">
        <f>ROUND(I463*H463,2)</f>
        <v>0</v>
      </c>
      <c r="BL463" s="20" t="s">
        <v>109</v>
      </c>
      <c r="BM463" s="227" t="s">
        <v>712</v>
      </c>
    </row>
    <row r="464" s="2" customFormat="1">
      <c r="A464" s="41"/>
      <c r="B464" s="42"/>
      <c r="C464" s="43"/>
      <c r="D464" s="229" t="s">
        <v>205</v>
      </c>
      <c r="E464" s="43"/>
      <c r="F464" s="230" t="s">
        <v>713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205</v>
      </c>
      <c r="AU464" s="20" t="s">
        <v>83</v>
      </c>
    </row>
    <row r="465" s="2" customFormat="1" ht="33" customHeight="1">
      <c r="A465" s="41"/>
      <c r="B465" s="42"/>
      <c r="C465" s="216" t="s">
        <v>714</v>
      </c>
      <c r="D465" s="216" t="s">
        <v>199</v>
      </c>
      <c r="E465" s="217" t="s">
        <v>715</v>
      </c>
      <c r="F465" s="218" t="s">
        <v>716</v>
      </c>
      <c r="G465" s="219" t="s">
        <v>202</v>
      </c>
      <c r="H465" s="220">
        <v>2015.4739999999999</v>
      </c>
      <c r="I465" s="221"/>
      <c r="J465" s="222">
        <f>ROUND(I465*H465,2)</f>
        <v>0</v>
      </c>
      <c r="K465" s="218" t="s">
        <v>203</v>
      </c>
      <c r="L465" s="47"/>
      <c r="M465" s="223" t="s">
        <v>19</v>
      </c>
      <c r="N465" s="224" t="s">
        <v>45</v>
      </c>
      <c r="O465" s="87"/>
      <c r="P465" s="225">
        <f>O465*H465</f>
        <v>0</v>
      </c>
      <c r="Q465" s="225">
        <v>0.0064999999999999997</v>
      </c>
      <c r="R465" s="225">
        <f>Q465*H465</f>
        <v>13.100580999999998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109</v>
      </c>
      <c r="AT465" s="227" t="s">
        <v>199</v>
      </c>
      <c r="AU465" s="227" t="s">
        <v>83</v>
      </c>
      <c r="AY465" s="20" t="s">
        <v>197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81</v>
      </c>
      <c r="BK465" s="228">
        <f>ROUND(I465*H465,2)</f>
        <v>0</v>
      </c>
      <c r="BL465" s="20" t="s">
        <v>109</v>
      </c>
      <c r="BM465" s="227" t="s">
        <v>717</v>
      </c>
    </row>
    <row r="466" s="2" customFormat="1">
      <c r="A466" s="41"/>
      <c r="B466" s="42"/>
      <c r="C466" s="43"/>
      <c r="D466" s="229" t="s">
        <v>205</v>
      </c>
      <c r="E466" s="43"/>
      <c r="F466" s="230" t="s">
        <v>718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205</v>
      </c>
      <c r="AU466" s="20" t="s">
        <v>83</v>
      </c>
    </row>
    <row r="467" s="15" customFormat="1">
      <c r="A467" s="15"/>
      <c r="B467" s="257"/>
      <c r="C467" s="258"/>
      <c r="D467" s="236" t="s">
        <v>207</v>
      </c>
      <c r="E467" s="259" t="s">
        <v>19</v>
      </c>
      <c r="F467" s="260" t="s">
        <v>719</v>
      </c>
      <c r="G467" s="258"/>
      <c r="H467" s="259" t="s">
        <v>19</v>
      </c>
      <c r="I467" s="261"/>
      <c r="J467" s="258"/>
      <c r="K467" s="258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207</v>
      </c>
      <c r="AU467" s="266" t="s">
        <v>83</v>
      </c>
      <c r="AV467" s="15" t="s">
        <v>81</v>
      </c>
      <c r="AW467" s="15" t="s">
        <v>35</v>
      </c>
      <c r="AX467" s="15" t="s">
        <v>74</v>
      </c>
      <c r="AY467" s="266" t="s">
        <v>197</v>
      </c>
    </row>
    <row r="468" s="13" customFormat="1">
      <c r="A468" s="13"/>
      <c r="B468" s="234"/>
      <c r="C468" s="235"/>
      <c r="D468" s="236" t="s">
        <v>207</v>
      </c>
      <c r="E468" s="237" t="s">
        <v>19</v>
      </c>
      <c r="F468" s="238" t="s">
        <v>720</v>
      </c>
      <c r="G468" s="235"/>
      <c r="H468" s="239">
        <v>20.649000000000001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207</v>
      </c>
      <c r="AU468" s="245" t="s">
        <v>83</v>
      </c>
      <c r="AV468" s="13" t="s">
        <v>83</v>
      </c>
      <c r="AW468" s="13" t="s">
        <v>35</v>
      </c>
      <c r="AX468" s="13" t="s">
        <v>74</v>
      </c>
      <c r="AY468" s="245" t="s">
        <v>197</v>
      </c>
    </row>
    <row r="469" s="13" customFormat="1">
      <c r="A469" s="13"/>
      <c r="B469" s="234"/>
      <c r="C469" s="235"/>
      <c r="D469" s="236" t="s">
        <v>207</v>
      </c>
      <c r="E469" s="237" t="s">
        <v>19</v>
      </c>
      <c r="F469" s="238" t="s">
        <v>721</v>
      </c>
      <c r="G469" s="235"/>
      <c r="H469" s="239">
        <v>21.010000000000002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207</v>
      </c>
      <c r="AU469" s="245" t="s">
        <v>83</v>
      </c>
      <c r="AV469" s="13" t="s">
        <v>83</v>
      </c>
      <c r="AW469" s="13" t="s">
        <v>35</v>
      </c>
      <c r="AX469" s="13" t="s">
        <v>74</v>
      </c>
      <c r="AY469" s="245" t="s">
        <v>197</v>
      </c>
    </row>
    <row r="470" s="13" customFormat="1">
      <c r="A470" s="13"/>
      <c r="B470" s="234"/>
      <c r="C470" s="235"/>
      <c r="D470" s="236" t="s">
        <v>207</v>
      </c>
      <c r="E470" s="237" t="s">
        <v>19</v>
      </c>
      <c r="F470" s="238" t="s">
        <v>722</v>
      </c>
      <c r="G470" s="235"/>
      <c r="H470" s="239">
        <v>38.795000000000002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207</v>
      </c>
      <c r="AU470" s="245" t="s">
        <v>83</v>
      </c>
      <c r="AV470" s="13" t="s">
        <v>83</v>
      </c>
      <c r="AW470" s="13" t="s">
        <v>35</v>
      </c>
      <c r="AX470" s="13" t="s">
        <v>74</v>
      </c>
      <c r="AY470" s="245" t="s">
        <v>197</v>
      </c>
    </row>
    <row r="471" s="13" customFormat="1">
      <c r="A471" s="13"/>
      <c r="B471" s="234"/>
      <c r="C471" s="235"/>
      <c r="D471" s="236" t="s">
        <v>207</v>
      </c>
      <c r="E471" s="237" t="s">
        <v>19</v>
      </c>
      <c r="F471" s="238" t="s">
        <v>723</v>
      </c>
      <c r="G471" s="235"/>
      <c r="H471" s="239">
        <v>53.835000000000001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207</v>
      </c>
      <c r="AU471" s="245" t="s">
        <v>83</v>
      </c>
      <c r="AV471" s="13" t="s">
        <v>83</v>
      </c>
      <c r="AW471" s="13" t="s">
        <v>35</v>
      </c>
      <c r="AX471" s="13" t="s">
        <v>74</v>
      </c>
      <c r="AY471" s="245" t="s">
        <v>197</v>
      </c>
    </row>
    <row r="472" s="13" customFormat="1">
      <c r="A472" s="13"/>
      <c r="B472" s="234"/>
      <c r="C472" s="235"/>
      <c r="D472" s="236" t="s">
        <v>207</v>
      </c>
      <c r="E472" s="237" t="s">
        <v>19</v>
      </c>
      <c r="F472" s="238" t="s">
        <v>724</v>
      </c>
      <c r="G472" s="235"/>
      <c r="H472" s="239">
        <v>49.840000000000003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207</v>
      </c>
      <c r="AU472" s="245" t="s">
        <v>83</v>
      </c>
      <c r="AV472" s="13" t="s">
        <v>83</v>
      </c>
      <c r="AW472" s="13" t="s">
        <v>35</v>
      </c>
      <c r="AX472" s="13" t="s">
        <v>74</v>
      </c>
      <c r="AY472" s="245" t="s">
        <v>197</v>
      </c>
    </row>
    <row r="473" s="13" customFormat="1">
      <c r="A473" s="13"/>
      <c r="B473" s="234"/>
      <c r="C473" s="235"/>
      <c r="D473" s="236" t="s">
        <v>207</v>
      </c>
      <c r="E473" s="237" t="s">
        <v>19</v>
      </c>
      <c r="F473" s="238" t="s">
        <v>725</v>
      </c>
      <c r="G473" s="235"/>
      <c r="H473" s="239">
        <v>26.210000000000001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207</v>
      </c>
      <c r="AU473" s="245" t="s">
        <v>83</v>
      </c>
      <c r="AV473" s="13" t="s">
        <v>83</v>
      </c>
      <c r="AW473" s="13" t="s">
        <v>35</v>
      </c>
      <c r="AX473" s="13" t="s">
        <v>74</v>
      </c>
      <c r="AY473" s="245" t="s">
        <v>197</v>
      </c>
    </row>
    <row r="474" s="13" customFormat="1">
      <c r="A474" s="13"/>
      <c r="B474" s="234"/>
      <c r="C474" s="235"/>
      <c r="D474" s="236" t="s">
        <v>207</v>
      </c>
      <c r="E474" s="237" t="s">
        <v>19</v>
      </c>
      <c r="F474" s="238" t="s">
        <v>726</v>
      </c>
      <c r="G474" s="235"/>
      <c r="H474" s="239">
        <v>42.034999999999997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207</v>
      </c>
      <c r="AU474" s="245" t="s">
        <v>83</v>
      </c>
      <c r="AV474" s="13" t="s">
        <v>83</v>
      </c>
      <c r="AW474" s="13" t="s">
        <v>35</v>
      </c>
      <c r="AX474" s="13" t="s">
        <v>74</v>
      </c>
      <c r="AY474" s="245" t="s">
        <v>197</v>
      </c>
    </row>
    <row r="475" s="13" customFormat="1">
      <c r="A475" s="13"/>
      <c r="B475" s="234"/>
      <c r="C475" s="235"/>
      <c r="D475" s="236" t="s">
        <v>207</v>
      </c>
      <c r="E475" s="237" t="s">
        <v>19</v>
      </c>
      <c r="F475" s="238" t="s">
        <v>727</v>
      </c>
      <c r="G475" s="235"/>
      <c r="H475" s="239">
        <v>70.540000000000006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207</v>
      </c>
      <c r="AU475" s="245" t="s">
        <v>83</v>
      </c>
      <c r="AV475" s="13" t="s">
        <v>83</v>
      </c>
      <c r="AW475" s="13" t="s">
        <v>35</v>
      </c>
      <c r="AX475" s="13" t="s">
        <v>74</v>
      </c>
      <c r="AY475" s="245" t="s">
        <v>197</v>
      </c>
    </row>
    <row r="476" s="13" customFormat="1">
      <c r="A476" s="13"/>
      <c r="B476" s="234"/>
      <c r="C476" s="235"/>
      <c r="D476" s="236" t="s">
        <v>207</v>
      </c>
      <c r="E476" s="237" t="s">
        <v>19</v>
      </c>
      <c r="F476" s="238" t="s">
        <v>728</v>
      </c>
      <c r="G476" s="235"/>
      <c r="H476" s="239">
        <v>33.064999999999998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207</v>
      </c>
      <c r="AU476" s="245" t="s">
        <v>83</v>
      </c>
      <c r="AV476" s="13" t="s">
        <v>83</v>
      </c>
      <c r="AW476" s="13" t="s">
        <v>35</v>
      </c>
      <c r="AX476" s="13" t="s">
        <v>74</v>
      </c>
      <c r="AY476" s="245" t="s">
        <v>197</v>
      </c>
    </row>
    <row r="477" s="13" customFormat="1">
      <c r="A477" s="13"/>
      <c r="B477" s="234"/>
      <c r="C477" s="235"/>
      <c r="D477" s="236" t="s">
        <v>207</v>
      </c>
      <c r="E477" s="237" t="s">
        <v>19</v>
      </c>
      <c r="F477" s="238" t="s">
        <v>729</v>
      </c>
      <c r="G477" s="235"/>
      <c r="H477" s="239">
        <v>179.80000000000001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207</v>
      </c>
      <c r="AU477" s="245" t="s">
        <v>83</v>
      </c>
      <c r="AV477" s="13" t="s">
        <v>83</v>
      </c>
      <c r="AW477" s="13" t="s">
        <v>35</v>
      </c>
      <c r="AX477" s="13" t="s">
        <v>74</v>
      </c>
      <c r="AY477" s="245" t="s">
        <v>197</v>
      </c>
    </row>
    <row r="478" s="13" customFormat="1">
      <c r="A478" s="13"/>
      <c r="B478" s="234"/>
      <c r="C478" s="235"/>
      <c r="D478" s="236" t="s">
        <v>207</v>
      </c>
      <c r="E478" s="237" t="s">
        <v>19</v>
      </c>
      <c r="F478" s="238" t="s">
        <v>730</v>
      </c>
      <c r="G478" s="235"/>
      <c r="H478" s="239">
        <v>40.125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207</v>
      </c>
      <c r="AU478" s="245" t="s">
        <v>83</v>
      </c>
      <c r="AV478" s="13" t="s">
        <v>83</v>
      </c>
      <c r="AW478" s="13" t="s">
        <v>35</v>
      </c>
      <c r="AX478" s="13" t="s">
        <v>74</v>
      </c>
      <c r="AY478" s="245" t="s">
        <v>197</v>
      </c>
    </row>
    <row r="479" s="13" customFormat="1">
      <c r="A479" s="13"/>
      <c r="B479" s="234"/>
      <c r="C479" s="235"/>
      <c r="D479" s="236" t="s">
        <v>207</v>
      </c>
      <c r="E479" s="237" t="s">
        <v>19</v>
      </c>
      <c r="F479" s="238" t="s">
        <v>731</v>
      </c>
      <c r="G479" s="235"/>
      <c r="H479" s="239">
        <v>39.344999999999999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207</v>
      </c>
      <c r="AU479" s="245" t="s">
        <v>83</v>
      </c>
      <c r="AV479" s="13" t="s">
        <v>83</v>
      </c>
      <c r="AW479" s="13" t="s">
        <v>35</v>
      </c>
      <c r="AX479" s="13" t="s">
        <v>74</v>
      </c>
      <c r="AY479" s="245" t="s">
        <v>197</v>
      </c>
    </row>
    <row r="480" s="13" customFormat="1">
      <c r="A480" s="13"/>
      <c r="B480" s="234"/>
      <c r="C480" s="235"/>
      <c r="D480" s="236" t="s">
        <v>207</v>
      </c>
      <c r="E480" s="237" t="s">
        <v>19</v>
      </c>
      <c r="F480" s="238" t="s">
        <v>732</v>
      </c>
      <c r="G480" s="235"/>
      <c r="H480" s="239">
        <v>16.280000000000001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207</v>
      </c>
      <c r="AU480" s="245" t="s">
        <v>83</v>
      </c>
      <c r="AV480" s="13" t="s">
        <v>83</v>
      </c>
      <c r="AW480" s="13" t="s">
        <v>35</v>
      </c>
      <c r="AX480" s="13" t="s">
        <v>74</v>
      </c>
      <c r="AY480" s="245" t="s">
        <v>197</v>
      </c>
    </row>
    <row r="481" s="13" customFormat="1">
      <c r="A481" s="13"/>
      <c r="B481" s="234"/>
      <c r="C481" s="235"/>
      <c r="D481" s="236" t="s">
        <v>207</v>
      </c>
      <c r="E481" s="237" t="s">
        <v>19</v>
      </c>
      <c r="F481" s="238" t="s">
        <v>733</v>
      </c>
      <c r="G481" s="235"/>
      <c r="H481" s="239">
        <v>29.789999999999999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207</v>
      </c>
      <c r="AU481" s="245" t="s">
        <v>83</v>
      </c>
      <c r="AV481" s="13" t="s">
        <v>83</v>
      </c>
      <c r="AW481" s="13" t="s">
        <v>35</v>
      </c>
      <c r="AX481" s="13" t="s">
        <v>74</v>
      </c>
      <c r="AY481" s="245" t="s">
        <v>197</v>
      </c>
    </row>
    <row r="482" s="13" customFormat="1">
      <c r="A482" s="13"/>
      <c r="B482" s="234"/>
      <c r="C482" s="235"/>
      <c r="D482" s="236" t="s">
        <v>207</v>
      </c>
      <c r="E482" s="237" t="s">
        <v>19</v>
      </c>
      <c r="F482" s="238" t="s">
        <v>734</v>
      </c>
      <c r="G482" s="235"/>
      <c r="H482" s="239">
        <v>21.600000000000001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207</v>
      </c>
      <c r="AU482" s="245" t="s">
        <v>83</v>
      </c>
      <c r="AV482" s="13" t="s">
        <v>83</v>
      </c>
      <c r="AW482" s="13" t="s">
        <v>35</v>
      </c>
      <c r="AX482" s="13" t="s">
        <v>74</v>
      </c>
      <c r="AY482" s="245" t="s">
        <v>197</v>
      </c>
    </row>
    <row r="483" s="13" customFormat="1">
      <c r="A483" s="13"/>
      <c r="B483" s="234"/>
      <c r="C483" s="235"/>
      <c r="D483" s="236" t="s">
        <v>207</v>
      </c>
      <c r="E483" s="237" t="s">
        <v>19</v>
      </c>
      <c r="F483" s="238" t="s">
        <v>735</v>
      </c>
      <c r="G483" s="235"/>
      <c r="H483" s="239">
        <v>22.065000000000001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207</v>
      </c>
      <c r="AU483" s="245" t="s">
        <v>83</v>
      </c>
      <c r="AV483" s="13" t="s">
        <v>83</v>
      </c>
      <c r="AW483" s="13" t="s">
        <v>35</v>
      </c>
      <c r="AX483" s="13" t="s">
        <v>74</v>
      </c>
      <c r="AY483" s="245" t="s">
        <v>197</v>
      </c>
    </row>
    <row r="484" s="13" customFormat="1">
      <c r="A484" s="13"/>
      <c r="B484" s="234"/>
      <c r="C484" s="235"/>
      <c r="D484" s="236" t="s">
        <v>207</v>
      </c>
      <c r="E484" s="237" t="s">
        <v>19</v>
      </c>
      <c r="F484" s="238" t="s">
        <v>736</v>
      </c>
      <c r="G484" s="235"/>
      <c r="H484" s="239">
        <v>43.365000000000002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207</v>
      </c>
      <c r="AU484" s="245" t="s">
        <v>83</v>
      </c>
      <c r="AV484" s="13" t="s">
        <v>83</v>
      </c>
      <c r="AW484" s="13" t="s">
        <v>35</v>
      </c>
      <c r="AX484" s="13" t="s">
        <v>74</v>
      </c>
      <c r="AY484" s="245" t="s">
        <v>197</v>
      </c>
    </row>
    <row r="485" s="13" customFormat="1">
      <c r="A485" s="13"/>
      <c r="B485" s="234"/>
      <c r="C485" s="235"/>
      <c r="D485" s="236" t="s">
        <v>207</v>
      </c>
      <c r="E485" s="237" t="s">
        <v>19</v>
      </c>
      <c r="F485" s="238" t="s">
        <v>737</v>
      </c>
      <c r="G485" s="235"/>
      <c r="H485" s="239">
        <v>28.219999999999999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207</v>
      </c>
      <c r="AU485" s="245" t="s">
        <v>83</v>
      </c>
      <c r="AV485" s="13" t="s">
        <v>83</v>
      </c>
      <c r="AW485" s="13" t="s">
        <v>35</v>
      </c>
      <c r="AX485" s="13" t="s">
        <v>74</v>
      </c>
      <c r="AY485" s="245" t="s">
        <v>197</v>
      </c>
    </row>
    <row r="486" s="13" customFormat="1">
      <c r="A486" s="13"/>
      <c r="B486" s="234"/>
      <c r="C486" s="235"/>
      <c r="D486" s="236" t="s">
        <v>207</v>
      </c>
      <c r="E486" s="237" t="s">
        <v>19</v>
      </c>
      <c r="F486" s="238" t="s">
        <v>738</v>
      </c>
      <c r="G486" s="235"/>
      <c r="H486" s="239">
        <v>35.5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207</v>
      </c>
      <c r="AU486" s="245" t="s">
        <v>83</v>
      </c>
      <c r="AV486" s="13" t="s">
        <v>83</v>
      </c>
      <c r="AW486" s="13" t="s">
        <v>35</v>
      </c>
      <c r="AX486" s="13" t="s">
        <v>74</v>
      </c>
      <c r="AY486" s="245" t="s">
        <v>197</v>
      </c>
    </row>
    <row r="487" s="13" customFormat="1">
      <c r="A487" s="13"/>
      <c r="B487" s="234"/>
      <c r="C487" s="235"/>
      <c r="D487" s="236" t="s">
        <v>207</v>
      </c>
      <c r="E487" s="237" t="s">
        <v>19</v>
      </c>
      <c r="F487" s="238" t="s">
        <v>739</v>
      </c>
      <c r="G487" s="235"/>
      <c r="H487" s="239">
        <v>48.090000000000003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207</v>
      </c>
      <c r="AU487" s="245" t="s">
        <v>83</v>
      </c>
      <c r="AV487" s="13" t="s">
        <v>83</v>
      </c>
      <c r="AW487" s="13" t="s">
        <v>35</v>
      </c>
      <c r="AX487" s="13" t="s">
        <v>74</v>
      </c>
      <c r="AY487" s="245" t="s">
        <v>197</v>
      </c>
    </row>
    <row r="488" s="13" customFormat="1">
      <c r="A488" s="13"/>
      <c r="B488" s="234"/>
      <c r="C488" s="235"/>
      <c r="D488" s="236" t="s">
        <v>207</v>
      </c>
      <c r="E488" s="237" t="s">
        <v>19</v>
      </c>
      <c r="F488" s="238" t="s">
        <v>740</v>
      </c>
      <c r="G488" s="235"/>
      <c r="H488" s="239">
        <v>16.280000000000001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207</v>
      </c>
      <c r="AU488" s="245" t="s">
        <v>83</v>
      </c>
      <c r="AV488" s="13" t="s">
        <v>83</v>
      </c>
      <c r="AW488" s="13" t="s">
        <v>35</v>
      </c>
      <c r="AX488" s="13" t="s">
        <v>74</v>
      </c>
      <c r="AY488" s="245" t="s">
        <v>197</v>
      </c>
    </row>
    <row r="489" s="13" customFormat="1">
      <c r="A489" s="13"/>
      <c r="B489" s="234"/>
      <c r="C489" s="235"/>
      <c r="D489" s="236" t="s">
        <v>207</v>
      </c>
      <c r="E489" s="237" t="s">
        <v>19</v>
      </c>
      <c r="F489" s="238" t="s">
        <v>741</v>
      </c>
      <c r="G489" s="235"/>
      <c r="H489" s="239">
        <v>106.58499999999999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207</v>
      </c>
      <c r="AU489" s="245" t="s">
        <v>83</v>
      </c>
      <c r="AV489" s="13" t="s">
        <v>83</v>
      </c>
      <c r="AW489" s="13" t="s">
        <v>35</v>
      </c>
      <c r="AX489" s="13" t="s">
        <v>74</v>
      </c>
      <c r="AY489" s="245" t="s">
        <v>197</v>
      </c>
    </row>
    <row r="490" s="13" customFormat="1">
      <c r="A490" s="13"/>
      <c r="B490" s="234"/>
      <c r="C490" s="235"/>
      <c r="D490" s="236" t="s">
        <v>207</v>
      </c>
      <c r="E490" s="237" t="s">
        <v>19</v>
      </c>
      <c r="F490" s="238" t="s">
        <v>742</v>
      </c>
      <c r="G490" s="235"/>
      <c r="H490" s="239">
        <v>43.191000000000002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207</v>
      </c>
      <c r="AU490" s="245" t="s">
        <v>83</v>
      </c>
      <c r="AV490" s="13" t="s">
        <v>83</v>
      </c>
      <c r="AW490" s="13" t="s">
        <v>35</v>
      </c>
      <c r="AX490" s="13" t="s">
        <v>74</v>
      </c>
      <c r="AY490" s="245" t="s">
        <v>197</v>
      </c>
    </row>
    <row r="491" s="16" customFormat="1">
      <c r="A491" s="16"/>
      <c r="B491" s="267"/>
      <c r="C491" s="268"/>
      <c r="D491" s="236" t="s">
        <v>207</v>
      </c>
      <c r="E491" s="269" t="s">
        <v>19</v>
      </c>
      <c r="F491" s="270" t="s">
        <v>348</v>
      </c>
      <c r="G491" s="268"/>
      <c r="H491" s="271">
        <v>1026.2149999999999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207</v>
      </c>
      <c r="AU491" s="277" t="s">
        <v>83</v>
      </c>
      <c r="AV491" s="16" t="s">
        <v>94</v>
      </c>
      <c r="AW491" s="16" t="s">
        <v>35</v>
      </c>
      <c r="AX491" s="16" t="s">
        <v>74</v>
      </c>
      <c r="AY491" s="277" t="s">
        <v>197</v>
      </c>
    </row>
    <row r="492" s="15" customFormat="1">
      <c r="A492" s="15"/>
      <c r="B492" s="257"/>
      <c r="C492" s="258"/>
      <c r="D492" s="236" t="s">
        <v>207</v>
      </c>
      <c r="E492" s="259" t="s">
        <v>19</v>
      </c>
      <c r="F492" s="260" t="s">
        <v>743</v>
      </c>
      <c r="G492" s="258"/>
      <c r="H492" s="259" t="s">
        <v>19</v>
      </c>
      <c r="I492" s="261"/>
      <c r="J492" s="258"/>
      <c r="K492" s="258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207</v>
      </c>
      <c r="AU492" s="266" t="s">
        <v>83</v>
      </c>
      <c r="AV492" s="15" t="s">
        <v>81</v>
      </c>
      <c r="AW492" s="15" t="s">
        <v>35</v>
      </c>
      <c r="AX492" s="15" t="s">
        <v>74</v>
      </c>
      <c r="AY492" s="266" t="s">
        <v>197</v>
      </c>
    </row>
    <row r="493" s="13" customFormat="1">
      <c r="A493" s="13"/>
      <c r="B493" s="234"/>
      <c r="C493" s="235"/>
      <c r="D493" s="236" t="s">
        <v>207</v>
      </c>
      <c r="E493" s="237" t="s">
        <v>19</v>
      </c>
      <c r="F493" s="238" t="s">
        <v>744</v>
      </c>
      <c r="G493" s="235"/>
      <c r="H493" s="239">
        <v>28.902000000000001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207</v>
      </c>
      <c r="AU493" s="245" t="s">
        <v>83</v>
      </c>
      <c r="AV493" s="13" t="s">
        <v>83</v>
      </c>
      <c r="AW493" s="13" t="s">
        <v>35</v>
      </c>
      <c r="AX493" s="13" t="s">
        <v>74</v>
      </c>
      <c r="AY493" s="245" t="s">
        <v>197</v>
      </c>
    </row>
    <row r="494" s="13" customFormat="1">
      <c r="A494" s="13"/>
      <c r="B494" s="234"/>
      <c r="C494" s="235"/>
      <c r="D494" s="236" t="s">
        <v>207</v>
      </c>
      <c r="E494" s="237" t="s">
        <v>19</v>
      </c>
      <c r="F494" s="238" t="s">
        <v>745</v>
      </c>
      <c r="G494" s="235"/>
      <c r="H494" s="239">
        <v>37.350999999999999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207</v>
      </c>
      <c r="AU494" s="245" t="s">
        <v>83</v>
      </c>
      <c r="AV494" s="13" t="s">
        <v>83</v>
      </c>
      <c r="AW494" s="13" t="s">
        <v>35</v>
      </c>
      <c r="AX494" s="13" t="s">
        <v>74</v>
      </c>
      <c r="AY494" s="245" t="s">
        <v>197</v>
      </c>
    </row>
    <row r="495" s="13" customFormat="1">
      <c r="A495" s="13"/>
      <c r="B495" s="234"/>
      <c r="C495" s="235"/>
      <c r="D495" s="236" t="s">
        <v>207</v>
      </c>
      <c r="E495" s="237" t="s">
        <v>19</v>
      </c>
      <c r="F495" s="238" t="s">
        <v>746</v>
      </c>
      <c r="G495" s="235"/>
      <c r="H495" s="239">
        <v>45.664000000000001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207</v>
      </c>
      <c r="AU495" s="245" t="s">
        <v>83</v>
      </c>
      <c r="AV495" s="13" t="s">
        <v>83</v>
      </c>
      <c r="AW495" s="13" t="s">
        <v>35</v>
      </c>
      <c r="AX495" s="13" t="s">
        <v>74</v>
      </c>
      <c r="AY495" s="245" t="s">
        <v>197</v>
      </c>
    </row>
    <row r="496" s="13" customFormat="1">
      <c r="A496" s="13"/>
      <c r="B496" s="234"/>
      <c r="C496" s="235"/>
      <c r="D496" s="236" t="s">
        <v>207</v>
      </c>
      <c r="E496" s="237" t="s">
        <v>19</v>
      </c>
      <c r="F496" s="238" t="s">
        <v>747</v>
      </c>
      <c r="G496" s="235"/>
      <c r="H496" s="239">
        <v>21.952000000000002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207</v>
      </c>
      <c r="AU496" s="245" t="s">
        <v>83</v>
      </c>
      <c r="AV496" s="13" t="s">
        <v>83</v>
      </c>
      <c r="AW496" s="13" t="s">
        <v>35</v>
      </c>
      <c r="AX496" s="13" t="s">
        <v>74</v>
      </c>
      <c r="AY496" s="245" t="s">
        <v>197</v>
      </c>
    </row>
    <row r="497" s="13" customFormat="1">
      <c r="A497" s="13"/>
      <c r="B497" s="234"/>
      <c r="C497" s="235"/>
      <c r="D497" s="236" t="s">
        <v>207</v>
      </c>
      <c r="E497" s="237" t="s">
        <v>19</v>
      </c>
      <c r="F497" s="238" t="s">
        <v>748</v>
      </c>
      <c r="G497" s="235"/>
      <c r="H497" s="239">
        <v>45.542000000000002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207</v>
      </c>
      <c r="AU497" s="245" t="s">
        <v>83</v>
      </c>
      <c r="AV497" s="13" t="s">
        <v>83</v>
      </c>
      <c r="AW497" s="13" t="s">
        <v>35</v>
      </c>
      <c r="AX497" s="13" t="s">
        <v>74</v>
      </c>
      <c r="AY497" s="245" t="s">
        <v>197</v>
      </c>
    </row>
    <row r="498" s="13" customFormat="1">
      <c r="A498" s="13"/>
      <c r="B498" s="234"/>
      <c r="C498" s="235"/>
      <c r="D498" s="236" t="s">
        <v>207</v>
      </c>
      <c r="E498" s="237" t="s">
        <v>19</v>
      </c>
      <c r="F498" s="238" t="s">
        <v>749</v>
      </c>
      <c r="G498" s="235"/>
      <c r="H498" s="239">
        <v>38.417000000000002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207</v>
      </c>
      <c r="AU498" s="245" t="s">
        <v>83</v>
      </c>
      <c r="AV498" s="13" t="s">
        <v>83</v>
      </c>
      <c r="AW498" s="13" t="s">
        <v>35</v>
      </c>
      <c r="AX498" s="13" t="s">
        <v>74</v>
      </c>
      <c r="AY498" s="245" t="s">
        <v>197</v>
      </c>
    </row>
    <row r="499" s="13" customFormat="1">
      <c r="A499" s="13"/>
      <c r="B499" s="234"/>
      <c r="C499" s="235"/>
      <c r="D499" s="236" t="s">
        <v>207</v>
      </c>
      <c r="E499" s="237" t="s">
        <v>19</v>
      </c>
      <c r="F499" s="238" t="s">
        <v>750</v>
      </c>
      <c r="G499" s="235"/>
      <c r="H499" s="239">
        <v>20.311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207</v>
      </c>
      <c r="AU499" s="245" t="s">
        <v>83</v>
      </c>
      <c r="AV499" s="13" t="s">
        <v>83</v>
      </c>
      <c r="AW499" s="13" t="s">
        <v>35</v>
      </c>
      <c r="AX499" s="13" t="s">
        <v>74</v>
      </c>
      <c r="AY499" s="245" t="s">
        <v>197</v>
      </c>
    </row>
    <row r="500" s="13" customFormat="1">
      <c r="A500" s="13"/>
      <c r="B500" s="234"/>
      <c r="C500" s="235"/>
      <c r="D500" s="236" t="s">
        <v>207</v>
      </c>
      <c r="E500" s="237" t="s">
        <v>19</v>
      </c>
      <c r="F500" s="238" t="s">
        <v>751</v>
      </c>
      <c r="G500" s="235"/>
      <c r="H500" s="239">
        <v>22.489999999999998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207</v>
      </c>
      <c r="AU500" s="245" t="s">
        <v>83</v>
      </c>
      <c r="AV500" s="13" t="s">
        <v>83</v>
      </c>
      <c r="AW500" s="13" t="s">
        <v>35</v>
      </c>
      <c r="AX500" s="13" t="s">
        <v>74</v>
      </c>
      <c r="AY500" s="245" t="s">
        <v>197</v>
      </c>
    </row>
    <row r="501" s="13" customFormat="1">
      <c r="A501" s="13"/>
      <c r="B501" s="234"/>
      <c r="C501" s="235"/>
      <c r="D501" s="236" t="s">
        <v>207</v>
      </c>
      <c r="E501" s="237" t="s">
        <v>19</v>
      </c>
      <c r="F501" s="238" t="s">
        <v>752</v>
      </c>
      <c r="G501" s="235"/>
      <c r="H501" s="239">
        <v>22.489999999999998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207</v>
      </c>
      <c r="AU501" s="245" t="s">
        <v>83</v>
      </c>
      <c r="AV501" s="13" t="s">
        <v>83</v>
      </c>
      <c r="AW501" s="13" t="s">
        <v>35</v>
      </c>
      <c r="AX501" s="13" t="s">
        <v>74</v>
      </c>
      <c r="AY501" s="245" t="s">
        <v>197</v>
      </c>
    </row>
    <row r="502" s="13" customFormat="1">
      <c r="A502" s="13"/>
      <c r="B502" s="234"/>
      <c r="C502" s="235"/>
      <c r="D502" s="236" t="s">
        <v>207</v>
      </c>
      <c r="E502" s="237" t="s">
        <v>19</v>
      </c>
      <c r="F502" s="238" t="s">
        <v>753</v>
      </c>
      <c r="G502" s="235"/>
      <c r="H502" s="239">
        <v>106.328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207</v>
      </c>
      <c r="AU502" s="245" t="s">
        <v>83</v>
      </c>
      <c r="AV502" s="13" t="s">
        <v>83</v>
      </c>
      <c r="AW502" s="13" t="s">
        <v>35</v>
      </c>
      <c r="AX502" s="13" t="s">
        <v>74</v>
      </c>
      <c r="AY502" s="245" t="s">
        <v>197</v>
      </c>
    </row>
    <row r="503" s="13" customFormat="1">
      <c r="A503" s="13"/>
      <c r="B503" s="234"/>
      <c r="C503" s="235"/>
      <c r="D503" s="236" t="s">
        <v>207</v>
      </c>
      <c r="E503" s="237" t="s">
        <v>19</v>
      </c>
      <c r="F503" s="238" t="s">
        <v>754</v>
      </c>
      <c r="G503" s="235"/>
      <c r="H503" s="239">
        <v>35.189999999999998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207</v>
      </c>
      <c r="AU503" s="245" t="s">
        <v>83</v>
      </c>
      <c r="AV503" s="13" t="s">
        <v>83</v>
      </c>
      <c r="AW503" s="13" t="s">
        <v>35</v>
      </c>
      <c r="AX503" s="13" t="s">
        <v>74</v>
      </c>
      <c r="AY503" s="245" t="s">
        <v>197</v>
      </c>
    </row>
    <row r="504" s="13" customFormat="1">
      <c r="A504" s="13"/>
      <c r="B504" s="234"/>
      <c r="C504" s="235"/>
      <c r="D504" s="236" t="s">
        <v>207</v>
      </c>
      <c r="E504" s="237" t="s">
        <v>19</v>
      </c>
      <c r="F504" s="238" t="s">
        <v>755</v>
      </c>
      <c r="G504" s="235"/>
      <c r="H504" s="239">
        <v>37.533999999999999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207</v>
      </c>
      <c r="AU504" s="245" t="s">
        <v>83</v>
      </c>
      <c r="AV504" s="13" t="s">
        <v>83</v>
      </c>
      <c r="AW504" s="13" t="s">
        <v>35</v>
      </c>
      <c r="AX504" s="13" t="s">
        <v>74</v>
      </c>
      <c r="AY504" s="245" t="s">
        <v>197</v>
      </c>
    </row>
    <row r="505" s="13" customFormat="1">
      <c r="A505" s="13"/>
      <c r="B505" s="234"/>
      <c r="C505" s="235"/>
      <c r="D505" s="236" t="s">
        <v>207</v>
      </c>
      <c r="E505" s="237" t="s">
        <v>19</v>
      </c>
      <c r="F505" s="238" t="s">
        <v>756</v>
      </c>
      <c r="G505" s="235"/>
      <c r="H505" s="239">
        <v>36.685000000000002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207</v>
      </c>
      <c r="AU505" s="245" t="s">
        <v>83</v>
      </c>
      <c r="AV505" s="13" t="s">
        <v>83</v>
      </c>
      <c r="AW505" s="13" t="s">
        <v>35</v>
      </c>
      <c r="AX505" s="13" t="s">
        <v>74</v>
      </c>
      <c r="AY505" s="245" t="s">
        <v>197</v>
      </c>
    </row>
    <row r="506" s="13" customFormat="1">
      <c r="A506" s="13"/>
      <c r="B506" s="234"/>
      <c r="C506" s="235"/>
      <c r="D506" s="236" t="s">
        <v>207</v>
      </c>
      <c r="E506" s="237" t="s">
        <v>19</v>
      </c>
      <c r="F506" s="238" t="s">
        <v>757</v>
      </c>
      <c r="G506" s="235"/>
      <c r="H506" s="239">
        <v>38.405000000000001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207</v>
      </c>
      <c r="AU506" s="245" t="s">
        <v>83</v>
      </c>
      <c r="AV506" s="13" t="s">
        <v>83</v>
      </c>
      <c r="AW506" s="13" t="s">
        <v>35</v>
      </c>
      <c r="AX506" s="13" t="s">
        <v>74</v>
      </c>
      <c r="AY506" s="245" t="s">
        <v>197</v>
      </c>
    </row>
    <row r="507" s="13" customFormat="1">
      <c r="A507" s="13"/>
      <c r="B507" s="234"/>
      <c r="C507" s="235"/>
      <c r="D507" s="236" t="s">
        <v>207</v>
      </c>
      <c r="E507" s="237" t="s">
        <v>19</v>
      </c>
      <c r="F507" s="238" t="s">
        <v>758</v>
      </c>
      <c r="G507" s="235"/>
      <c r="H507" s="239">
        <v>38.405000000000001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207</v>
      </c>
      <c r="AU507" s="245" t="s">
        <v>83</v>
      </c>
      <c r="AV507" s="13" t="s">
        <v>83</v>
      </c>
      <c r="AW507" s="13" t="s">
        <v>35</v>
      </c>
      <c r="AX507" s="13" t="s">
        <v>74</v>
      </c>
      <c r="AY507" s="245" t="s">
        <v>197</v>
      </c>
    </row>
    <row r="508" s="13" customFormat="1">
      <c r="A508" s="13"/>
      <c r="B508" s="234"/>
      <c r="C508" s="235"/>
      <c r="D508" s="236" t="s">
        <v>207</v>
      </c>
      <c r="E508" s="237" t="s">
        <v>19</v>
      </c>
      <c r="F508" s="238" t="s">
        <v>759</v>
      </c>
      <c r="G508" s="235"/>
      <c r="H508" s="239">
        <v>38.405000000000001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207</v>
      </c>
      <c r="AU508" s="245" t="s">
        <v>83</v>
      </c>
      <c r="AV508" s="13" t="s">
        <v>83</v>
      </c>
      <c r="AW508" s="13" t="s">
        <v>35</v>
      </c>
      <c r="AX508" s="13" t="s">
        <v>74</v>
      </c>
      <c r="AY508" s="245" t="s">
        <v>197</v>
      </c>
    </row>
    <row r="509" s="13" customFormat="1">
      <c r="A509" s="13"/>
      <c r="B509" s="234"/>
      <c r="C509" s="235"/>
      <c r="D509" s="236" t="s">
        <v>207</v>
      </c>
      <c r="E509" s="237" t="s">
        <v>19</v>
      </c>
      <c r="F509" s="238" t="s">
        <v>760</v>
      </c>
      <c r="G509" s="235"/>
      <c r="H509" s="239">
        <v>38.405000000000001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207</v>
      </c>
      <c r="AU509" s="245" t="s">
        <v>83</v>
      </c>
      <c r="AV509" s="13" t="s">
        <v>83</v>
      </c>
      <c r="AW509" s="13" t="s">
        <v>35</v>
      </c>
      <c r="AX509" s="13" t="s">
        <v>74</v>
      </c>
      <c r="AY509" s="245" t="s">
        <v>197</v>
      </c>
    </row>
    <row r="510" s="13" customFormat="1">
      <c r="A510" s="13"/>
      <c r="B510" s="234"/>
      <c r="C510" s="235"/>
      <c r="D510" s="236" t="s">
        <v>207</v>
      </c>
      <c r="E510" s="237" t="s">
        <v>19</v>
      </c>
      <c r="F510" s="238" t="s">
        <v>761</v>
      </c>
      <c r="G510" s="235"/>
      <c r="H510" s="239">
        <v>42.170999999999999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207</v>
      </c>
      <c r="AU510" s="245" t="s">
        <v>83</v>
      </c>
      <c r="AV510" s="13" t="s">
        <v>83</v>
      </c>
      <c r="AW510" s="13" t="s">
        <v>35</v>
      </c>
      <c r="AX510" s="13" t="s">
        <v>74</v>
      </c>
      <c r="AY510" s="245" t="s">
        <v>197</v>
      </c>
    </row>
    <row r="511" s="13" customFormat="1">
      <c r="A511" s="13"/>
      <c r="B511" s="234"/>
      <c r="C511" s="235"/>
      <c r="D511" s="236" t="s">
        <v>207</v>
      </c>
      <c r="E511" s="237" t="s">
        <v>19</v>
      </c>
      <c r="F511" s="238" t="s">
        <v>762</v>
      </c>
      <c r="G511" s="235"/>
      <c r="H511" s="239">
        <v>63.552999999999997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207</v>
      </c>
      <c r="AU511" s="245" t="s">
        <v>83</v>
      </c>
      <c r="AV511" s="13" t="s">
        <v>83</v>
      </c>
      <c r="AW511" s="13" t="s">
        <v>35</v>
      </c>
      <c r="AX511" s="13" t="s">
        <v>74</v>
      </c>
      <c r="AY511" s="245" t="s">
        <v>197</v>
      </c>
    </row>
    <row r="512" s="13" customFormat="1">
      <c r="A512" s="13"/>
      <c r="B512" s="234"/>
      <c r="C512" s="235"/>
      <c r="D512" s="236" t="s">
        <v>207</v>
      </c>
      <c r="E512" s="237" t="s">
        <v>19</v>
      </c>
      <c r="F512" s="238" t="s">
        <v>763</v>
      </c>
      <c r="G512" s="235"/>
      <c r="H512" s="239">
        <v>37.555999999999997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207</v>
      </c>
      <c r="AU512" s="245" t="s">
        <v>83</v>
      </c>
      <c r="AV512" s="13" t="s">
        <v>83</v>
      </c>
      <c r="AW512" s="13" t="s">
        <v>35</v>
      </c>
      <c r="AX512" s="13" t="s">
        <v>74</v>
      </c>
      <c r="AY512" s="245" t="s">
        <v>197</v>
      </c>
    </row>
    <row r="513" s="13" customFormat="1">
      <c r="A513" s="13"/>
      <c r="B513" s="234"/>
      <c r="C513" s="235"/>
      <c r="D513" s="236" t="s">
        <v>207</v>
      </c>
      <c r="E513" s="237" t="s">
        <v>19</v>
      </c>
      <c r="F513" s="238" t="s">
        <v>764</v>
      </c>
      <c r="G513" s="235"/>
      <c r="H513" s="239">
        <v>32.729999999999997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207</v>
      </c>
      <c r="AU513" s="245" t="s">
        <v>83</v>
      </c>
      <c r="AV513" s="13" t="s">
        <v>83</v>
      </c>
      <c r="AW513" s="13" t="s">
        <v>35</v>
      </c>
      <c r="AX513" s="13" t="s">
        <v>74</v>
      </c>
      <c r="AY513" s="245" t="s">
        <v>197</v>
      </c>
    </row>
    <row r="514" s="13" customFormat="1">
      <c r="A514" s="13"/>
      <c r="B514" s="234"/>
      <c r="C514" s="235"/>
      <c r="D514" s="236" t="s">
        <v>207</v>
      </c>
      <c r="E514" s="237" t="s">
        <v>19</v>
      </c>
      <c r="F514" s="238" t="s">
        <v>765</v>
      </c>
      <c r="G514" s="235"/>
      <c r="H514" s="239">
        <v>38.417000000000002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207</v>
      </c>
      <c r="AU514" s="245" t="s">
        <v>83</v>
      </c>
      <c r="AV514" s="13" t="s">
        <v>83</v>
      </c>
      <c r="AW514" s="13" t="s">
        <v>35</v>
      </c>
      <c r="AX514" s="13" t="s">
        <v>74</v>
      </c>
      <c r="AY514" s="245" t="s">
        <v>197</v>
      </c>
    </row>
    <row r="515" s="13" customFormat="1">
      <c r="A515" s="13"/>
      <c r="B515" s="234"/>
      <c r="C515" s="235"/>
      <c r="D515" s="236" t="s">
        <v>207</v>
      </c>
      <c r="E515" s="237" t="s">
        <v>19</v>
      </c>
      <c r="F515" s="238" t="s">
        <v>766</v>
      </c>
      <c r="G515" s="235"/>
      <c r="H515" s="239">
        <v>22.356000000000002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207</v>
      </c>
      <c r="AU515" s="245" t="s">
        <v>83</v>
      </c>
      <c r="AV515" s="13" t="s">
        <v>83</v>
      </c>
      <c r="AW515" s="13" t="s">
        <v>35</v>
      </c>
      <c r="AX515" s="13" t="s">
        <v>74</v>
      </c>
      <c r="AY515" s="245" t="s">
        <v>197</v>
      </c>
    </row>
    <row r="516" s="16" customFormat="1">
      <c r="A516" s="16"/>
      <c r="B516" s="267"/>
      <c r="C516" s="268"/>
      <c r="D516" s="236" t="s">
        <v>207</v>
      </c>
      <c r="E516" s="269" t="s">
        <v>19</v>
      </c>
      <c r="F516" s="270" t="s">
        <v>348</v>
      </c>
      <c r="G516" s="268"/>
      <c r="H516" s="271">
        <v>889.25900000000001</v>
      </c>
      <c r="I516" s="272"/>
      <c r="J516" s="268"/>
      <c r="K516" s="268"/>
      <c r="L516" s="273"/>
      <c r="M516" s="274"/>
      <c r="N516" s="275"/>
      <c r="O516" s="275"/>
      <c r="P516" s="275"/>
      <c r="Q516" s="275"/>
      <c r="R516" s="275"/>
      <c r="S516" s="275"/>
      <c r="T516" s="27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7" t="s">
        <v>207</v>
      </c>
      <c r="AU516" s="277" t="s">
        <v>83</v>
      </c>
      <c r="AV516" s="16" t="s">
        <v>94</v>
      </c>
      <c r="AW516" s="16" t="s">
        <v>35</v>
      </c>
      <c r="AX516" s="16" t="s">
        <v>74</v>
      </c>
      <c r="AY516" s="277" t="s">
        <v>197</v>
      </c>
    </row>
    <row r="517" s="13" customFormat="1">
      <c r="A517" s="13"/>
      <c r="B517" s="234"/>
      <c r="C517" s="235"/>
      <c r="D517" s="236" t="s">
        <v>207</v>
      </c>
      <c r="E517" s="237" t="s">
        <v>19</v>
      </c>
      <c r="F517" s="238" t="s">
        <v>767</v>
      </c>
      <c r="G517" s="235"/>
      <c r="H517" s="239">
        <v>100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207</v>
      </c>
      <c r="AU517" s="245" t="s">
        <v>83</v>
      </c>
      <c r="AV517" s="13" t="s">
        <v>83</v>
      </c>
      <c r="AW517" s="13" t="s">
        <v>35</v>
      </c>
      <c r="AX517" s="13" t="s">
        <v>74</v>
      </c>
      <c r="AY517" s="245" t="s">
        <v>197</v>
      </c>
    </row>
    <row r="518" s="14" customFormat="1">
      <c r="A518" s="14"/>
      <c r="B518" s="246"/>
      <c r="C518" s="247"/>
      <c r="D518" s="236" t="s">
        <v>207</v>
      </c>
      <c r="E518" s="248" t="s">
        <v>19</v>
      </c>
      <c r="F518" s="249" t="s">
        <v>216</v>
      </c>
      <c r="G518" s="247"/>
      <c r="H518" s="250">
        <v>2015.4739999999999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207</v>
      </c>
      <c r="AU518" s="256" t="s">
        <v>83</v>
      </c>
      <c r="AV518" s="14" t="s">
        <v>109</v>
      </c>
      <c r="AW518" s="14" t="s">
        <v>35</v>
      </c>
      <c r="AX518" s="14" t="s">
        <v>81</v>
      </c>
      <c r="AY518" s="256" t="s">
        <v>197</v>
      </c>
    </row>
    <row r="519" s="2" customFormat="1" ht="37.8" customHeight="1">
      <c r="A519" s="41"/>
      <c r="B519" s="42"/>
      <c r="C519" s="216" t="s">
        <v>768</v>
      </c>
      <c r="D519" s="216" t="s">
        <v>199</v>
      </c>
      <c r="E519" s="217" t="s">
        <v>769</v>
      </c>
      <c r="F519" s="218" t="s">
        <v>770</v>
      </c>
      <c r="G519" s="219" t="s">
        <v>202</v>
      </c>
      <c r="H519" s="220">
        <v>2015.4739999999999</v>
      </c>
      <c r="I519" s="221"/>
      <c r="J519" s="222">
        <f>ROUND(I519*H519,2)</f>
        <v>0</v>
      </c>
      <c r="K519" s="218" t="s">
        <v>203</v>
      </c>
      <c r="L519" s="47"/>
      <c r="M519" s="223" t="s">
        <v>19</v>
      </c>
      <c r="N519" s="224" t="s">
        <v>45</v>
      </c>
      <c r="O519" s="87"/>
      <c r="P519" s="225">
        <f>O519*H519</f>
        <v>0</v>
      </c>
      <c r="Q519" s="225">
        <v>0.0043800000000000002</v>
      </c>
      <c r="R519" s="225">
        <f>Q519*H519</f>
        <v>8.8277761199999993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109</v>
      </c>
      <c r="AT519" s="227" t="s">
        <v>199</v>
      </c>
      <c r="AU519" s="227" t="s">
        <v>83</v>
      </c>
      <c r="AY519" s="20" t="s">
        <v>197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81</v>
      </c>
      <c r="BK519" s="228">
        <f>ROUND(I519*H519,2)</f>
        <v>0</v>
      </c>
      <c r="BL519" s="20" t="s">
        <v>109</v>
      </c>
      <c r="BM519" s="227" t="s">
        <v>771</v>
      </c>
    </row>
    <row r="520" s="2" customFormat="1">
      <c r="A520" s="41"/>
      <c r="B520" s="42"/>
      <c r="C520" s="43"/>
      <c r="D520" s="229" t="s">
        <v>205</v>
      </c>
      <c r="E520" s="43"/>
      <c r="F520" s="230" t="s">
        <v>772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205</v>
      </c>
      <c r="AU520" s="20" t="s">
        <v>83</v>
      </c>
    </row>
    <row r="521" s="2" customFormat="1" ht="44.25" customHeight="1">
      <c r="A521" s="41"/>
      <c r="B521" s="42"/>
      <c r="C521" s="216" t="s">
        <v>773</v>
      </c>
      <c r="D521" s="216" t="s">
        <v>199</v>
      </c>
      <c r="E521" s="217" t="s">
        <v>774</v>
      </c>
      <c r="F521" s="218" t="s">
        <v>775</v>
      </c>
      <c r="G521" s="219" t="s">
        <v>202</v>
      </c>
      <c r="H521" s="220">
        <v>379.49000000000001</v>
      </c>
      <c r="I521" s="221"/>
      <c r="J521" s="222">
        <f>ROUND(I521*H521,2)</f>
        <v>0</v>
      </c>
      <c r="K521" s="218" t="s">
        <v>203</v>
      </c>
      <c r="L521" s="47"/>
      <c r="M521" s="223" t="s">
        <v>19</v>
      </c>
      <c r="N521" s="224" t="s">
        <v>45</v>
      </c>
      <c r="O521" s="87"/>
      <c r="P521" s="225">
        <f>O521*H521</f>
        <v>0</v>
      </c>
      <c r="Q521" s="225">
        <v>0.0065599999999999999</v>
      </c>
      <c r="R521" s="225">
        <f>Q521*H521</f>
        <v>2.4894544000000001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109</v>
      </c>
      <c r="AT521" s="227" t="s">
        <v>199</v>
      </c>
      <c r="AU521" s="227" t="s">
        <v>83</v>
      </c>
      <c r="AY521" s="20" t="s">
        <v>197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81</v>
      </c>
      <c r="BK521" s="228">
        <f>ROUND(I521*H521,2)</f>
        <v>0</v>
      </c>
      <c r="BL521" s="20" t="s">
        <v>109</v>
      </c>
      <c r="BM521" s="227" t="s">
        <v>776</v>
      </c>
    </row>
    <row r="522" s="2" customFormat="1">
      <c r="A522" s="41"/>
      <c r="B522" s="42"/>
      <c r="C522" s="43"/>
      <c r="D522" s="229" t="s">
        <v>205</v>
      </c>
      <c r="E522" s="43"/>
      <c r="F522" s="230" t="s">
        <v>777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205</v>
      </c>
      <c r="AU522" s="20" t="s">
        <v>83</v>
      </c>
    </row>
    <row r="523" s="15" customFormat="1">
      <c r="A523" s="15"/>
      <c r="B523" s="257"/>
      <c r="C523" s="258"/>
      <c r="D523" s="236" t="s">
        <v>207</v>
      </c>
      <c r="E523" s="259" t="s">
        <v>19</v>
      </c>
      <c r="F523" s="260" t="s">
        <v>778</v>
      </c>
      <c r="G523" s="258"/>
      <c r="H523" s="259" t="s">
        <v>19</v>
      </c>
      <c r="I523" s="261"/>
      <c r="J523" s="258"/>
      <c r="K523" s="258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207</v>
      </c>
      <c r="AU523" s="266" t="s">
        <v>83</v>
      </c>
      <c r="AV523" s="15" t="s">
        <v>81</v>
      </c>
      <c r="AW523" s="15" t="s">
        <v>35</v>
      </c>
      <c r="AX523" s="15" t="s">
        <v>74</v>
      </c>
      <c r="AY523" s="266" t="s">
        <v>197</v>
      </c>
    </row>
    <row r="524" s="15" customFormat="1">
      <c r="A524" s="15"/>
      <c r="B524" s="257"/>
      <c r="C524" s="258"/>
      <c r="D524" s="236" t="s">
        <v>207</v>
      </c>
      <c r="E524" s="259" t="s">
        <v>19</v>
      </c>
      <c r="F524" s="260" t="s">
        <v>779</v>
      </c>
      <c r="G524" s="258"/>
      <c r="H524" s="259" t="s">
        <v>19</v>
      </c>
      <c r="I524" s="261"/>
      <c r="J524" s="258"/>
      <c r="K524" s="258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207</v>
      </c>
      <c r="AU524" s="266" t="s">
        <v>83</v>
      </c>
      <c r="AV524" s="15" t="s">
        <v>81</v>
      </c>
      <c r="AW524" s="15" t="s">
        <v>35</v>
      </c>
      <c r="AX524" s="15" t="s">
        <v>74</v>
      </c>
      <c r="AY524" s="266" t="s">
        <v>197</v>
      </c>
    </row>
    <row r="525" s="13" customFormat="1">
      <c r="A525" s="13"/>
      <c r="B525" s="234"/>
      <c r="C525" s="235"/>
      <c r="D525" s="236" t="s">
        <v>207</v>
      </c>
      <c r="E525" s="237" t="s">
        <v>19</v>
      </c>
      <c r="F525" s="238" t="s">
        <v>780</v>
      </c>
      <c r="G525" s="235"/>
      <c r="H525" s="239">
        <v>35.979999999999997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207</v>
      </c>
      <c r="AU525" s="245" t="s">
        <v>83</v>
      </c>
      <c r="AV525" s="13" t="s">
        <v>83</v>
      </c>
      <c r="AW525" s="13" t="s">
        <v>35</v>
      </c>
      <c r="AX525" s="13" t="s">
        <v>74</v>
      </c>
      <c r="AY525" s="245" t="s">
        <v>197</v>
      </c>
    </row>
    <row r="526" s="13" customFormat="1">
      <c r="A526" s="13"/>
      <c r="B526" s="234"/>
      <c r="C526" s="235"/>
      <c r="D526" s="236" t="s">
        <v>207</v>
      </c>
      <c r="E526" s="237" t="s">
        <v>19</v>
      </c>
      <c r="F526" s="238" t="s">
        <v>781</v>
      </c>
      <c r="G526" s="235"/>
      <c r="H526" s="239">
        <v>3.3999999999999999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207</v>
      </c>
      <c r="AU526" s="245" t="s">
        <v>83</v>
      </c>
      <c r="AV526" s="13" t="s">
        <v>83</v>
      </c>
      <c r="AW526" s="13" t="s">
        <v>35</v>
      </c>
      <c r="AX526" s="13" t="s">
        <v>74</v>
      </c>
      <c r="AY526" s="245" t="s">
        <v>197</v>
      </c>
    </row>
    <row r="527" s="13" customFormat="1">
      <c r="A527" s="13"/>
      <c r="B527" s="234"/>
      <c r="C527" s="235"/>
      <c r="D527" s="236" t="s">
        <v>207</v>
      </c>
      <c r="E527" s="237" t="s">
        <v>19</v>
      </c>
      <c r="F527" s="238" t="s">
        <v>782</v>
      </c>
      <c r="G527" s="235"/>
      <c r="H527" s="239">
        <v>47.640000000000001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207</v>
      </c>
      <c r="AU527" s="245" t="s">
        <v>83</v>
      </c>
      <c r="AV527" s="13" t="s">
        <v>83</v>
      </c>
      <c r="AW527" s="13" t="s">
        <v>35</v>
      </c>
      <c r="AX527" s="13" t="s">
        <v>74</v>
      </c>
      <c r="AY527" s="245" t="s">
        <v>197</v>
      </c>
    </row>
    <row r="528" s="13" customFormat="1">
      <c r="A528" s="13"/>
      <c r="B528" s="234"/>
      <c r="C528" s="235"/>
      <c r="D528" s="236" t="s">
        <v>207</v>
      </c>
      <c r="E528" s="237" t="s">
        <v>19</v>
      </c>
      <c r="F528" s="238" t="s">
        <v>783</v>
      </c>
      <c r="G528" s="235"/>
      <c r="H528" s="239">
        <v>10.4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207</v>
      </c>
      <c r="AU528" s="245" t="s">
        <v>83</v>
      </c>
      <c r="AV528" s="13" t="s">
        <v>83</v>
      </c>
      <c r="AW528" s="13" t="s">
        <v>35</v>
      </c>
      <c r="AX528" s="13" t="s">
        <v>74</v>
      </c>
      <c r="AY528" s="245" t="s">
        <v>197</v>
      </c>
    </row>
    <row r="529" s="13" customFormat="1">
      <c r="A529" s="13"/>
      <c r="B529" s="234"/>
      <c r="C529" s="235"/>
      <c r="D529" s="236" t="s">
        <v>207</v>
      </c>
      <c r="E529" s="237" t="s">
        <v>19</v>
      </c>
      <c r="F529" s="238" t="s">
        <v>784</v>
      </c>
      <c r="G529" s="235"/>
      <c r="H529" s="239">
        <v>12.4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207</v>
      </c>
      <c r="AU529" s="245" t="s">
        <v>83</v>
      </c>
      <c r="AV529" s="13" t="s">
        <v>83</v>
      </c>
      <c r="AW529" s="13" t="s">
        <v>35</v>
      </c>
      <c r="AX529" s="13" t="s">
        <v>74</v>
      </c>
      <c r="AY529" s="245" t="s">
        <v>197</v>
      </c>
    </row>
    <row r="530" s="13" customFormat="1">
      <c r="A530" s="13"/>
      <c r="B530" s="234"/>
      <c r="C530" s="235"/>
      <c r="D530" s="236" t="s">
        <v>207</v>
      </c>
      <c r="E530" s="237" t="s">
        <v>19</v>
      </c>
      <c r="F530" s="238" t="s">
        <v>785</v>
      </c>
      <c r="G530" s="235"/>
      <c r="H530" s="239">
        <v>31.445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207</v>
      </c>
      <c r="AU530" s="245" t="s">
        <v>83</v>
      </c>
      <c r="AV530" s="13" t="s">
        <v>83</v>
      </c>
      <c r="AW530" s="13" t="s">
        <v>35</v>
      </c>
      <c r="AX530" s="13" t="s">
        <v>74</v>
      </c>
      <c r="AY530" s="245" t="s">
        <v>197</v>
      </c>
    </row>
    <row r="531" s="13" customFormat="1">
      <c r="A531" s="13"/>
      <c r="B531" s="234"/>
      <c r="C531" s="235"/>
      <c r="D531" s="236" t="s">
        <v>207</v>
      </c>
      <c r="E531" s="237" t="s">
        <v>19</v>
      </c>
      <c r="F531" s="238" t="s">
        <v>786</v>
      </c>
      <c r="G531" s="235"/>
      <c r="H531" s="239">
        <v>10.4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207</v>
      </c>
      <c r="AU531" s="245" t="s">
        <v>83</v>
      </c>
      <c r="AV531" s="13" t="s">
        <v>83</v>
      </c>
      <c r="AW531" s="13" t="s">
        <v>35</v>
      </c>
      <c r="AX531" s="13" t="s">
        <v>74</v>
      </c>
      <c r="AY531" s="245" t="s">
        <v>197</v>
      </c>
    </row>
    <row r="532" s="13" customFormat="1">
      <c r="A532" s="13"/>
      <c r="B532" s="234"/>
      <c r="C532" s="235"/>
      <c r="D532" s="236" t="s">
        <v>207</v>
      </c>
      <c r="E532" s="237" t="s">
        <v>19</v>
      </c>
      <c r="F532" s="238" t="s">
        <v>787</v>
      </c>
      <c r="G532" s="235"/>
      <c r="H532" s="239">
        <v>106.58499999999999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207</v>
      </c>
      <c r="AU532" s="245" t="s">
        <v>83</v>
      </c>
      <c r="AV532" s="13" t="s">
        <v>83</v>
      </c>
      <c r="AW532" s="13" t="s">
        <v>35</v>
      </c>
      <c r="AX532" s="13" t="s">
        <v>74</v>
      </c>
      <c r="AY532" s="245" t="s">
        <v>197</v>
      </c>
    </row>
    <row r="533" s="16" customFormat="1">
      <c r="A533" s="16"/>
      <c r="B533" s="267"/>
      <c r="C533" s="268"/>
      <c r="D533" s="236" t="s">
        <v>207</v>
      </c>
      <c r="E533" s="269" t="s">
        <v>19</v>
      </c>
      <c r="F533" s="270" t="s">
        <v>348</v>
      </c>
      <c r="G533" s="268"/>
      <c r="H533" s="271">
        <v>258.25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77" t="s">
        <v>207</v>
      </c>
      <c r="AU533" s="277" t="s">
        <v>83</v>
      </c>
      <c r="AV533" s="16" t="s">
        <v>94</v>
      </c>
      <c r="AW533" s="16" t="s">
        <v>35</v>
      </c>
      <c r="AX533" s="16" t="s">
        <v>74</v>
      </c>
      <c r="AY533" s="277" t="s">
        <v>197</v>
      </c>
    </row>
    <row r="534" s="15" customFormat="1">
      <c r="A534" s="15"/>
      <c r="B534" s="257"/>
      <c r="C534" s="258"/>
      <c r="D534" s="236" t="s">
        <v>207</v>
      </c>
      <c r="E534" s="259" t="s">
        <v>19</v>
      </c>
      <c r="F534" s="260" t="s">
        <v>788</v>
      </c>
      <c r="G534" s="258"/>
      <c r="H534" s="259" t="s">
        <v>19</v>
      </c>
      <c r="I534" s="261"/>
      <c r="J534" s="258"/>
      <c r="K534" s="258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207</v>
      </c>
      <c r="AU534" s="266" t="s">
        <v>83</v>
      </c>
      <c r="AV534" s="15" t="s">
        <v>81</v>
      </c>
      <c r="AW534" s="15" t="s">
        <v>35</v>
      </c>
      <c r="AX534" s="15" t="s">
        <v>74</v>
      </c>
      <c r="AY534" s="266" t="s">
        <v>197</v>
      </c>
    </row>
    <row r="535" s="13" customFormat="1">
      <c r="A535" s="13"/>
      <c r="B535" s="234"/>
      <c r="C535" s="235"/>
      <c r="D535" s="236" t="s">
        <v>207</v>
      </c>
      <c r="E535" s="237" t="s">
        <v>19</v>
      </c>
      <c r="F535" s="238" t="s">
        <v>789</v>
      </c>
      <c r="G535" s="235"/>
      <c r="H535" s="239">
        <v>4.5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207</v>
      </c>
      <c r="AU535" s="245" t="s">
        <v>83</v>
      </c>
      <c r="AV535" s="13" t="s">
        <v>83</v>
      </c>
      <c r="AW535" s="13" t="s">
        <v>35</v>
      </c>
      <c r="AX535" s="13" t="s">
        <v>74</v>
      </c>
      <c r="AY535" s="245" t="s">
        <v>197</v>
      </c>
    </row>
    <row r="536" s="13" customFormat="1">
      <c r="A536" s="13"/>
      <c r="B536" s="234"/>
      <c r="C536" s="235"/>
      <c r="D536" s="236" t="s">
        <v>207</v>
      </c>
      <c r="E536" s="237" t="s">
        <v>19</v>
      </c>
      <c r="F536" s="238" t="s">
        <v>790</v>
      </c>
      <c r="G536" s="235"/>
      <c r="H536" s="239">
        <v>3.3199999999999998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207</v>
      </c>
      <c r="AU536" s="245" t="s">
        <v>83</v>
      </c>
      <c r="AV536" s="13" t="s">
        <v>83</v>
      </c>
      <c r="AW536" s="13" t="s">
        <v>35</v>
      </c>
      <c r="AX536" s="13" t="s">
        <v>74</v>
      </c>
      <c r="AY536" s="245" t="s">
        <v>197</v>
      </c>
    </row>
    <row r="537" s="13" customFormat="1">
      <c r="A537" s="13"/>
      <c r="B537" s="234"/>
      <c r="C537" s="235"/>
      <c r="D537" s="236" t="s">
        <v>207</v>
      </c>
      <c r="E537" s="237" t="s">
        <v>19</v>
      </c>
      <c r="F537" s="238" t="s">
        <v>791</v>
      </c>
      <c r="G537" s="235"/>
      <c r="H537" s="239">
        <v>4.5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207</v>
      </c>
      <c r="AU537" s="245" t="s">
        <v>83</v>
      </c>
      <c r="AV537" s="13" t="s">
        <v>83</v>
      </c>
      <c r="AW537" s="13" t="s">
        <v>35</v>
      </c>
      <c r="AX537" s="13" t="s">
        <v>74</v>
      </c>
      <c r="AY537" s="245" t="s">
        <v>197</v>
      </c>
    </row>
    <row r="538" s="13" customFormat="1">
      <c r="A538" s="13"/>
      <c r="B538" s="234"/>
      <c r="C538" s="235"/>
      <c r="D538" s="236" t="s">
        <v>207</v>
      </c>
      <c r="E538" s="237" t="s">
        <v>19</v>
      </c>
      <c r="F538" s="238" t="s">
        <v>792</v>
      </c>
      <c r="G538" s="235"/>
      <c r="H538" s="239">
        <v>16.48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207</v>
      </c>
      <c r="AU538" s="245" t="s">
        <v>83</v>
      </c>
      <c r="AV538" s="13" t="s">
        <v>83</v>
      </c>
      <c r="AW538" s="13" t="s">
        <v>35</v>
      </c>
      <c r="AX538" s="13" t="s">
        <v>74</v>
      </c>
      <c r="AY538" s="245" t="s">
        <v>197</v>
      </c>
    </row>
    <row r="539" s="13" customFormat="1">
      <c r="A539" s="13"/>
      <c r="B539" s="234"/>
      <c r="C539" s="235"/>
      <c r="D539" s="236" t="s">
        <v>207</v>
      </c>
      <c r="E539" s="237" t="s">
        <v>19</v>
      </c>
      <c r="F539" s="238" t="s">
        <v>793</v>
      </c>
      <c r="G539" s="235"/>
      <c r="H539" s="239">
        <v>16.48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207</v>
      </c>
      <c r="AU539" s="245" t="s">
        <v>83</v>
      </c>
      <c r="AV539" s="13" t="s">
        <v>83</v>
      </c>
      <c r="AW539" s="13" t="s">
        <v>35</v>
      </c>
      <c r="AX539" s="13" t="s">
        <v>74</v>
      </c>
      <c r="AY539" s="245" t="s">
        <v>197</v>
      </c>
    </row>
    <row r="540" s="13" customFormat="1">
      <c r="A540" s="13"/>
      <c r="B540" s="234"/>
      <c r="C540" s="235"/>
      <c r="D540" s="236" t="s">
        <v>207</v>
      </c>
      <c r="E540" s="237" t="s">
        <v>19</v>
      </c>
      <c r="F540" s="238" t="s">
        <v>794</v>
      </c>
      <c r="G540" s="235"/>
      <c r="H540" s="239">
        <v>22.52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207</v>
      </c>
      <c r="AU540" s="245" t="s">
        <v>83</v>
      </c>
      <c r="AV540" s="13" t="s">
        <v>83</v>
      </c>
      <c r="AW540" s="13" t="s">
        <v>35</v>
      </c>
      <c r="AX540" s="13" t="s">
        <v>74</v>
      </c>
      <c r="AY540" s="245" t="s">
        <v>197</v>
      </c>
    </row>
    <row r="541" s="13" customFormat="1">
      <c r="A541" s="13"/>
      <c r="B541" s="234"/>
      <c r="C541" s="235"/>
      <c r="D541" s="236" t="s">
        <v>207</v>
      </c>
      <c r="E541" s="237" t="s">
        <v>19</v>
      </c>
      <c r="F541" s="238" t="s">
        <v>795</v>
      </c>
      <c r="G541" s="235"/>
      <c r="H541" s="239">
        <v>23.579999999999998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207</v>
      </c>
      <c r="AU541" s="245" t="s">
        <v>83</v>
      </c>
      <c r="AV541" s="13" t="s">
        <v>83</v>
      </c>
      <c r="AW541" s="13" t="s">
        <v>35</v>
      </c>
      <c r="AX541" s="13" t="s">
        <v>74</v>
      </c>
      <c r="AY541" s="245" t="s">
        <v>197</v>
      </c>
    </row>
    <row r="542" s="13" customFormat="1">
      <c r="A542" s="13"/>
      <c r="B542" s="234"/>
      <c r="C542" s="235"/>
      <c r="D542" s="236" t="s">
        <v>207</v>
      </c>
      <c r="E542" s="237" t="s">
        <v>19</v>
      </c>
      <c r="F542" s="238" t="s">
        <v>796</v>
      </c>
      <c r="G542" s="235"/>
      <c r="H542" s="239">
        <v>4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207</v>
      </c>
      <c r="AU542" s="245" t="s">
        <v>83</v>
      </c>
      <c r="AV542" s="13" t="s">
        <v>83</v>
      </c>
      <c r="AW542" s="13" t="s">
        <v>35</v>
      </c>
      <c r="AX542" s="13" t="s">
        <v>74</v>
      </c>
      <c r="AY542" s="245" t="s">
        <v>197</v>
      </c>
    </row>
    <row r="543" s="13" customFormat="1">
      <c r="A543" s="13"/>
      <c r="B543" s="234"/>
      <c r="C543" s="235"/>
      <c r="D543" s="236" t="s">
        <v>207</v>
      </c>
      <c r="E543" s="237" t="s">
        <v>19</v>
      </c>
      <c r="F543" s="238" t="s">
        <v>797</v>
      </c>
      <c r="G543" s="235"/>
      <c r="H543" s="239">
        <v>4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207</v>
      </c>
      <c r="AU543" s="245" t="s">
        <v>83</v>
      </c>
      <c r="AV543" s="13" t="s">
        <v>83</v>
      </c>
      <c r="AW543" s="13" t="s">
        <v>35</v>
      </c>
      <c r="AX543" s="13" t="s">
        <v>74</v>
      </c>
      <c r="AY543" s="245" t="s">
        <v>197</v>
      </c>
    </row>
    <row r="544" s="13" customFormat="1">
      <c r="A544" s="13"/>
      <c r="B544" s="234"/>
      <c r="C544" s="235"/>
      <c r="D544" s="236" t="s">
        <v>207</v>
      </c>
      <c r="E544" s="237" t="s">
        <v>19</v>
      </c>
      <c r="F544" s="238" t="s">
        <v>798</v>
      </c>
      <c r="G544" s="235"/>
      <c r="H544" s="239">
        <v>4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207</v>
      </c>
      <c r="AU544" s="245" t="s">
        <v>83</v>
      </c>
      <c r="AV544" s="13" t="s">
        <v>83</v>
      </c>
      <c r="AW544" s="13" t="s">
        <v>35</v>
      </c>
      <c r="AX544" s="13" t="s">
        <v>74</v>
      </c>
      <c r="AY544" s="245" t="s">
        <v>197</v>
      </c>
    </row>
    <row r="545" s="13" customFormat="1">
      <c r="A545" s="13"/>
      <c r="B545" s="234"/>
      <c r="C545" s="235"/>
      <c r="D545" s="236" t="s">
        <v>207</v>
      </c>
      <c r="E545" s="237" t="s">
        <v>19</v>
      </c>
      <c r="F545" s="238" t="s">
        <v>799</v>
      </c>
      <c r="G545" s="235"/>
      <c r="H545" s="239">
        <v>4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207</v>
      </c>
      <c r="AU545" s="245" t="s">
        <v>83</v>
      </c>
      <c r="AV545" s="13" t="s">
        <v>83</v>
      </c>
      <c r="AW545" s="13" t="s">
        <v>35</v>
      </c>
      <c r="AX545" s="13" t="s">
        <v>74</v>
      </c>
      <c r="AY545" s="245" t="s">
        <v>197</v>
      </c>
    </row>
    <row r="546" s="13" customFormat="1">
      <c r="A546" s="13"/>
      <c r="B546" s="234"/>
      <c r="C546" s="235"/>
      <c r="D546" s="236" t="s">
        <v>207</v>
      </c>
      <c r="E546" s="237" t="s">
        <v>19</v>
      </c>
      <c r="F546" s="238" t="s">
        <v>800</v>
      </c>
      <c r="G546" s="235"/>
      <c r="H546" s="239">
        <v>3.2000000000000002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207</v>
      </c>
      <c r="AU546" s="245" t="s">
        <v>83</v>
      </c>
      <c r="AV546" s="13" t="s">
        <v>83</v>
      </c>
      <c r="AW546" s="13" t="s">
        <v>35</v>
      </c>
      <c r="AX546" s="13" t="s">
        <v>74</v>
      </c>
      <c r="AY546" s="245" t="s">
        <v>197</v>
      </c>
    </row>
    <row r="547" s="13" customFormat="1">
      <c r="A547" s="13"/>
      <c r="B547" s="234"/>
      <c r="C547" s="235"/>
      <c r="D547" s="236" t="s">
        <v>207</v>
      </c>
      <c r="E547" s="237" t="s">
        <v>19</v>
      </c>
      <c r="F547" s="238" t="s">
        <v>801</v>
      </c>
      <c r="G547" s="235"/>
      <c r="H547" s="239">
        <v>10.66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207</v>
      </c>
      <c r="AU547" s="245" t="s">
        <v>83</v>
      </c>
      <c r="AV547" s="13" t="s">
        <v>83</v>
      </c>
      <c r="AW547" s="13" t="s">
        <v>35</v>
      </c>
      <c r="AX547" s="13" t="s">
        <v>74</v>
      </c>
      <c r="AY547" s="245" t="s">
        <v>197</v>
      </c>
    </row>
    <row r="548" s="16" customFormat="1">
      <c r="A548" s="16"/>
      <c r="B548" s="267"/>
      <c r="C548" s="268"/>
      <c r="D548" s="236" t="s">
        <v>207</v>
      </c>
      <c r="E548" s="269" t="s">
        <v>19</v>
      </c>
      <c r="F548" s="270" t="s">
        <v>348</v>
      </c>
      <c r="G548" s="268"/>
      <c r="H548" s="271">
        <v>121.24</v>
      </c>
      <c r="I548" s="272"/>
      <c r="J548" s="268"/>
      <c r="K548" s="268"/>
      <c r="L548" s="273"/>
      <c r="M548" s="274"/>
      <c r="N548" s="275"/>
      <c r="O548" s="275"/>
      <c r="P548" s="275"/>
      <c r="Q548" s="275"/>
      <c r="R548" s="275"/>
      <c r="S548" s="275"/>
      <c r="T548" s="27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7" t="s">
        <v>207</v>
      </c>
      <c r="AU548" s="277" t="s">
        <v>83</v>
      </c>
      <c r="AV548" s="16" t="s">
        <v>94</v>
      </c>
      <c r="AW548" s="16" t="s">
        <v>35</v>
      </c>
      <c r="AX548" s="16" t="s">
        <v>74</v>
      </c>
      <c r="AY548" s="277" t="s">
        <v>197</v>
      </c>
    </row>
    <row r="549" s="14" customFormat="1">
      <c r="A549" s="14"/>
      <c r="B549" s="246"/>
      <c r="C549" s="247"/>
      <c r="D549" s="236" t="s">
        <v>207</v>
      </c>
      <c r="E549" s="248" t="s">
        <v>19</v>
      </c>
      <c r="F549" s="249" t="s">
        <v>216</v>
      </c>
      <c r="G549" s="247"/>
      <c r="H549" s="250">
        <v>379.49000000000001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207</v>
      </c>
      <c r="AU549" s="256" t="s">
        <v>83</v>
      </c>
      <c r="AV549" s="14" t="s">
        <v>109</v>
      </c>
      <c r="AW549" s="14" t="s">
        <v>35</v>
      </c>
      <c r="AX549" s="14" t="s">
        <v>81</v>
      </c>
      <c r="AY549" s="256" t="s">
        <v>197</v>
      </c>
    </row>
    <row r="550" s="2" customFormat="1" ht="37.8" customHeight="1">
      <c r="A550" s="41"/>
      <c r="B550" s="42"/>
      <c r="C550" s="216" t="s">
        <v>802</v>
      </c>
      <c r="D550" s="216" t="s">
        <v>199</v>
      </c>
      <c r="E550" s="217" t="s">
        <v>803</v>
      </c>
      <c r="F550" s="218" t="s">
        <v>804</v>
      </c>
      <c r="G550" s="219" t="s">
        <v>202</v>
      </c>
      <c r="H550" s="220">
        <v>2015.4739999999999</v>
      </c>
      <c r="I550" s="221"/>
      <c r="J550" s="222">
        <f>ROUND(I550*H550,2)</f>
        <v>0</v>
      </c>
      <c r="K550" s="218" t="s">
        <v>203</v>
      </c>
      <c r="L550" s="47"/>
      <c r="M550" s="223" t="s">
        <v>19</v>
      </c>
      <c r="N550" s="224" t="s">
        <v>45</v>
      </c>
      <c r="O550" s="87"/>
      <c r="P550" s="225">
        <f>O550*H550</f>
        <v>0</v>
      </c>
      <c r="Q550" s="225">
        <v>0.01103</v>
      </c>
      <c r="R550" s="225">
        <f>Q550*H550</f>
        <v>22.230678219999998</v>
      </c>
      <c r="S550" s="225">
        <v>0</v>
      </c>
      <c r="T550" s="226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7" t="s">
        <v>109</v>
      </c>
      <c r="AT550" s="227" t="s">
        <v>199</v>
      </c>
      <c r="AU550" s="227" t="s">
        <v>83</v>
      </c>
      <c r="AY550" s="20" t="s">
        <v>197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0" t="s">
        <v>81</v>
      </c>
      <c r="BK550" s="228">
        <f>ROUND(I550*H550,2)</f>
        <v>0</v>
      </c>
      <c r="BL550" s="20" t="s">
        <v>109</v>
      </c>
      <c r="BM550" s="227" t="s">
        <v>805</v>
      </c>
    </row>
    <row r="551" s="2" customFormat="1">
      <c r="A551" s="41"/>
      <c r="B551" s="42"/>
      <c r="C551" s="43"/>
      <c r="D551" s="229" t="s">
        <v>205</v>
      </c>
      <c r="E551" s="43"/>
      <c r="F551" s="230" t="s">
        <v>806</v>
      </c>
      <c r="G551" s="43"/>
      <c r="H551" s="43"/>
      <c r="I551" s="231"/>
      <c r="J551" s="43"/>
      <c r="K551" s="43"/>
      <c r="L551" s="47"/>
      <c r="M551" s="232"/>
      <c r="N551" s="233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205</v>
      </c>
      <c r="AU551" s="20" t="s">
        <v>83</v>
      </c>
    </row>
    <row r="552" s="2" customFormat="1" ht="78" customHeight="1">
      <c r="A552" s="41"/>
      <c r="B552" s="42"/>
      <c r="C552" s="216" t="s">
        <v>807</v>
      </c>
      <c r="D552" s="216" t="s">
        <v>199</v>
      </c>
      <c r="E552" s="217" t="s">
        <v>808</v>
      </c>
      <c r="F552" s="218" t="s">
        <v>809</v>
      </c>
      <c r="G552" s="219" t="s">
        <v>202</v>
      </c>
      <c r="H552" s="220">
        <v>5.3200000000000003</v>
      </c>
      <c r="I552" s="221"/>
      <c r="J552" s="222">
        <f>ROUND(I552*H552,2)</f>
        <v>0</v>
      </c>
      <c r="K552" s="218" t="s">
        <v>203</v>
      </c>
      <c r="L552" s="47"/>
      <c r="M552" s="223" t="s">
        <v>19</v>
      </c>
      <c r="N552" s="224" t="s">
        <v>45</v>
      </c>
      <c r="O552" s="87"/>
      <c r="P552" s="225">
        <f>O552*H552</f>
        <v>0</v>
      </c>
      <c r="Q552" s="225">
        <v>0.0117</v>
      </c>
      <c r="R552" s="225">
        <f>Q552*H552</f>
        <v>0.062244000000000008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109</v>
      </c>
      <c r="AT552" s="227" t="s">
        <v>199</v>
      </c>
      <c r="AU552" s="227" t="s">
        <v>83</v>
      </c>
      <c r="AY552" s="20" t="s">
        <v>197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81</v>
      </c>
      <c r="BK552" s="228">
        <f>ROUND(I552*H552,2)</f>
        <v>0</v>
      </c>
      <c r="BL552" s="20" t="s">
        <v>109</v>
      </c>
      <c r="BM552" s="227" t="s">
        <v>810</v>
      </c>
    </row>
    <row r="553" s="2" customFormat="1">
      <c r="A553" s="41"/>
      <c r="B553" s="42"/>
      <c r="C553" s="43"/>
      <c r="D553" s="229" t="s">
        <v>205</v>
      </c>
      <c r="E553" s="43"/>
      <c r="F553" s="230" t="s">
        <v>811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205</v>
      </c>
      <c r="AU553" s="20" t="s">
        <v>83</v>
      </c>
    </row>
    <row r="554" s="15" customFormat="1">
      <c r="A554" s="15"/>
      <c r="B554" s="257"/>
      <c r="C554" s="258"/>
      <c r="D554" s="236" t="s">
        <v>207</v>
      </c>
      <c r="E554" s="259" t="s">
        <v>19</v>
      </c>
      <c r="F554" s="260" t="s">
        <v>812</v>
      </c>
      <c r="G554" s="258"/>
      <c r="H554" s="259" t="s">
        <v>19</v>
      </c>
      <c r="I554" s="261"/>
      <c r="J554" s="258"/>
      <c r="K554" s="258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207</v>
      </c>
      <c r="AU554" s="266" t="s">
        <v>83</v>
      </c>
      <c r="AV554" s="15" t="s">
        <v>81</v>
      </c>
      <c r="AW554" s="15" t="s">
        <v>35</v>
      </c>
      <c r="AX554" s="15" t="s">
        <v>74</v>
      </c>
      <c r="AY554" s="266" t="s">
        <v>197</v>
      </c>
    </row>
    <row r="555" s="15" customFormat="1">
      <c r="A555" s="15"/>
      <c r="B555" s="257"/>
      <c r="C555" s="258"/>
      <c r="D555" s="236" t="s">
        <v>207</v>
      </c>
      <c r="E555" s="259" t="s">
        <v>19</v>
      </c>
      <c r="F555" s="260" t="s">
        <v>779</v>
      </c>
      <c r="G555" s="258"/>
      <c r="H555" s="259" t="s">
        <v>19</v>
      </c>
      <c r="I555" s="261"/>
      <c r="J555" s="258"/>
      <c r="K555" s="258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207</v>
      </c>
      <c r="AU555" s="266" t="s">
        <v>83</v>
      </c>
      <c r="AV555" s="15" t="s">
        <v>81</v>
      </c>
      <c r="AW555" s="15" t="s">
        <v>35</v>
      </c>
      <c r="AX555" s="15" t="s">
        <v>74</v>
      </c>
      <c r="AY555" s="266" t="s">
        <v>197</v>
      </c>
    </row>
    <row r="556" s="13" customFormat="1">
      <c r="A556" s="13"/>
      <c r="B556" s="234"/>
      <c r="C556" s="235"/>
      <c r="D556" s="236" t="s">
        <v>207</v>
      </c>
      <c r="E556" s="237" t="s">
        <v>19</v>
      </c>
      <c r="F556" s="238" t="s">
        <v>813</v>
      </c>
      <c r="G556" s="235"/>
      <c r="H556" s="239">
        <v>5.3200000000000003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207</v>
      </c>
      <c r="AU556" s="245" t="s">
        <v>83</v>
      </c>
      <c r="AV556" s="13" t="s">
        <v>83</v>
      </c>
      <c r="AW556" s="13" t="s">
        <v>35</v>
      </c>
      <c r="AX556" s="13" t="s">
        <v>74</v>
      </c>
      <c r="AY556" s="245" t="s">
        <v>197</v>
      </c>
    </row>
    <row r="557" s="14" customFormat="1">
      <c r="A557" s="14"/>
      <c r="B557" s="246"/>
      <c r="C557" s="247"/>
      <c r="D557" s="236" t="s">
        <v>207</v>
      </c>
      <c r="E557" s="248" t="s">
        <v>19</v>
      </c>
      <c r="F557" s="249" t="s">
        <v>216</v>
      </c>
      <c r="G557" s="247"/>
      <c r="H557" s="250">
        <v>5.3200000000000003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207</v>
      </c>
      <c r="AU557" s="256" t="s">
        <v>83</v>
      </c>
      <c r="AV557" s="14" t="s">
        <v>109</v>
      </c>
      <c r="AW557" s="14" t="s">
        <v>35</v>
      </c>
      <c r="AX557" s="14" t="s">
        <v>81</v>
      </c>
      <c r="AY557" s="256" t="s">
        <v>197</v>
      </c>
    </row>
    <row r="558" s="2" customFormat="1" ht="24.15" customHeight="1">
      <c r="A558" s="41"/>
      <c r="B558" s="42"/>
      <c r="C558" s="278" t="s">
        <v>814</v>
      </c>
      <c r="D558" s="278" t="s">
        <v>547</v>
      </c>
      <c r="E558" s="279" t="s">
        <v>815</v>
      </c>
      <c r="F558" s="280" t="s">
        <v>816</v>
      </c>
      <c r="G558" s="281" t="s">
        <v>202</v>
      </c>
      <c r="H558" s="282">
        <v>5.8520000000000003</v>
      </c>
      <c r="I558" s="283"/>
      <c r="J558" s="284">
        <f>ROUND(I558*H558,2)</f>
        <v>0</v>
      </c>
      <c r="K558" s="280" t="s">
        <v>203</v>
      </c>
      <c r="L558" s="285"/>
      <c r="M558" s="286" t="s">
        <v>19</v>
      </c>
      <c r="N558" s="287" t="s">
        <v>45</v>
      </c>
      <c r="O558" s="87"/>
      <c r="P558" s="225">
        <f>O558*H558</f>
        <v>0</v>
      </c>
      <c r="Q558" s="225">
        <v>0.021999999999999999</v>
      </c>
      <c r="R558" s="225">
        <f>Q558*H558</f>
        <v>0.128744</v>
      </c>
      <c r="S558" s="225">
        <v>0</v>
      </c>
      <c r="T558" s="226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7" t="s">
        <v>252</v>
      </c>
      <c r="AT558" s="227" t="s">
        <v>547</v>
      </c>
      <c r="AU558" s="227" t="s">
        <v>83</v>
      </c>
      <c r="AY558" s="20" t="s">
        <v>197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20" t="s">
        <v>81</v>
      </c>
      <c r="BK558" s="228">
        <f>ROUND(I558*H558,2)</f>
        <v>0</v>
      </c>
      <c r="BL558" s="20" t="s">
        <v>109</v>
      </c>
      <c r="BM558" s="227" t="s">
        <v>817</v>
      </c>
    </row>
    <row r="559" s="13" customFormat="1">
      <c r="A559" s="13"/>
      <c r="B559" s="234"/>
      <c r="C559" s="235"/>
      <c r="D559" s="236" t="s">
        <v>207</v>
      </c>
      <c r="E559" s="237" t="s">
        <v>19</v>
      </c>
      <c r="F559" s="238" t="s">
        <v>818</v>
      </c>
      <c r="G559" s="235"/>
      <c r="H559" s="239">
        <v>5.8520000000000003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207</v>
      </c>
      <c r="AU559" s="245" t="s">
        <v>83</v>
      </c>
      <c r="AV559" s="13" t="s">
        <v>83</v>
      </c>
      <c r="AW559" s="13" t="s">
        <v>35</v>
      </c>
      <c r="AX559" s="13" t="s">
        <v>81</v>
      </c>
      <c r="AY559" s="245" t="s">
        <v>197</v>
      </c>
    </row>
    <row r="560" s="2" customFormat="1" ht="78" customHeight="1">
      <c r="A560" s="41"/>
      <c r="B560" s="42"/>
      <c r="C560" s="216" t="s">
        <v>819</v>
      </c>
      <c r="D560" s="216" t="s">
        <v>199</v>
      </c>
      <c r="E560" s="217" t="s">
        <v>820</v>
      </c>
      <c r="F560" s="218" t="s">
        <v>821</v>
      </c>
      <c r="G560" s="219" t="s">
        <v>202</v>
      </c>
      <c r="H560" s="220">
        <v>12.012000000000001</v>
      </c>
      <c r="I560" s="221"/>
      <c r="J560" s="222">
        <f>ROUND(I560*H560,2)</f>
        <v>0</v>
      </c>
      <c r="K560" s="218" t="s">
        <v>203</v>
      </c>
      <c r="L560" s="47"/>
      <c r="M560" s="223" t="s">
        <v>19</v>
      </c>
      <c r="N560" s="224" t="s">
        <v>45</v>
      </c>
      <c r="O560" s="87"/>
      <c r="P560" s="225">
        <f>O560*H560</f>
        <v>0</v>
      </c>
      <c r="Q560" s="225">
        <v>0.0118</v>
      </c>
      <c r="R560" s="225">
        <f>Q560*H560</f>
        <v>0.1417416</v>
      </c>
      <c r="S560" s="225">
        <v>0</v>
      </c>
      <c r="T560" s="226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7" t="s">
        <v>109</v>
      </c>
      <c r="AT560" s="227" t="s">
        <v>199</v>
      </c>
      <c r="AU560" s="227" t="s">
        <v>83</v>
      </c>
      <c r="AY560" s="20" t="s">
        <v>197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0" t="s">
        <v>81</v>
      </c>
      <c r="BK560" s="228">
        <f>ROUND(I560*H560,2)</f>
        <v>0</v>
      </c>
      <c r="BL560" s="20" t="s">
        <v>109</v>
      </c>
      <c r="BM560" s="227" t="s">
        <v>822</v>
      </c>
    </row>
    <row r="561" s="2" customFormat="1">
      <c r="A561" s="41"/>
      <c r="B561" s="42"/>
      <c r="C561" s="43"/>
      <c r="D561" s="229" t="s">
        <v>205</v>
      </c>
      <c r="E561" s="43"/>
      <c r="F561" s="230" t="s">
        <v>823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205</v>
      </c>
      <c r="AU561" s="20" t="s">
        <v>83</v>
      </c>
    </row>
    <row r="562" s="15" customFormat="1">
      <c r="A562" s="15"/>
      <c r="B562" s="257"/>
      <c r="C562" s="258"/>
      <c r="D562" s="236" t="s">
        <v>207</v>
      </c>
      <c r="E562" s="259" t="s">
        <v>19</v>
      </c>
      <c r="F562" s="260" t="s">
        <v>779</v>
      </c>
      <c r="G562" s="258"/>
      <c r="H562" s="259" t="s">
        <v>19</v>
      </c>
      <c r="I562" s="261"/>
      <c r="J562" s="258"/>
      <c r="K562" s="258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207</v>
      </c>
      <c r="AU562" s="266" t="s">
        <v>83</v>
      </c>
      <c r="AV562" s="15" t="s">
        <v>81</v>
      </c>
      <c r="AW562" s="15" t="s">
        <v>35</v>
      </c>
      <c r="AX562" s="15" t="s">
        <v>74</v>
      </c>
      <c r="AY562" s="266" t="s">
        <v>197</v>
      </c>
    </row>
    <row r="563" s="13" customFormat="1">
      <c r="A563" s="13"/>
      <c r="B563" s="234"/>
      <c r="C563" s="235"/>
      <c r="D563" s="236" t="s">
        <v>207</v>
      </c>
      <c r="E563" s="237" t="s">
        <v>19</v>
      </c>
      <c r="F563" s="238" t="s">
        <v>824</v>
      </c>
      <c r="G563" s="235"/>
      <c r="H563" s="239">
        <v>12.012000000000001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207</v>
      </c>
      <c r="AU563" s="245" t="s">
        <v>83</v>
      </c>
      <c r="AV563" s="13" t="s">
        <v>83</v>
      </c>
      <c r="AW563" s="13" t="s">
        <v>35</v>
      </c>
      <c r="AX563" s="13" t="s">
        <v>74</v>
      </c>
      <c r="AY563" s="245" t="s">
        <v>197</v>
      </c>
    </row>
    <row r="564" s="14" customFormat="1">
      <c r="A564" s="14"/>
      <c r="B564" s="246"/>
      <c r="C564" s="247"/>
      <c r="D564" s="236" t="s">
        <v>207</v>
      </c>
      <c r="E564" s="248" t="s">
        <v>19</v>
      </c>
      <c r="F564" s="249" t="s">
        <v>216</v>
      </c>
      <c r="G564" s="247"/>
      <c r="H564" s="250">
        <v>12.012000000000001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207</v>
      </c>
      <c r="AU564" s="256" t="s">
        <v>83</v>
      </c>
      <c r="AV564" s="14" t="s">
        <v>109</v>
      </c>
      <c r="AW564" s="14" t="s">
        <v>35</v>
      </c>
      <c r="AX564" s="14" t="s">
        <v>81</v>
      </c>
      <c r="AY564" s="256" t="s">
        <v>197</v>
      </c>
    </row>
    <row r="565" s="2" customFormat="1" ht="24.15" customHeight="1">
      <c r="A565" s="41"/>
      <c r="B565" s="42"/>
      <c r="C565" s="278" t="s">
        <v>825</v>
      </c>
      <c r="D565" s="278" t="s">
        <v>547</v>
      </c>
      <c r="E565" s="279" t="s">
        <v>826</v>
      </c>
      <c r="F565" s="280" t="s">
        <v>827</v>
      </c>
      <c r="G565" s="281" t="s">
        <v>202</v>
      </c>
      <c r="H565" s="282">
        <v>13.212999999999999</v>
      </c>
      <c r="I565" s="283"/>
      <c r="J565" s="284">
        <f>ROUND(I565*H565,2)</f>
        <v>0</v>
      </c>
      <c r="K565" s="280" t="s">
        <v>203</v>
      </c>
      <c r="L565" s="285"/>
      <c r="M565" s="286" t="s">
        <v>19</v>
      </c>
      <c r="N565" s="287" t="s">
        <v>45</v>
      </c>
      <c r="O565" s="87"/>
      <c r="P565" s="225">
        <f>O565*H565</f>
        <v>0</v>
      </c>
      <c r="Q565" s="225">
        <v>0.031</v>
      </c>
      <c r="R565" s="225">
        <f>Q565*H565</f>
        <v>0.40960299999999999</v>
      </c>
      <c r="S565" s="225">
        <v>0</v>
      </c>
      <c r="T565" s="226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7" t="s">
        <v>252</v>
      </c>
      <c r="AT565" s="227" t="s">
        <v>547</v>
      </c>
      <c r="AU565" s="227" t="s">
        <v>83</v>
      </c>
      <c r="AY565" s="20" t="s">
        <v>197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0" t="s">
        <v>81</v>
      </c>
      <c r="BK565" s="228">
        <f>ROUND(I565*H565,2)</f>
        <v>0</v>
      </c>
      <c r="BL565" s="20" t="s">
        <v>109</v>
      </c>
      <c r="BM565" s="227" t="s">
        <v>828</v>
      </c>
    </row>
    <row r="566" s="13" customFormat="1">
      <c r="A566" s="13"/>
      <c r="B566" s="234"/>
      <c r="C566" s="235"/>
      <c r="D566" s="236" t="s">
        <v>207</v>
      </c>
      <c r="E566" s="237" t="s">
        <v>19</v>
      </c>
      <c r="F566" s="238" t="s">
        <v>829</v>
      </c>
      <c r="G566" s="235"/>
      <c r="H566" s="239">
        <v>13.212999999999999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207</v>
      </c>
      <c r="AU566" s="245" t="s">
        <v>83</v>
      </c>
      <c r="AV566" s="13" t="s">
        <v>83</v>
      </c>
      <c r="AW566" s="13" t="s">
        <v>35</v>
      </c>
      <c r="AX566" s="13" t="s">
        <v>81</v>
      </c>
      <c r="AY566" s="245" t="s">
        <v>197</v>
      </c>
    </row>
    <row r="567" s="2" customFormat="1" ht="78" customHeight="1">
      <c r="A567" s="41"/>
      <c r="B567" s="42"/>
      <c r="C567" s="216" t="s">
        <v>830</v>
      </c>
      <c r="D567" s="216" t="s">
        <v>199</v>
      </c>
      <c r="E567" s="217" t="s">
        <v>831</v>
      </c>
      <c r="F567" s="218" t="s">
        <v>832</v>
      </c>
      <c r="G567" s="219" t="s">
        <v>202</v>
      </c>
      <c r="H567" s="220">
        <v>435.09699999999998</v>
      </c>
      <c r="I567" s="221"/>
      <c r="J567" s="222">
        <f>ROUND(I567*H567,2)</f>
        <v>0</v>
      </c>
      <c r="K567" s="218" t="s">
        <v>203</v>
      </c>
      <c r="L567" s="47"/>
      <c r="M567" s="223" t="s">
        <v>19</v>
      </c>
      <c r="N567" s="224" t="s">
        <v>45</v>
      </c>
      <c r="O567" s="87"/>
      <c r="P567" s="225">
        <f>O567*H567</f>
        <v>0</v>
      </c>
      <c r="Q567" s="225">
        <v>0.011900000000000001</v>
      </c>
      <c r="R567" s="225">
        <f>Q567*H567</f>
        <v>5.1776543000000004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109</v>
      </c>
      <c r="AT567" s="227" t="s">
        <v>199</v>
      </c>
      <c r="AU567" s="227" t="s">
        <v>83</v>
      </c>
      <c r="AY567" s="20" t="s">
        <v>197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81</v>
      </c>
      <c r="BK567" s="228">
        <f>ROUND(I567*H567,2)</f>
        <v>0</v>
      </c>
      <c r="BL567" s="20" t="s">
        <v>109</v>
      </c>
      <c r="BM567" s="227" t="s">
        <v>833</v>
      </c>
    </row>
    <row r="568" s="2" customFormat="1">
      <c r="A568" s="41"/>
      <c r="B568" s="42"/>
      <c r="C568" s="43"/>
      <c r="D568" s="229" t="s">
        <v>205</v>
      </c>
      <c r="E568" s="43"/>
      <c r="F568" s="230" t="s">
        <v>834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205</v>
      </c>
      <c r="AU568" s="20" t="s">
        <v>83</v>
      </c>
    </row>
    <row r="569" s="15" customFormat="1">
      <c r="A569" s="15"/>
      <c r="B569" s="257"/>
      <c r="C569" s="258"/>
      <c r="D569" s="236" t="s">
        <v>207</v>
      </c>
      <c r="E569" s="259" t="s">
        <v>19</v>
      </c>
      <c r="F569" s="260" t="s">
        <v>812</v>
      </c>
      <c r="G569" s="258"/>
      <c r="H569" s="259" t="s">
        <v>19</v>
      </c>
      <c r="I569" s="261"/>
      <c r="J569" s="258"/>
      <c r="K569" s="258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207</v>
      </c>
      <c r="AU569" s="266" t="s">
        <v>83</v>
      </c>
      <c r="AV569" s="15" t="s">
        <v>81</v>
      </c>
      <c r="AW569" s="15" t="s">
        <v>35</v>
      </c>
      <c r="AX569" s="15" t="s">
        <v>74</v>
      </c>
      <c r="AY569" s="266" t="s">
        <v>197</v>
      </c>
    </row>
    <row r="570" s="15" customFormat="1">
      <c r="A570" s="15"/>
      <c r="B570" s="257"/>
      <c r="C570" s="258"/>
      <c r="D570" s="236" t="s">
        <v>207</v>
      </c>
      <c r="E570" s="259" t="s">
        <v>19</v>
      </c>
      <c r="F570" s="260" t="s">
        <v>779</v>
      </c>
      <c r="G570" s="258"/>
      <c r="H570" s="259" t="s">
        <v>19</v>
      </c>
      <c r="I570" s="261"/>
      <c r="J570" s="258"/>
      <c r="K570" s="258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207</v>
      </c>
      <c r="AU570" s="266" t="s">
        <v>83</v>
      </c>
      <c r="AV570" s="15" t="s">
        <v>81</v>
      </c>
      <c r="AW570" s="15" t="s">
        <v>35</v>
      </c>
      <c r="AX570" s="15" t="s">
        <v>74</v>
      </c>
      <c r="AY570" s="266" t="s">
        <v>197</v>
      </c>
    </row>
    <row r="571" s="13" customFormat="1">
      <c r="A571" s="13"/>
      <c r="B571" s="234"/>
      <c r="C571" s="235"/>
      <c r="D571" s="236" t="s">
        <v>207</v>
      </c>
      <c r="E571" s="237" t="s">
        <v>19</v>
      </c>
      <c r="F571" s="238" t="s">
        <v>835</v>
      </c>
      <c r="G571" s="235"/>
      <c r="H571" s="239">
        <v>89.447000000000003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207</v>
      </c>
      <c r="AU571" s="245" t="s">
        <v>83</v>
      </c>
      <c r="AV571" s="13" t="s">
        <v>83</v>
      </c>
      <c r="AW571" s="13" t="s">
        <v>35</v>
      </c>
      <c r="AX571" s="13" t="s">
        <v>74</v>
      </c>
      <c r="AY571" s="245" t="s">
        <v>197</v>
      </c>
    </row>
    <row r="572" s="15" customFormat="1">
      <c r="A572" s="15"/>
      <c r="B572" s="257"/>
      <c r="C572" s="258"/>
      <c r="D572" s="236" t="s">
        <v>207</v>
      </c>
      <c r="E572" s="259" t="s">
        <v>19</v>
      </c>
      <c r="F572" s="260" t="s">
        <v>788</v>
      </c>
      <c r="G572" s="258"/>
      <c r="H572" s="259" t="s">
        <v>19</v>
      </c>
      <c r="I572" s="261"/>
      <c r="J572" s="258"/>
      <c r="K572" s="258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207</v>
      </c>
      <c r="AU572" s="266" t="s">
        <v>83</v>
      </c>
      <c r="AV572" s="15" t="s">
        <v>81</v>
      </c>
      <c r="AW572" s="15" t="s">
        <v>35</v>
      </c>
      <c r="AX572" s="15" t="s">
        <v>74</v>
      </c>
      <c r="AY572" s="266" t="s">
        <v>197</v>
      </c>
    </row>
    <row r="573" s="13" customFormat="1">
      <c r="A573" s="13"/>
      <c r="B573" s="234"/>
      <c r="C573" s="235"/>
      <c r="D573" s="236" t="s">
        <v>207</v>
      </c>
      <c r="E573" s="237" t="s">
        <v>19</v>
      </c>
      <c r="F573" s="238" t="s">
        <v>836</v>
      </c>
      <c r="G573" s="235"/>
      <c r="H573" s="239">
        <v>333.64999999999998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207</v>
      </c>
      <c r="AU573" s="245" t="s">
        <v>83</v>
      </c>
      <c r="AV573" s="13" t="s">
        <v>83</v>
      </c>
      <c r="AW573" s="13" t="s">
        <v>35</v>
      </c>
      <c r="AX573" s="13" t="s">
        <v>74</v>
      </c>
      <c r="AY573" s="245" t="s">
        <v>197</v>
      </c>
    </row>
    <row r="574" s="13" customFormat="1">
      <c r="A574" s="13"/>
      <c r="B574" s="234"/>
      <c r="C574" s="235"/>
      <c r="D574" s="236" t="s">
        <v>207</v>
      </c>
      <c r="E574" s="237" t="s">
        <v>19</v>
      </c>
      <c r="F574" s="238" t="s">
        <v>837</v>
      </c>
      <c r="G574" s="235"/>
      <c r="H574" s="239">
        <v>12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207</v>
      </c>
      <c r="AU574" s="245" t="s">
        <v>83</v>
      </c>
      <c r="AV574" s="13" t="s">
        <v>83</v>
      </c>
      <c r="AW574" s="13" t="s">
        <v>35</v>
      </c>
      <c r="AX574" s="13" t="s">
        <v>74</v>
      </c>
      <c r="AY574" s="245" t="s">
        <v>197</v>
      </c>
    </row>
    <row r="575" s="14" customFormat="1">
      <c r="A575" s="14"/>
      <c r="B575" s="246"/>
      <c r="C575" s="247"/>
      <c r="D575" s="236" t="s">
        <v>207</v>
      </c>
      <c r="E575" s="248" t="s">
        <v>19</v>
      </c>
      <c r="F575" s="249" t="s">
        <v>216</v>
      </c>
      <c r="G575" s="247"/>
      <c r="H575" s="250">
        <v>435.09699999999998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207</v>
      </c>
      <c r="AU575" s="256" t="s">
        <v>83</v>
      </c>
      <c r="AV575" s="14" t="s">
        <v>109</v>
      </c>
      <c r="AW575" s="14" t="s">
        <v>35</v>
      </c>
      <c r="AX575" s="14" t="s">
        <v>81</v>
      </c>
      <c r="AY575" s="256" t="s">
        <v>197</v>
      </c>
    </row>
    <row r="576" s="2" customFormat="1" ht="24.15" customHeight="1">
      <c r="A576" s="41"/>
      <c r="B576" s="42"/>
      <c r="C576" s="278" t="s">
        <v>838</v>
      </c>
      <c r="D576" s="278" t="s">
        <v>547</v>
      </c>
      <c r="E576" s="279" t="s">
        <v>839</v>
      </c>
      <c r="F576" s="280" t="s">
        <v>840</v>
      </c>
      <c r="G576" s="281" t="s">
        <v>202</v>
      </c>
      <c r="H576" s="282">
        <v>478.60700000000003</v>
      </c>
      <c r="I576" s="283"/>
      <c r="J576" s="284">
        <f>ROUND(I576*H576,2)</f>
        <v>0</v>
      </c>
      <c r="K576" s="280" t="s">
        <v>203</v>
      </c>
      <c r="L576" s="285"/>
      <c r="M576" s="286" t="s">
        <v>19</v>
      </c>
      <c r="N576" s="287" t="s">
        <v>45</v>
      </c>
      <c r="O576" s="87"/>
      <c r="P576" s="225">
        <f>O576*H576</f>
        <v>0</v>
      </c>
      <c r="Q576" s="225">
        <v>0.036999999999999998</v>
      </c>
      <c r="R576" s="225">
        <f>Q576*H576</f>
        <v>17.708459000000001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252</v>
      </c>
      <c r="AT576" s="227" t="s">
        <v>547</v>
      </c>
      <c r="AU576" s="227" t="s">
        <v>83</v>
      </c>
      <c r="AY576" s="20" t="s">
        <v>197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81</v>
      </c>
      <c r="BK576" s="228">
        <f>ROUND(I576*H576,2)</f>
        <v>0</v>
      </c>
      <c r="BL576" s="20" t="s">
        <v>109</v>
      </c>
      <c r="BM576" s="227" t="s">
        <v>841</v>
      </c>
    </row>
    <row r="577" s="13" customFormat="1">
      <c r="A577" s="13"/>
      <c r="B577" s="234"/>
      <c r="C577" s="235"/>
      <c r="D577" s="236" t="s">
        <v>207</v>
      </c>
      <c r="E577" s="237" t="s">
        <v>19</v>
      </c>
      <c r="F577" s="238" t="s">
        <v>842</v>
      </c>
      <c r="G577" s="235"/>
      <c r="H577" s="239">
        <v>478.60700000000003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207</v>
      </c>
      <c r="AU577" s="245" t="s">
        <v>83</v>
      </c>
      <c r="AV577" s="13" t="s">
        <v>83</v>
      </c>
      <c r="AW577" s="13" t="s">
        <v>35</v>
      </c>
      <c r="AX577" s="13" t="s">
        <v>81</v>
      </c>
      <c r="AY577" s="245" t="s">
        <v>197</v>
      </c>
    </row>
    <row r="578" s="2" customFormat="1" ht="37.8" customHeight="1">
      <c r="A578" s="41"/>
      <c r="B578" s="42"/>
      <c r="C578" s="216" t="s">
        <v>843</v>
      </c>
      <c r="D578" s="216" t="s">
        <v>199</v>
      </c>
      <c r="E578" s="217" t="s">
        <v>844</v>
      </c>
      <c r="F578" s="218" t="s">
        <v>845</v>
      </c>
      <c r="G578" s="219" t="s">
        <v>202</v>
      </c>
      <c r="H578" s="220">
        <v>12.613</v>
      </c>
      <c r="I578" s="221"/>
      <c r="J578" s="222">
        <f>ROUND(I578*H578,2)</f>
        <v>0</v>
      </c>
      <c r="K578" s="218" t="s">
        <v>203</v>
      </c>
      <c r="L578" s="47"/>
      <c r="M578" s="223" t="s">
        <v>19</v>
      </c>
      <c r="N578" s="224" t="s">
        <v>45</v>
      </c>
      <c r="O578" s="87"/>
      <c r="P578" s="225">
        <f>O578*H578</f>
        <v>0</v>
      </c>
      <c r="Q578" s="225">
        <v>0.0027000000000000001</v>
      </c>
      <c r="R578" s="225">
        <f>Q578*H578</f>
        <v>0.034055099999999998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109</v>
      </c>
      <c r="AT578" s="227" t="s">
        <v>199</v>
      </c>
      <c r="AU578" s="227" t="s">
        <v>83</v>
      </c>
      <c r="AY578" s="20" t="s">
        <v>197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81</v>
      </c>
      <c r="BK578" s="228">
        <f>ROUND(I578*H578,2)</f>
        <v>0</v>
      </c>
      <c r="BL578" s="20" t="s">
        <v>109</v>
      </c>
      <c r="BM578" s="227" t="s">
        <v>846</v>
      </c>
    </row>
    <row r="579" s="2" customFormat="1">
      <c r="A579" s="41"/>
      <c r="B579" s="42"/>
      <c r="C579" s="43"/>
      <c r="D579" s="229" t="s">
        <v>205</v>
      </c>
      <c r="E579" s="43"/>
      <c r="F579" s="230" t="s">
        <v>847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205</v>
      </c>
      <c r="AU579" s="20" t="s">
        <v>83</v>
      </c>
    </row>
    <row r="580" s="2" customFormat="1" ht="24.15" customHeight="1">
      <c r="A580" s="41"/>
      <c r="B580" s="42"/>
      <c r="C580" s="216" t="s">
        <v>848</v>
      </c>
      <c r="D580" s="216" t="s">
        <v>199</v>
      </c>
      <c r="E580" s="217" t="s">
        <v>849</v>
      </c>
      <c r="F580" s="218" t="s">
        <v>850</v>
      </c>
      <c r="G580" s="219" t="s">
        <v>202</v>
      </c>
      <c r="H580" s="220">
        <v>94.766999999999996</v>
      </c>
      <c r="I580" s="221"/>
      <c r="J580" s="222">
        <f>ROUND(I580*H580,2)</f>
        <v>0</v>
      </c>
      <c r="K580" s="218" t="s">
        <v>203</v>
      </c>
      <c r="L580" s="47"/>
      <c r="M580" s="223" t="s">
        <v>19</v>
      </c>
      <c r="N580" s="224" t="s">
        <v>45</v>
      </c>
      <c r="O580" s="87"/>
      <c r="P580" s="225">
        <f>O580*H580</f>
        <v>0</v>
      </c>
      <c r="Q580" s="225">
        <v>0.00025999999999999998</v>
      </c>
      <c r="R580" s="225">
        <f>Q580*H580</f>
        <v>0.024639419999999995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109</v>
      </c>
      <c r="AT580" s="227" t="s">
        <v>199</v>
      </c>
      <c r="AU580" s="227" t="s">
        <v>83</v>
      </c>
      <c r="AY580" s="20" t="s">
        <v>197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81</v>
      </c>
      <c r="BK580" s="228">
        <f>ROUND(I580*H580,2)</f>
        <v>0</v>
      </c>
      <c r="BL580" s="20" t="s">
        <v>109</v>
      </c>
      <c r="BM580" s="227" t="s">
        <v>851</v>
      </c>
    </row>
    <row r="581" s="2" customFormat="1">
      <c r="A581" s="41"/>
      <c r="B581" s="42"/>
      <c r="C581" s="43"/>
      <c r="D581" s="229" t="s">
        <v>205</v>
      </c>
      <c r="E581" s="43"/>
      <c r="F581" s="230" t="s">
        <v>852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205</v>
      </c>
      <c r="AU581" s="20" t="s">
        <v>83</v>
      </c>
    </row>
    <row r="582" s="13" customFormat="1">
      <c r="A582" s="13"/>
      <c r="B582" s="234"/>
      <c r="C582" s="235"/>
      <c r="D582" s="236" t="s">
        <v>207</v>
      </c>
      <c r="E582" s="237" t="s">
        <v>19</v>
      </c>
      <c r="F582" s="238" t="s">
        <v>853</v>
      </c>
      <c r="G582" s="235"/>
      <c r="H582" s="239">
        <v>94.766999999999996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207</v>
      </c>
      <c r="AU582" s="245" t="s">
        <v>83</v>
      </c>
      <c r="AV582" s="13" t="s">
        <v>83</v>
      </c>
      <c r="AW582" s="13" t="s">
        <v>35</v>
      </c>
      <c r="AX582" s="13" t="s">
        <v>81</v>
      </c>
      <c r="AY582" s="245" t="s">
        <v>197</v>
      </c>
    </row>
    <row r="583" s="2" customFormat="1" ht="66.75" customHeight="1">
      <c r="A583" s="41"/>
      <c r="B583" s="42"/>
      <c r="C583" s="216" t="s">
        <v>854</v>
      </c>
      <c r="D583" s="216" t="s">
        <v>199</v>
      </c>
      <c r="E583" s="217" t="s">
        <v>855</v>
      </c>
      <c r="F583" s="218" t="s">
        <v>856</v>
      </c>
      <c r="G583" s="219" t="s">
        <v>202</v>
      </c>
      <c r="H583" s="220">
        <v>258.92000000000002</v>
      </c>
      <c r="I583" s="221"/>
      <c r="J583" s="222">
        <f>ROUND(I583*H583,2)</f>
        <v>0</v>
      </c>
      <c r="K583" s="218" t="s">
        <v>203</v>
      </c>
      <c r="L583" s="47"/>
      <c r="M583" s="223" t="s">
        <v>19</v>
      </c>
      <c r="N583" s="224" t="s">
        <v>45</v>
      </c>
      <c r="O583" s="87"/>
      <c r="P583" s="225">
        <f>O583*H583</f>
        <v>0</v>
      </c>
      <c r="Q583" s="225">
        <v>0.0086800000000000002</v>
      </c>
      <c r="R583" s="225">
        <f>Q583*H583</f>
        <v>2.2474256000000001</v>
      </c>
      <c r="S583" s="225">
        <v>0</v>
      </c>
      <c r="T583" s="226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7" t="s">
        <v>109</v>
      </c>
      <c r="AT583" s="227" t="s">
        <v>199</v>
      </c>
      <c r="AU583" s="227" t="s">
        <v>83</v>
      </c>
      <c r="AY583" s="20" t="s">
        <v>197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81</v>
      </c>
      <c r="BK583" s="228">
        <f>ROUND(I583*H583,2)</f>
        <v>0</v>
      </c>
      <c r="BL583" s="20" t="s">
        <v>109</v>
      </c>
      <c r="BM583" s="227" t="s">
        <v>857</v>
      </c>
    </row>
    <row r="584" s="2" customFormat="1">
      <c r="A584" s="41"/>
      <c r="B584" s="42"/>
      <c r="C584" s="43"/>
      <c r="D584" s="229" t="s">
        <v>205</v>
      </c>
      <c r="E584" s="43"/>
      <c r="F584" s="230" t="s">
        <v>858</v>
      </c>
      <c r="G584" s="43"/>
      <c r="H584" s="43"/>
      <c r="I584" s="231"/>
      <c r="J584" s="43"/>
      <c r="K584" s="43"/>
      <c r="L584" s="47"/>
      <c r="M584" s="232"/>
      <c r="N584" s="233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205</v>
      </c>
      <c r="AU584" s="20" t="s">
        <v>83</v>
      </c>
    </row>
    <row r="585" s="15" customFormat="1">
      <c r="A585" s="15"/>
      <c r="B585" s="257"/>
      <c r="C585" s="258"/>
      <c r="D585" s="236" t="s">
        <v>207</v>
      </c>
      <c r="E585" s="259" t="s">
        <v>19</v>
      </c>
      <c r="F585" s="260" t="s">
        <v>812</v>
      </c>
      <c r="G585" s="258"/>
      <c r="H585" s="259" t="s">
        <v>19</v>
      </c>
      <c r="I585" s="261"/>
      <c r="J585" s="258"/>
      <c r="K585" s="258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207</v>
      </c>
      <c r="AU585" s="266" t="s">
        <v>83</v>
      </c>
      <c r="AV585" s="15" t="s">
        <v>81</v>
      </c>
      <c r="AW585" s="15" t="s">
        <v>35</v>
      </c>
      <c r="AX585" s="15" t="s">
        <v>74</v>
      </c>
      <c r="AY585" s="266" t="s">
        <v>197</v>
      </c>
    </row>
    <row r="586" s="13" customFormat="1">
      <c r="A586" s="13"/>
      <c r="B586" s="234"/>
      <c r="C586" s="235"/>
      <c r="D586" s="236" t="s">
        <v>207</v>
      </c>
      <c r="E586" s="237" t="s">
        <v>19</v>
      </c>
      <c r="F586" s="238" t="s">
        <v>859</v>
      </c>
      <c r="G586" s="235"/>
      <c r="H586" s="239">
        <v>170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207</v>
      </c>
      <c r="AU586" s="245" t="s">
        <v>83</v>
      </c>
      <c r="AV586" s="13" t="s">
        <v>83</v>
      </c>
      <c r="AW586" s="13" t="s">
        <v>35</v>
      </c>
      <c r="AX586" s="13" t="s">
        <v>74</v>
      </c>
      <c r="AY586" s="245" t="s">
        <v>197</v>
      </c>
    </row>
    <row r="587" s="13" customFormat="1">
      <c r="A587" s="13"/>
      <c r="B587" s="234"/>
      <c r="C587" s="235"/>
      <c r="D587" s="236" t="s">
        <v>207</v>
      </c>
      <c r="E587" s="237" t="s">
        <v>19</v>
      </c>
      <c r="F587" s="238" t="s">
        <v>860</v>
      </c>
      <c r="G587" s="235"/>
      <c r="H587" s="239">
        <v>41.652000000000001</v>
      </c>
      <c r="I587" s="240"/>
      <c r="J587" s="235"/>
      <c r="K587" s="235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207</v>
      </c>
      <c r="AU587" s="245" t="s">
        <v>83</v>
      </c>
      <c r="AV587" s="13" t="s">
        <v>83</v>
      </c>
      <c r="AW587" s="13" t="s">
        <v>35</v>
      </c>
      <c r="AX587" s="13" t="s">
        <v>74</v>
      </c>
      <c r="AY587" s="245" t="s">
        <v>197</v>
      </c>
    </row>
    <row r="588" s="13" customFormat="1">
      <c r="A588" s="13"/>
      <c r="B588" s="234"/>
      <c r="C588" s="235"/>
      <c r="D588" s="236" t="s">
        <v>207</v>
      </c>
      <c r="E588" s="237" t="s">
        <v>19</v>
      </c>
      <c r="F588" s="238" t="s">
        <v>861</v>
      </c>
      <c r="G588" s="235"/>
      <c r="H588" s="239">
        <v>47.268000000000001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207</v>
      </c>
      <c r="AU588" s="245" t="s">
        <v>83</v>
      </c>
      <c r="AV588" s="13" t="s">
        <v>83</v>
      </c>
      <c r="AW588" s="13" t="s">
        <v>35</v>
      </c>
      <c r="AX588" s="13" t="s">
        <v>74</v>
      </c>
      <c r="AY588" s="245" t="s">
        <v>197</v>
      </c>
    </row>
    <row r="589" s="14" customFormat="1">
      <c r="A589" s="14"/>
      <c r="B589" s="246"/>
      <c r="C589" s="247"/>
      <c r="D589" s="236" t="s">
        <v>207</v>
      </c>
      <c r="E589" s="248" t="s">
        <v>19</v>
      </c>
      <c r="F589" s="249" t="s">
        <v>216</v>
      </c>
      <c r="G589" s="247"/>
      <c r="H589" s="250">
        <v>258.92000000000002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207</v>
      </c>
      <c r="AU589" s="256" t="s">
        <v>83</v>
      </c>
      <c r="AV589" s="14" t="s">
        <v>109</v>
      </c>
      <c r="AW589" s="14" t="s">
        <v>35</v>
      </c>
      <c r="AX589" s="14" t="s">
        <v>81</v>
      </c>
      <c r="AY589" s="256" t="s">
        <v>197</v>
      </c>
    </row>
    <row r="590" s="2" customFormat="1" ht="16.5" customHeight="1">
      <c r="A590" s="41"/>
      <c r="B590" s="42"/>
      <c r="C590" s="278" t="s">
        <v>862</v>
      </c>
      <c r="D590" s="278" t="s">
        <v>547</v>
      </c>
      <c r="E590" s="279" t="s">
        <v>863</v>
      </c>
      <c r="F590" s="280" t="s">
        <v>864</v>
      </c>
      <c r="G590" s="281" t="s">
        <v>202</v>
      </c>
      <c r="H590" s="282">
        <v>232.81700000000001</v>
      </c>
      <c r="I590" s="283"/>
      <c r="J590" s="284">
        <f>ROUND(I590*H590,2)</f>
        <v>0</v>
      </c>
      <c r="K590" s="280" t="s">
        <v>203</v>
      </c>
      <c r="L590" s="285"/>
      <c r="M590" s="286" t="s">
        <v>19</v>
      </c>
      <c r="N590" s="287" t="s">
        <v>45</v>
      </c>
      <c r="O590" s="87"/>
      <c r="P590" s="225">
        <f>O590*H590</f>
        <v>0</v>
      </c>
      <c r="Q590" s="225">
        <v>0.0028</v>
      </c>
      <c r="R590" s="225">
        <f>Q590*H590</f>
        <v>0.65188760000000001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252</v>
      </c>
      <c r="AT590" s="227" t="s">
        <v>547</v>
      </c>
      <c r="AU590" s="227" t="s">
        <v>83</v>
      </c>
      <c r="AY590" s="20" t="s">
        <v>197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81</v>
      </c>
      <c r="BK590" s="228">
        <f>ROUND(I590*H590,2)</f>
        <v>0</v>
      </c>
      <c r="BL590" s="20" t="s">
        <v>109</v>
      </c>
      <c r="BM590" s="227" t="s">
        <v>865</v>
      </c>
    </row>
    <row r="591" s="13" customFormat="1">
      <c r="A591" s="13"/>
      <c r="B591" s="234"/>
      <c r="C591" s="235"/>
      <c r="D591" s="236" t="s">
        <v>207</v>
      </c>
      <c r="E591" s="237" t="s">
        <v>19</v>
      </c>
      <c r="F591" s="238" t="s">
        <v>866</v>
      </c>
      <c r="G591" s="235"/>
      <c r="H591" s="239">
        <v>232.81700000000001</v>
      </c>
      <c r="I591" s="240"/>
      <c r="J591" s="235"/>
      <c r="K591" s="235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207</v>
      </c>
      <c r="AU591" s="245" t="s">
        <v>83</v>
      </c>
      <c r="AV591" s="13" t="s">
        <v>83</v>
      </c>
      <c r="AW591" s="13" t="s">
        <v>35</v>
      </c>
      <c r="AX591" s="13" t="s">
        <v>81</v>
      </c>
      <c r="AY591" s="245" t="s">
        <v>197</v>
      </c>
    </row>
    <row r="592" s="2" customFormat="1" ht="24.15" customHeight="1">
      <c r="A592" s="41"/>
      <c r="B592" s="42"/>
      <c r="C592" s="278" t="s">
        <v>867</v>
      </c>
      <c r="D592" s="278" t="s">
        <v>547</v>
      </c>
      <c r="E592" s="279" t="s">
        <v>868</v>
      </c>
      <c r="F592" s="280" t="s">
        <v>869</v>
      </c>
      <c r="G592" s="281" t="s">
        <v>202</v>
      </c>
      <c r="H592" s="282">
        <v>51.994999999999997</v>
      </c>
      <c r="I592" s="283"/>
      <c r="J592" s="284">
        <f>ROUND(I592*H592,2)</f>
        <v>0</v>
      </c>
      <c r="K592" s="280" t="s">
        <v>203</v>
      </c>
      <c r="L592" s="285"/>
      <c r="M592" s="286" t="s">
        <v>19</v>
      </c>
      <c r="N592" s="287" t="s">
        <v>45</v>
      </c>
      <c r="O592" s="87"/>
      <c r="P592" s="225">
        <f>O592*H592</f>
        <v>0</v>
      </c>
      <c r="Q592" s="225">
        <v>0.0070000000000000001</v>
      </c>
      <c r="R592" s="225">
        <f>Q592*H592</f>
        <v>0.36396499999999998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252</v>
      </c>
      <c r="AT592" s="227" t="s">
        <v>547</v>
      </c>
      <c r="AU592" s="227" t="s">
        <v>83</v>
      </c>
      <c r="AY592" s="20" t="s">
        <v>197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81</v>
      </c>
      <c r="BK592" s="228">
        <f>ROUND(I592*H592,2)</f>
        <v>0</v>
      </c>
      <c r="BL592" s="20" t="s">
        <v>109</v>
      </c>
      <c r="BM592" s="227" t="s">
        <v>870</v>
      </c>
    </row>
    <row r="593" s="13" customFormat="1">
      <c r="A593" s="13"/>
      <c r="B593" s="234"/>
      <c r="C593" s="235"/>
      <c r="D593" s="236" t="s">
        <v>207</v>
      </c>
      <c r="E593" s="237" t="s">
        <v>19</v>
      </c>
      <c r="F593" s="238" t="s">
        <v>861</v>
      </c>
      <c r="G593" s="235"/>
      <c r="H593" s="239">
        <v>47.268000000000001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207</v>
      </c>
      <c r="AU593" s="245" t="s">
        <v>83</v>
      </c>
      <c r="AV593" s="13" t="s">
        <v>83</v>
      </c>
      <c r="AW593" s="13" t="s">
        <v>35</v>
      </c>
      <c r="AX593" s="13" t="s">
        <v>74</v>
      </c>
      <c r="AY593" s="245" t="s">
        <v>197</v>
      </c>
    </row>
    <row r="594" s="13" customFormat="1">
      <c r="A594" s="13"/>
      <c r="B594" s="234"/>
      <c r="C594" s="235"/>
      <c r="D594" s="236" t="s">
        <v>207</v>
      </c>
      <c r="E594" s="237" t="s">
        <v>19</v>
      </c>
      <c r="F594" s="238" t="s">
        <v>871</v>
      </c>
      <c r="G594" s="235"/>
      <c r="H594" s="239">
        <v>51.994999999999997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207</v>
      </c>
      <c r="AU594" s="245" t="s">
        <v>83</v>
      </c>
      <c r="AV594" s="13" t="s">
        <v>83</v>
      </c>
      <c r="AW594" s="13" t="s">
        <v>35</v>
      </c>
      <c r="AX594" s="13" t="s">
        <v>81</v>
      </c>
      <c r="AY594" s="245" t="s">
        <v>197</v>
      </c>
    </row>
    <row r="595" s="2" customFormat="1" ht="37.8" customHeight="1">
      <c r="A595" s="41"/>
      <c r="B595" s="42"/>
      <c r="C595" s="216" t="s">
        <v>872</v>
      </c>
      <c r="D595" s="216" t="s">
        <v>199</v>
      </c>
      <c r="E595" s="217" t="s">
        <v>873</v>
      </c>
      <c r="F595" s="218" t="s">
        <v>874</v>
      </c>
      <c r="G595" s="219" t="s">
        <v>202</v>
      </c>
      <c r="H595" s="220">
        <v>435.09699999999998</v>
      </c>
      <c r="I595" s="221"/>
      <c r="J595" s="222">
        <f>ROUND(I595*H595,2)</f>
        <v>0</v>
      </c>
      <c r="K595" s="218" t="s">
        <v>203</v>
      </c>
      <c r="L595" s="47"/>
      <c r="M595" s="223" t="s">
        <v>19</v>
      </c>
      <c r="N595" s="224" t="s">
        <v>45</v>
      </c>
      <c r="O595" s="87"/>
      <c r="P595" s="225">
        <f>O595*H595</f>
        <v>0</v>
      </c>
      <c r="Q595" s="225">
        <v>0.0027000000000000001</v>
      </c>
      <c r="R595" s="225">
        <f>Q595*H595</f>
        <v>1.1747619</v>
      </c>
      <c r="S595" s="225">
        <v>0</v>
      </c>
      <c r="T595" s="226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7" t="s">
        <v>109</v>
      </c>
      <c r="AT595" s="227" t="s">
        <v>199</v>
      </c>
      <c r="AU595" s="227" t="s">
        <v>83</v>
      </c>
      <c r="AY595" s="20" t="s">
        <v>197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0" t="s">
        <v>81</v>
      </c>
      <c r="BK595" s="228">
        <f>ROUND(I595*H595,2)</f>
        <v>0</v>
      </c>
      <c r="BL595" s="20" t="s">
        <v>109</v>
      </c>
      <c r="BM595" s="227" t="s">
        <v>875</v>
      </c>
    </row>
    <row r="596" s="2" customFormat="1">
      <c r="A596" s="41"/>
      <c r="B596" s="42"/>
      <c r="C596" s="43"/>
      <c r="D596" s="229" t="s">
        <v>205</v>
      </c>
      <c r="E596" s="43"/>
      <c r="F596" s="230" t="s">
        <v>876</v>
      </c>
      <c r="G596" s="43"/>
      <c r="H596" s="43"/>
      <c r="I596" s="231"/>
      <c r="J596" s="43"/>
      <c r="K596" s="43"/>
      <c r="L596" s="47"/>
      <c r="M596" s="232"/>
      <c r="N596" s="233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205</v>
      </c>
      <c r="AU596" s="20" t="s">
        <v>83</v>
      </c>
    </row>
    <row r="597" s="2" customFormat="1" ht="33" customHeight="1">
      <c r="A597" s="41"/>
      <c r="B597" s="42"/>
      <c r="C597" s="216" t="s">
        <v>877</v>
      </c>
      <c r="D597" s="216" t="s">
        <v>199</v>
      </c>
      <c r="E597" s="217" t="s">
        <v>878</v>
      </c>
      <c r="F597" s="218" t="s">
        <v>879</v>
      </c>
      <c r="G597" s="219" t="s">
        <v>211</v>
      </c>
      <c r="H597" s="220">
        <v>22.25</v>
      </c>
      <c r="I597" s="221"/>
      <c r="J597" s="222">
        <f>ROUND(I597*H597,2)</f>
        <v>0</v>
      </c>
      <c r="K597" s="218" t="s">
        <v>203</v>
      </c>
      <c r="L597" s="47"/>
      <c r="M597" s="223" t="s">
        <v>19</v>
      </c>
      <c r="N597" s="224" t="s">
        <v>45</v>
      </c>
      <c r="O597" s="87"/>
      <c r="P597" s="225">
        <f>O597*H597</f>
        <v>0</v>
      </c>
      <c r="Q597" s="225">
        <v>2.3010199999999998</v>
      </c>
      <c r="R597" s="225">
        <f>Q597*H597</f>
        <v>51.197694999999996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109</v>
      </c>
      <c r="AT597" s="227" t="s">
        <v>199</v>
      </c>
      <c r="AU597" s="227" t="s">
        <v>83</v>
      </c>
      <c r="AY597" s="20" t="s">
        <v>197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81</v>
      </c>
      <c r="BK597" s="228">
        <f>ROUND(I597*H597,2)</f>
        <v>0</v>
      </c>
      <c r="BL597" s="20" t="s">
        <v>109</v>
      </c>
      <c r="BM597" s="227" t="s">
        <v>880</v>
      </c>
    </row>
    <row r="598" s="2" customFormat="1">
      <c r="A598" s="41"/>
      <c r="B598" s="42"/>
      <c r="C598" s="43"/>
      <c r="D598" s="229" t="s">
        <v>205</v>
      </c>
      <c r="E598" s="43"/>
      <c r="F598" s="230" t="s">
        <v>881</v>
      </c>
      <c r="G598" s="43"/>
      <c r="H598" s="43"/>
      <c r="I598" s="231"/>
      <c r="J598" s="43"/>
      <c r="K598" s="43"/>
      <c r="L598" s="47"/>
      <c r="M598" s="232"/>
      <c r="N598" s="233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205</v>
      </c>
      <c r="AU598" s="20" t="s">
        <v>83</v>
      </c>
    </row>
    <row r="599" s="13" customFormat="1">
      <c r="A599" s="13"/>
      <c r="B599" s="234"/>
      <c r="C599" s="235"/>
      <c r="D599" s="236" t="s">
        <v>207</v>
      </c>
      <c r="E599" s="237" t="s">
        <v>19</v>
      </c>
      <c r="F599" s="238" t="s">
        <v>882</v>
      </c>
      <c r="G599" s="235"/>
      <c r="H599" s="239">
        <v>22.25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207</v>
      </c>
      <c r="AU599" s="245" t="s">
        <v>83</v>
      </c>
      <c r="AV599" s="13" t="s">
        <v>83</v>
      </c>
      <c r="AW599" s="13" t="s">
        <v>35</v>
      </c>
      <c r="AX599" s="13" t="s">
        <v>81</v>
      </c>
      <c r="AY599" s="245" t="s">
        <v>197</v>
      </c>
    </row>
    <row r="600" s="2" customFormat="1" ht="33" customHeight="1">
      <c r="A600" s="41"/>
      <c r="B600" s="42"/>
      <c r="C600" s="216" t="s">
        <v>883</v>
      </c>
      <c r="D600" s="216" t="s">
        <v>199</v>
      </c>
      <c r="E600" s="217" t="s">
        <v>884</v>
      </c>
      <c r="F600" s="218" t="s">
        <v>885</v>
      </c>
      <c r="G600" s="219" t="s">
        <v>211</v>
      </c>
      <c r="H600" s="220">
        <v>2.6440000000000001</v>
      </c>
      <c r="I600" s="221"/>
      <c r="J600" s="222">
        <f>ROUND(I600*H600,2)</f>
        <v>0</v>
      </c>
      <c r="K600" s="218" t="s">
        <v>203</v>
      </c>
      <c r="L600" s="47"/>
      <c r="M600" s="223" t="s">
        <v>19</v>
      </c>
      <c r="N600" s="224" t="s">
        <v>45</v>
      </c>
      <c r="O600" s="87"/>
      <c r="P600" s="225">
        <f>O600*H600</f>
        <v>0</v>
      </c>
      <c r="Q600" s="225">
        <v>2.5018699999999998</v>
      </c>
      <c r="R600" s="225">
        <f>Q600*H600</f>
        <v>6.6149442799999996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109</v>
      </c>
      <c r="AT600" s="227" t="s">
        <v>199</v>
      </c>
      <c r="AU600" s="227" t="s">
        <v>83</v>
      </c>
      <c r="AY600" s="20" t="s">
        <v>197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81</v>
      </c>
      <c r="BK600" s="228">
        <f>ROUND(I600*H600,2)</f>
        <v>0</v>
      </c>
      <c r="BL600" s="20" t="s">
        <v>109</v>
      </c>
      <c r="BM600" s="227" t="s">
        <v>886</v>
      </c>
    </row>
    <row r="601" s="2" customFormat="1">
      <c r="A601" s="41"/>
      <c r="B601" s="42"/>
      <c r="C601" s="43"/>
      <c r="D601" s="229" t="s">
        <v>205</v>
      </c>
      <c r="E601" s="43"/>
      <c r="F601" s="230" t="s">
        <v>887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205</v>
      </c>
      <c r="AU601" s="20" t="s">
        <v>83</v>
      </c>
    </row>
    <row r="602" s="15" customFormat="1">
      <c r="A602" s="15"/>
      <c r="B602" s="257"/>
      <c r="C602" s="258"/>
      <c r="D602" s="236" t="s">
        <v>207</v>
      </c>
      <c r="E602" s="259" t="s">
        <v>19</v>
      </c>
      <c r="F602" s="260" t="s">
        <v>719</v>
      </c>
      <c r="G602" s="258"/>
      <c r="H602" s="259" t="s">
        <v>19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207</v>
      </c>
      <c r="AU602" s="266" t="s">
        <v>83</v>
      </c>
      <c r="AV602" s="15" t="s">
        <v>81</v>
      </c>
      <c r="AW602" s="15" t="s">
        <v>35</v>
      </c>
      <c r="AX602" s="15" t="s">
        <v>74</v>
      </c>
      <c r="AY602" s="266" t="s">
        <v>197</v>
      </c>
    </row>
    <row r="603" s="13" customFormat="1">
      <c r="A603" s="13"/>
      <c r="B603" s="234"/>
      <c r="C603" s="235"/>
      <c r="D603" s="236" t="s">
        <v>207</v>
      </c>
      <c r="E603" s="237" t="s">
        <v>19</v>
      </c>
      <c r="F603" s="238" t="s">
        <v>888</v>
      </c>
      <c r="G603" s="235"/>
      <c r="H603" s="239">
        <v>0.45900000000000002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207</v>
      </c>
      <c r="AU603" s="245" t="s">
        <v>83</v>
      </c>
      <c r="AV603" s="13" t="s">
        <v>83</v>
      </c>
      <c r="AW603" s="13" t="s">
        <v>35</v>
      </c>
      <c r="AX603" s="13" t="s">
        <v>74</v>
      </c>
      <c r="AY603" s="245" t="s">
        <v>197</v>
      </c>
    </row>
    <row r="604" s="13" customFormat="1">
      <c r="A604" s="13"/>
      <c r="B604" s="234"/>
      <c r="C604" s="235"/>
      <c r="D604" s="236" t="s">
        <v>207</v>
      </c>
      <c r="E604" s="237" t="s">
        <v>19</v>
      </c>
      <c r="F604" s="238" t="s">
        <v>889</v>
      </c>
      <c r="G604" s="235"/>
      <c r="H604" s="239">
        <v>0.73099999999999998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207</v>
      </c>
      <c r="AU604" s="245" t="s">
        <v>83</v>
      </c>
      <c r="AV604" s="13" t="s">
        <v>83</v>
      </c>
      <c r="AW604" s="13" t="s">
        <v>35</v>
      </c>
      <c r="AX604" s="13" t="s">
        <v>74</v>
      </c>
      <c r="AY604" s="245" t="s">
        <v>197</v>
      </c>
    </row>
    <row r="605" s="13" customFormat="1">
      <c r="A605" s="13"/>
      <c r="B605" s="234"/>
      <c r="C605" s="235"/>
      <c r="D605" s="236" t="s">
        <v>207</v>
      </c>
      <c r="E605" s="237" t="s">
        <v>19</v>
      </c>
      <c r="F605" s="238" t="s">
        <v>890</v>
      </c>
      <c r="G605" s="235"/>
      <c r="H605" s="239">
        <v>1.2769999999999999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207</v>
      </c>
      <c r="AU605" s="245" t="s">
        <v>83</v>
      </c>
      <c r="AV605" s="13" t="s">
        <v>83</v>
      </c>
      <c r="AW605" s="13" t="s">
        <v>35</v>
      </c>
      <c r="AX605" s="13" t="s">
        <v>74</v>
      </c>
      <c r="AY605" s="245" t="s">
        <v>197</v>
      </c>
    </row>
    <row r="606" s="13" customFormat="1">
      <c r="A606" s="13"/>
      <c r="B606" s="234"/>
      <c r="C606" s="235"/>
      <c r="D606" s="236" t="s">
        <v>207</v>
      </c>
      <c r="E606" s="237" t="s">
        <v>19</v>
      </c>
      <c r="F606" s="238" t="s">
        <v>891</v>
      </c>
      <c r="G606" s="235"/>
      <c r="H606" s="239">
        <v>0.17699999999999999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207</v>
      </c>
      <c r="AU606" s="245" t="s">
        <v>83</v>
      </c>
      <c r="AV606" s="13" t="s">
        <v>83</v>
      </c>
      <c r="AW606" s="13" t="s">
        <v>35</v>
      </c>
      <c r="AX606" s="13" t="s">
        <v>74</v>
      </c>
      <c r="AY606" s="245" t="s">
        <v>197</v>
      </c>
    </row>
    <row r="607" s="14" customFormat="1">
      <c r="A607" s="14"/>
      <c r="B607" s="246"/>
      <c r="C607" s="247"/>
      <c r="D607" s="236" t="s">
        <v>207</v>
      </c>
      <c r="E607" s="248" t="s">
        <v>19</v>
      </c>
      <c r="F607" s="249" t="s">
        <v>216</v>
      </c>
      <c r="G607" s="247"/>
      <c r="H607" s="250">
        <v>2.6440000000000001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207</v>
      </c>
      <c r="AU607" s="256" t="s">
        <v>83</v>
      </c>
      <c r="AV607" s="14" t="s">
        <v>109</v>
      </c>
      <c r="AW607" s="14" t="s">
        <v>35</v>
      </c>
      <c r="AX607" s="14" t="s">
        <v>81</v>
      </c>
      <c r="AY607" s="256" t="s">
        <v>197</v>
      </c>
    </row>
    <row r="608" s="2" customFormat="1" ht="33" customHeight="1">
      <c r="A608" s="41"/>
      <c r="B608" s="42"/>
      <c r="C608" s="216" t="s">
        <v>892</v>
      </c>
      <c r="D608" s="216" t="s">
        <v>199</v>
      </c>
      <c r="E608" s="217" t="s">
        <v>893</v>
      </c>
      <c r="F608" s="218" t="s">
        <v>894</v>
      </c>
      <c r="G608" s="219" t="s">
        <v>211</v>
      </c>
      <c r="H608" s="220">
        <v>17.907</v>
      </c>
      <c r="I608" s="221"/>
      <c r="J608" s="222">
        <f>ROUND(I608*H608,2)</f>
        <v>0</v>
      </c>
      <c r="K608" s="218" t="s">
        <v>203</v>
      </c>
      <c r="L608" s="47"/>
      <c r="M608" s="223" t="s">
        <v>19</v>
      </c>
      <c r="N608" s="224" t="s">
        <v>45</v>
      </c>
      <c r="O608" s="87"/>
      <c r="P608" s="225">
        <f>O608*H608</f>
        <v>0</v>
      </c>
      <c r="Q608" s="225">
        <v>2.5018699999999998</v>
      </c>
      <c r="R608" s="225">
        <f>Q608*H608</f>
        <v>44.800986089999995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109</v>
      </c>
      <c r="AT608" s="227" t="s">
        <v>199</v>
      </c>
      <c r="AU608" s="227" t="s">
        <v>83</v>
      </c>
      <c r="AY608" s="20" t="s">
        <v>197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81</v>
      </c>
      <c r="BK608" s="228">
        <f>ROUND(I608*H608,2)</f>
        <v>0</v>
      </c>
      <c r="BL608" s="20" t="s">
        <v>109</v>
      </c>
      <c r="BM608" s="227" t="s">
        <v>895</v>
      </c>
    </row>
    <row r="609" s="2" customFormat="1">
      <c r="A609" s="41"/>
      <c r="B609" s="42"/>
      <c r="C609" s="43"/>
      <c r="D609" s="229" t="s">
        <v>205</v>
      </c>
      <c r="E609" s="43"/>
      <c r="F609" s="230" t="s">
        <v>896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205</v>
      </c>
      <c r="AU609" s="20" t="s">
        <v>83</v>
      </c>
    </row>
    <row r="610" s="15" customFormat="1">
      <c r="A610" s="15"/>
      <c r="B610" s="257"/>
      <c r="C610" s="258"/>
      <c r="D610" s="236" t="s">
        <v>207</v>
      </c>
      <c r="E610" s="259" t="s">
        <v>19</v>
      </c>
      <c r="F610" s="260" t="s">
        <v>719</v>
      </c>
      <c r="G610" s="258"/>
      <c r="H610" s="259" t="s">
        <v>19</v>
      </c>
      <c r="I610" s="261"/>
      <c r="J610" s="258"/>
      <c r="K610" s="258"/>
      <c r="L610" s="262"/>
      <c r="M610" s="263"/>
      <c r="N610" s="264"/>
      <c r="O610" s="264"/>
      <c r="P610" s="264"/>
      <c r="Q610" s="264"/>
      <c r="R610" s="264"/>
      <c r="S610" s="264"/>
      <c r="T610" s="26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6" t="s">
        <v>207</v>
      </c>
      <c r="AU610" s="266" t="s">
        <v>83</v>
      </c>
      <c r="AV610" s="15" t="s">
        <v>81</v>
      </c>
      <c r="AW610" s="15" t="s">
        <v>35</v>
      </c>
      <c r="AX610" s="15" t="s">
        <v>74</v>
      </c>
      <c r="AY610" s="266" t="s">
        <v>197</v>
      </c>
    </row>
    <row r="611" s="13" customFormat="1">
      <c r="A611" s="13"/>
      <c r="B611" s="234"/>
      <c r="C611" s="235"/>
      <c r="D611" s="236" t="s">
        <v>207</v>
      </c>
      <c r="E611" s="237" t="s">
        <v>19</v>
      </c>
      <c r="F611" s="238" t="s">
        <v>897</v>
      </c>
      <c r="G611" s="235"/>
      <c r="H611" s="239">
        <v>14.08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207</v>
      </c>
      <c r="AU611" s="245" t="s">
        <v>83</v>
      </c>
      <c r="AV611" s="13" t="s">
        <v>83</v>
      </c>
      <c r="AW611" s="13" t="s">
        <v>35</v>
      </c>
      <c r="AX611" s="13" t="s">
        <v>74</v>
      </c>
      <c r="AY611" s="245" t="s">
        <v>197</v>
      </c>
    </row>
    <row r="612" s="13" customFormat="1">
      <c r="A612" s="13"/>
      <c r="B612" s="234"/>
      <c r="C612" s="235"/>
      <c r="D612" s="236" t="s">
        <v>207</v>
      </c>
      <c r="E612" s="237" t="s">
        <v>19</v>
      </c>
      <c r="F612" s="238" t="s">
        <v>898</v>
      </c>
      <c r="G612" s="235"/>
      <c r="H612" s="239">
        <v>3.827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207</v>
      </c>
      <c r="AU612" s="245" t="s">
        <v>83</v>
      </c>
      <c r="AV612" s="13" t="s">
        <v>83</v>
      </c>
      <c r="AW612" s="13" t="s">
        <v>35</v>
      </c>
      <c r="AX612" s="13" t="s">
        <v>74</v>
      </c>
      <c r="AY612" s="245" t="s">
        <v>197</v>
      </c>
    </row>
    <row r="613" s="15" customFormat="1">
      <c r="A613" s="15"/>
      <c r="B613" s="257"/>
      <c r="C613" s="258"/>
      <c r="D613" s="236" t="s">
        <v>207</v>
      </c>
      <c r="E613" s="259" t="s">
        <v>19</v>
      </c>
      <c r="F613" s="260" t="s">
        <v>899</v>
      </c>
      <c r="G613" s="258"/>
      <c r="H613" s="259" t="s">
        <v>19</v>
      </c>
      <c r="I613" s="261"/>
      <c r="J613" s="258"/>
      <c r="K613" s="258"/>
      <c r="L613" s="262"/>
      <c r="M613" s="263"/>
      <c r="N613" s="264"/>
      <c r="O613" s="264"/>
      <c r="P613" s="264"/>
      <c r="Q613" s="264"/>
      <c r="R613" s="264"/>
      <c r="S613" s="264"/>
      <c r="T613" s="26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6" t="s">
        <v>207</v>
      </c>
      <c r="AU613" s="266" t="s">
        <v>83</v>
      </c>
      <c r="AV613" s="15" t="s">
        <v>81</v>
      </c>
      <c r="AW613" s="15" t="s">
        <v>35</v>
      </c>
      <c r="AX613" s="15" t="s">
        <v>74</v>
      </c>
      <c r="AY613" s="266" t="s">
        <v>197</v>
      </c>
    </row>
    <row r="614" s="14" customFormat="1">
      <c r="A614" s="14"/>
      <c r="B614" s="246"/>
      <c r="C614" s="247"/>
      <c r="D614" s="236" t="s">
        <v>207</v>
      </c>
      <c r="E614" s="248" t="s">
        <v>19</v>
      </c>
      <c r="F614" s="249" t="s">
        <v>216</v>
      </c>
      <c r="G614" s="247"/>
      <c r="H614" s="250">
        <v>17.907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207</v>
      </c>
      <c r="AU614" s="256" t="s">
        <v>83</v>
      </c>
      <c r="AV614" s="14" t="s">
        <v>109</v>
      </c>
      <c r="AW614" s="14" t="s">
        <v>35</v>
      </c>
      <c r="AX614" s="14" t="s">
        <v>81</v>
      </c>
      <c r="AY614" s="256" t="s">
        <v>197</v>
      </c>
    </row>
    <row r="615" s="2" customFormat="1" ht="21.75" customHeight="1">
      <c r="A615" s="41"/>
      <c r="B615" s="42"/>
      <c r="C615" s="216" t="s">
        <v>900</v>
      </c>
      <c r="D615" s="216" t="s">
        <v>199</v>
      </c>
      <c r="E615" s="217" t="s">
        <v>901</v>
      </c>
      <c r="F615" s="218" t="s">
        <v>902</v>
      </c>
      <c r="G615" s="219" t="s">
        <v>903</v>
      </c>
      <c r="H615" s="220">
        <v>26.699999999999999</v>
      </c>
      <c r="I615" s="221"/>
      <c r="J615" s="222">
        <f>ROUND(I615*H615,2)</f>
        <v>0</v>
      </c>
      <c r="K615" s="218" t="s">
        <v>19</v>
      </c>
      <c r="L615" s="47"/>
      <c r="M615" s="223" t="s">
        <v>19</v>
      </c>
      <c r="N615" s="224" t="s">
        <v>45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109</v>
      </c>
      <c r="AT615" s="227" t="s">
        <v>199</v>
      </c>
      <c r="AU615" s="227" t="s">
        <v>83</v>
      </c>
      <c r="AY615" s="20" t="s">
        <v>197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81</v>
      </c>
      <c r="BK615" s="228">
        <f>ROUND(I615*H615,2)</f>
        <v>0</v>
      </c>
      <c r="BL615" s="20" t="s">
        <v>109</v>
      </c>
      <c r="BM615" s="227" t="s">
        <v>904</v>
      </c>
    </row>
    <row r="616" s="15" customFormat="1">
      <c r="A616" s="15"/>
      <c r="B616" s="257"/>
      <c r="C616" s="258"/>
      <c r="D616" s="236" t="s">
        <v>207</v>
      </c>
      <c r="E616" s="259" t="s">
        <v>19</v>
      </c>
      <c r="F616" s="260" t="s">
        <v>905</v>
      </c>
      <c r="G616" s="258"/>
      <c r="H616" s="259" t="s">
        <v>19</v>
      </c>
      <c r="I616" s="261"/>
      <c r="J616" s="258"/>
      <c r="K616" s="258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207</v>
      </c>
      <c r="AU616" s="266" t="s">
        <v>83</v>
      </c>
      <c r="AV616" s="15" t="s">
        <v>81</v>
      </c>
      <c r="AW616" s="15" t="s">
        <v>35</v>
      </c>
      <c r="AX616" s="15" t="s">
        <v>74</v>
      </c>
      <c r="AY616" s="266" t="s">
        <v>197</v>
      </c>
    </row>
    <row r="617" s="13" customFormat="1">
      <c r="A617" s="13"/>
      <c r="B617" s="234"/>
      <c r="C617" s="235"/>
      <c r="D617" s="236" t="s">
        <v>207</v>
      </c>
      <c r="E617" s="237" t="s">
        <v>19</v>
      </c>
      <c r="F617" s="238" t="s">
        <v>906</v>
      </c>
      <c r="G617" s="235"/>
      <c r="H617" s="239">
        <v>17.600000000000001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207</v>
      </c>
      <c r="AU617" s="245" t="s">
        <v>83</v>
      </c>
      <c r="AV617" s="13" t="s">
        <v>83</v>
      </c>
      <c r="AW617" s="13" t="s">
        <v>35</v>
      </c>
      <c r="AX617" s="13" t="s">
        <v>74</v>
      </c>
      <c r="AY617" s="245" t="s">
        <v>197</v>
      </c>
    </row>
    <row r="618" s="13" customFormat="1">
      <c r="A618" s="13"/>
      <c r="B618" s="234"/>
      <c r="C618" s="235"/>
      <c r="D618" s="236" t="s">
        <v>207</v>
      </c>
      <c r="E618" s="237" t="s">
        <v>19</v>
      </c>
      <c r="F618" s="238" t="s">
        <v>907</v>
      </c>
      <c r="G618" s="235"/>
      <c r="H618" s="239">
        <v>9.0999999999999996</v>
      </c>
      <c r="I618" s="240"/>
      <c r="J618" s="235"/>
      <c r="K618" s="235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207</v>
      </c>
      <c r="AU618" s="245" t="s">
        <v>83</v>
      </c>
      <c r="AV618" s="13" t="s">
        <v>83</v>
      </c>
      <c r="AW618" s="13" t="s">
        <v>35</v>
      </c>
      <c r="AX618" s="13" t="s">
        <v>74</v>
      </c>
      <c r="AY618" s="245" t="s">
        <v>197</v>
      </c>
    </row>
    <row r="619" s="14" customFormat="1">
      <c r="A619" s="14"/>
      <c r="B619" s="246"/>
      <c r="C619" s="247"/>
      <c r="D619" s="236" t="s">
        <v>207</v>
      </c>
      <c r="E619" s="248" t="s">
        <v>19</v>
      </c>
      <c r="F619" s="249" t="s">
        <v>216</v>
      </c>
      <c r="G619" s="247"/>
      <c r="H619" s="250">
        <v>26.699999999999999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207</v>
      </c>
      <c r="AU619" s="256" t="s">
        <v>83</v>
      </c>
      <c r="AV619" s="14" t="s">
        <v>109</v>
      </c>
      <c r="AW619" s="14" t="s">
        <v>35</v>
      </c>
      <c r="AX619" s="14" t="s">
        <v>81</v>
      </c>
      <c r="AY619" s="256" t="s">
        <v>197</v>
      </c>
    </row>
    <row r="620" s="2" customFormat="1" ht="16.5" customHeight="1">
      <c r="A620" s="41"/>
      <c r="B620" s="42"/>
      <c r="C620" s="278" t="s">
        <v>908</v>
      </c>
      <c r="D620" s="278" t="s">
        <v>547</v>
      </c>
      <c r="E620" s="279" t="s">
        <v>909</v>
      </c>
      <c r="F620" s="280" t="s">
        <v>910</v>
      </c>
      <c r="G620" s="281" t="s">
        <v>903</v>
      </c>
      <c r="H620" s="282">
        <v>9.0999999999999996</v>
      </c>
      <c r="I620" s="283"/>
      <c r="J620" s="284">
        <f>ROUND(I620*H620,2)</f>
        <v>0</v>
      </c>
      <c r="K620" s="280" t="s">
        <v>19</v>
      </c>
      <c r="L620" s="285"/>
      <c r="M620" s="286" t="s">
        <v>19</v>
      </c>
      <c r="N620" s="287" t="s">
        <v>45</v>
      </c>
      <c r="O620" s="87"/>
      <c r="P620" s="225">
        <f>O620*H620</f>
        <v>0</v>
      </c>
      <c r="Q620" s="225">
        <v>0.0020999999999999999</v>
      </c>
      <c r="R620" s="225">
        <f>Q620*H620</f>
        <v>0.019109999999999999</v>
      </c>
      <c r="S620" s="225">
        <v>0</v>
      </c>
      <c r="T620" s="226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7" t="s">
        <v>252</v>
      </c>
      <c r="AT620" s="227" t="s">
        <v>547</v>
      </c>
      <c r="AU620" s="227" t="s">
        <v>83</v>
      </c>
      <c r="AY620" s="20" t="s">
        <v>197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0" t="s">
        <v>81</v>
      </c>
      <c r="BK620" s="228">
        <f>ROUND(I620*H620,2)</f>
        <v>0</v>
      </c>
      <c r="BL620" s="20" t="s">
        <v>109</v>
      </c>
      <c r="BM620" s="227" t="s">
        <v>911</v>
      </c>
    </row>
    <row r="621" s="2" customFormat="1" ht="16.5" customHeight="1">
      <c r="A621" s="41"/>
      <c r="B621" s="42"/>
      <c r="C621" s="278" t="s">
        <v>912</v>
      </c>
      <c r="D621" s="278" t="s">
        <v>547</v>
      </c>
      <c r="E621" s="279" t="s">
        <v>913</v>
      </c>
      <c r="F621" s="280" t="s">
        <v>914</v>
      </c>
      <c r="G621" s="281" t="s">
        <v>903</v>
      </c>
      <c r="H621" s="282">
        <v>17.600000000000001</v>
      </c>
      <c r="I621" s="283"/>
      <c r="J621" s="284">
        <f>ROUND(I621*H621,2)</f>
        <v>0</v>
      </c>
      <c r="K621" s="280" t="s">
        <v>19</v>
      </c>
      <c r="L621" s="285"/>
      <c r="M621" s="286" t="s">
        <v>19</v>
      </c>
      <c r="N621" s="287" t="s">
        <v>45</v>
      </c>
      <c r="O621" s="87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252</v>
      </c>
      <c r="AT621" s="227" t="s">
        <v>547</v>
      </c>
      <c r="AU621" s="227" t="s">
        <v>83</v>
      </c>
      <c r="AY621" s="20" t="s">
        <v>197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81</v>
      </c>
      <c r="BK621" s="228">
        <f>ROUND(I621*H621,2)</f>
        <v>0</v>
      </c>
      <c r="BL621" s="20" t="s">
        <v>109</v>
      </c>
      <c r="BM621" s="227" t="s">
        <v>915</v>
      </c>
    </row>
    <row r="622" s="2" customFormat="1" ht="37.8" customHeight="1">
      <c r="A622" s="41"/>
      <c r="B622" s="42"/>
      <c r="C622" s="216" t="s">
        <v>916</v>
      </c>
      <c r="D622" s="216" t="s">
        <v>199</v>
      </c>
      <c r="E622" s="217" t="s">
        <v>917</v>
      </c>
      <c r="F622" s="218" t="s">
        <v>918</v>
      </c>
      <c r="G622" s="219" t="s">
        <v>211</v>
      </c>
      <c r="H622" s="220">
        <v>17.907</v>
      </c>
      <c r="I622" s="221"/>
      <c r="J622" s="222">
        <f>ROUND(I622*H622,2)</f>
        <v>0</v>
      </c>
      <c r="K622" s="218" t="s">
        <v>203</v>
      </c>
      <c r="L622" s="47"/>
      <c r="M622" s="223" t="s">
        <v>19</v>
      </c>
      <c r="N622" s="224" t="s">
        <v>45</v>
      </c>
      <c r="O622" s="87"/>
      <c r="P622" s="225">
        <f>O622*H622</f>
        <v>0</v>
      </c>
      <c r="Q622" s="225">
        <v>0.025250000000000002</v>
      </c>
      <c r="R622" s="225">
        <f>Q622*H622</f>
        <v>0.45215175000000002</v>
      </c>
      <c r="S622" s="225">
        <v>0</v>
      </c>
      <c r="T622" s="226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7" t="s">
        <v>109</v>
      </c>
      <c r="AT622" s="227" t="s">
        <v>199</v>
      </c>
      <c r="AU622" s="227" t="s">
        <v>83</v>
      </c>
      <c r="AY622" s="20" t="s">
        <v>197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20" t="s">
        <v>81</v>
      </c>
      <c r="BK622" s="228">
        <f>ROUND(I622*H622,2)</f>
        <v>0</v>
      </c>
      <c r="BL622" s="20" t="s">
        <v>109</v>
      </c>
      <c r="BM622" s="227" t="s">
        <v>919</v>
      </c>
    </row>
    <row r="623" s="2" customFormat="1">
      <c r="A623" s="41"/>
      <c r="B623" s="42"/>
      <c r="C623" s="43"/>
      <c r="D623" s="229" t="s">
        <v>205</v>
      </c>
      <c r="E623" s="43"/>
      <c r="F623" s="230" t="s">
        <v>920</v>
      </c>
      <c r="G623" s="43"/>
      <c r="H623" s="43"/>
      <c r="I623" s="231"/>
      <c r="J623" s="43"/>
      <c r="K623" s="43"/>
      <c r="L623" s="47"/>
      <c r="M623" s="232"/>
      <c r="N623" s="233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205</v>
      </c>
      <c r="AU623" s="20" t="s">
        <v>83</v>
      </c>
    </row>
    <row r="624" s="2" customFormat="1" ht="33" customHeight="1">
      <c r="A624" s="41"/>
      <c r="B624" s="42"/>
      <c r="C624" s="216" t="s">
        <v>921</v>
      </c>
      <c r="D624" s="216" t="s">
        <v>199</v>
      </c>
      <c r="E624" s="217" t="s">
        <v>922</v>
      </c>
      <c r="F624" s="218" t="s">
        <v>923</v>
      </c>
      <c r="G624" s="219" t="s">
        <v>211</v>
      </c>
      <c r="H624" s="220">
        <v>20.550999999999998</v>
      </c>
      <c r="I624" s="221"/>
      <c r="J624" s="222">
        <f>ROUND(I624*H624,2)</f>
        <v>0</v>
      </c>
      <c r="K624" s="218" t="s">
        <v>203</v>
      </c>
      <c r="L624" s="47"/>
      <c r="M624" s="223" t="s">
        <v>19</v>
      </c>
      <c r="N624" s="224" t="s">
        <v>45</v>
      </c>
      <c r="O624" s="87"/>
      <c r="P624" s="225">
        <f>O624*H624</f>
        <v>0</v>
      </c>
      <c r="Q624" s="225">
        <v>0</v>
      </c>
      <c r="R624" s="225">
        <f>Q624*H624</f>
        <v>0</v>
      </c>
      <c r="S624" s="225">
        <v>0</v>
      </c>
      <c r="T624" s="22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7" t="s">
        <v>109</v>
      </c>
      <c r="AT624" s="227" t="s">
        <v>199</v>
      </c>
      <c r="AU624" s="227" t="s">
        <v>83</v>
      </c>
      <c r="AY624" s="20" t="s">
        <v>197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81</v>
      </c>
      <c r="BK624" s="228">
        <f>ROUND(I624*H624,2)</f>
        <v>0</v>
      </c>
      <c r="BL624" s="20" t="s">
        <v>109</v>
      </c>
      <c r="BM624" s="227" t="s">
        <v>924</v>
      </c>
    </row>
    <row r="625" s="2" customFormat="1">
      <c r="A625" s="41"/>
      <c r="B625" s="42"/>
      <c r="C625" s="43"/>
      <c r="D625" s="229" t="s">
        <v>205</v>
      </c>
      <c r="E625" s="43"/>
      <c r="F625" s="230" t="s">
        <v>925</v>
      </c>
      <c r="G625" s="43"/>
      <c r="H625" s="43"/>
      <c r="I625" s="231"/>
      <c r="J625" s="43"/>
      <c r="K625" s="43"/>
      <c r="L625" s="47"/>
      <c r="M625" s="232"/>
      <c r="N625" s="233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205</v>
      </c>
      <c r="AU625" s="20" t="s">
        <v>83</v>
      </c>
    </row>
    <row r="626" s="15" customFormat="1">
      <c r="A626" s="15"/>
      <c r="B626" s="257"/>
      <c r="C626" s="258"/>
      <c r="D626" s="236" t="s">
        <v>207</v>
      </c>
      <c r="E626" s="259" t="s">
        <v>19</v>
      </c>
      <c r="F626" s="260" t="s">
        <v>719</v>
      </c>
      <c r="G626" s="258"/>
      <c r="H626" s="259" t="s">
        <v>19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207</v>
      </c>
      <c r="AU626" s="266" t="s">
        <v>83</v>
      </c>
      <c r="AV626" s="15" t="s">
        <v>81</v>
      </c>
      <c r="AW626" s="15" t="s">
        <v>35</v>
      </c>
      <c r="AX626" s="15" t="s">
        <v>74</v>
      </c>
      <c r="AY626" s="266" t="s">
        <v>197</v>
      </c>
    </row>
    <row r="627" s="13" customFormat="1">
      <c r="A627" s="13"/>
      <c r="B627" s="234"/>
      <c r="C627" s="235"/>
      <c r="D627" s="236" t="s">
        <v>207</v>
      </c>
      <c r="E627" s="237" t="s">
        <v>19</v>
      </c>
      <c r="F627" s="238" t="s">
        <v>897</v>
      </c>
      <c r="G627" s="235"/>
      <c r="H627" s="239">
        <v>14.08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207</v>
      </c>
      <c r="AU627" s="245" t="s">
        <v>83</v>
      </c>
      <c r="AV627" s="13" t="s">
        <v>83</v>
      </c>
      <c r="AW627" s="13" t="s">
        <v>35</v>
      </c>
      <c r="AX627" s="13" t="s">
        <v>74</v>
      </c>
      <c r="AY627" s="245" t="s">
        <v>197</v>
      </c>
    </row>
    <row r="628" s="13" customFormat="1">
      <c r="A628" s="13"/>
      <c r="B628" s="234"/>
      <c r="C628" s="235"/>
      <c r="D628" s="236" t="s">
        <v>207</v>
      </c>
      <c r="E628" s="237" t="s">
        <v>19</v>
      </c>
      <c r="F628" s="238" t="s">
        <v>888</v>
      </c>
      <c r="G628" s="235"/>
      <c r="H628" s="239">
        <v>0.45900000000000002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207</v>
      </c>
      <c r="AU628" s="245" t="s">
        <v>83</v>
      </c>
      <c r="AV628" s="13" t="s">
        <v>83</v>
      </c>
      <c r="AW628" s="13" t="s">
        <v>35</v>
      </c>
      <c r="AX628" s="13" t="s">
        <v>74</v>
      </c>
      <c r="AY628" s="245" t="s">
        <v>197</v>
      </c>
    </row>
    <row r="629" s="13" customFormat="1">
      <c r="A629" s="13"/>
      <c r="B629" s="234"/>
      <c r="C629" s="235"/>
      <c r="D629" s="236" t="s">
        <v>207</v>
      </c>
      <c r="E629" s="237" t="s">
        <v>19</v>
      </c>
      <c r="F629" s="238" t="s">
        <v>889</v>
      </c>
      <c r="G629" s="235"/>
      <c r="H629" s="239">
        <v>0.73099999999999998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207</v>
      </c>
      <c r="AU629" s="245" t="s">
        <v>83</v>
      </c>
      <c r="AV629" s="13" t="s">
        <v>83</v>
      </c>
      <c r="AW629" s="13" t="s">
        <v>35</v>
      </c>
      <c r="AX629" s="13" t="s">
        <v>74</v>
      </c>
      <c r="AY629" s="245" t="s">
        <v>197</v>
      </c>
    </row>
    <row r="630" s="13" customFormat="1">
      <c r="A630" s="13"/>
      <c r="B630" s="234"/>
      <c r="C630" s="235"/>
      <c r="D630" s="236" t="s">
        <v>207</v>
      </c>
      <c r="E630" s="237" t="s">
        <v>19</v>
      </c>
      <c r="F630" s="238" t="s">
        <v>890</v>
      </c>
      <c r="G630" s="235"/>
      <c r="H630" s="239">
        <v>1.2769999999999999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207</v>
      </c>
      <c r="AU630" s="245" t="s">
        <v>83</v>
      </c>
      <c r="AV630" s="13" t="s">
        <v>83</v>
      </c>
      <c r="AW630" s="13" t="s">
        <v>35</v>
      </c>
      <c r="AX630" s="13" t="s">
        <v>74</v>
      </c>
      <c r="AY630" s="245" t="s">
        <v>197</v>
      </c>
    </row>
    <row r="631" s="13" customFormat="1">
      <c r="A631" s="13"/>
      <c r="B631" s="234"/>
      <c r="C631" s="235"/>
      <c r="D631" s="236" t="s">
        <v>207</v>
      </c>
      <c r="E631" s="237" t="s">
        <v>19</v>
      </c>
      <c r="F631" s="238" t="s">
        <v>891</v>
      </c>
      <c r="G631" s="235"/>
      <c r="H631" s="239">
        <v>0.17699999999999999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207</v>
      </c>
      <c r="AU631" s="245" t="s">
        <v>83</v>
      </c>
      <c r="AV631" s="13" t="s">
        <v>83</v>
      </c>
      <c r="AW631" s="13" t="s">
        <v>35</v>
      </c>
      <c r="AX631" s="13" t="s">
        <v>74</v>
      </c>
      <c r="AY631" s="245" t="s">
        <v>197</v>
      </c>
    </row>
    <row r="632" s="13" customFormat="1">
      <c r="A632" s="13"/>
      <c r="B632" s="234"/>
      <c r="C632" s="235"/>
      <c r="D632" s="236" t="s">
        <v>207</v>
      </c>
      <c r="E632" s="237" t="s">
        <v>19</v>
      </c>
      <c r="F632" s="238" t="s">
        <v>898</v>
      </c>
      <c r="G632" s="235"/>
      <c r="H632" s="239">
        <v>3.827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207</v>
      </c>
      <c r="AU632" s="245" t="s">
        <v>83</v>
      </c>
      <c r="AV632" s="13" t="s">
        <v>83</v>
      </c>
      <c r="AW632" s="13" t="s">
        <v>35</v>
      </c>
      <c r="AX632" s="13" t="s">
        <v>74</v>
      </c>
      <c r="AY632" s="245" t="s">
        <v>197</v>
      </c>
    </row>
    <row r="633" s="14" customFormat="1">
      <c r="A633" s="14"/>
      <c r="B633" s="246"/>
      <c r="C633" s="247"/>
      <c r="D633" s="236" t="s">
        <v>207</v>
      </c>
      <c r="E633" s="248" t="s">
        <v>19</v>
      </c>
      <c r="F633" s="249" t="s">
        <v>216</v>
      </c>
      <c r="G633" s="247"/>
      <c r="H633" s="250">
        <v>20.550999999999998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207</v>
      </c>
      <c r="AU633" s="256" t="s">
        <v>83</v>
      </c>
      <c r="AV633" s="14" t="s">
        <v>109</v>
      </c>
      <c r="AW633" s="14" t="s">
        <v>35</v>
      </c>
      <c r="AX633" s="14" t="s">
        <v>81</v>
      </c>
      <c r="AY633" s="256" t="s">
        <v>197</v>
      </c>
    </row>
    <row r="634" s="2" customFormat="1" ht="24.15" customHeight="1">
      <c r="A634" s="41"/>
      <c r="B634" s="42"/>
      <c r="C634" s="216" t="s">
        <v>926</v>
      </c>
      <c r="D634" s="216" t="s">
        <v>199</v>
      </c>
      <c r="E634" s="217" t="s">
        <v>927</v>
      </c>
      <c r="F634" s="218" t="s">
        <v>928</v>
      </c>
      <c r="G634" s="219" t="s">
        <v>202</v>
      </c>
      <c r="H634" s="220">
        <v>518.07000000000005</v>
      </c>
      <c r="I634" s="221"/>
      <c r="J634" s="222">
        <f>ROUND(I634*H634,2)</f>
        <v>0</v>
      </c>
      <c r="K634" s="218" t="s">
        <v>203</v>
      </c>
      <c r="L634" s="47"/>
      <c r="M634" s="223" t="s">
        <v>19</v>
      </c>
      <c r="N634" s="224" t="s">
        <v>45</v>
      </c>
      <c r="O634" s="87"/>
      <c r="P634" s="225">
        <f>O634*H634</f>
        <v>0</v>
      </c>
      <c r="Q634" s="225">
        <v>0.094500000000000001</v>
      </c>
      <c r="R634" s="225">
        <f>Q634*H634</f>
        <v>48.957615000000004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109</v>
      </c>
      <c r="AT634" s="227" t="s">
        <v>199</v>
      </c>
      <c r="AU634" s="227" t="s">
        <v>83</v>
      </c>
      <c r="AY634" s="20" t="s">
        <v>197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81</v>
      </c>
      <c r="BK634" s="228">
        <f>ROUND(I634*H634,2)</f>
        <v>0</v>
      </c>
      <c r="BL634" s="20" t="s">
        <v>109</v>
      </c>
      <c r="BM634" s="227" t="s">
        <v>929</v>
      </c>
    </row>
    <row r="635" s="2" customFormat="1">
      <c r="A635" s="41"/>
      <c r="B635" s="42"/>
      <c r="C635" s="43"/>
      <c r="D635" s="229" t="s">
        <v>205</v>
      </c>
      <c r="E635" s="43"/>
      <c r="F635" s="230" t="s">
        <v>930</v>
      </c>
      <c r="G635" s="43"/>
      <c r="H635" s="43"/>
      <c r="I635" s="231"/>
      <c r="J635" s="43"/>
      <c r="K635" s="43"/>
      <c r="L635" s="47"/>
      <c r="M635" s="232"/>
      <c r="N635" s="233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205</v>
      </c>
      <c r="AU635" s="20" t="s">
        <v>83</v>
      </c>
    </row>
    <row r="636" s="15" customFormat="1">
      <c r="A636" s="15"/>
      <c r="B636" s="257"/>
      <c r="C636" s="258"/>
      <c r="D636" s="236" t="s">
        <v>207</v>
      </c>
      <c r="E636" s="259" t="s">
        <v>19</v>
      </c>
      <c r="F636" s="260" t="s">
        <v>719</v>
      </c>
      <c r="G636" s="258"/>
      <c r="H636" s="259" t="s">
        <v>19</v>
      </c>
      <c r="I636" s="261"/>
      <c r="J636" s="258"/>
      <c r="K636" s="258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207</v>
      </c>
      <c r="AU636" s="266" t="s">
        <v>83</v>
      </c>
      <c r="AV636" s="15" t="s">
        <v>81</v>
      </c>
      <c r="AW636" s="15" t="s">
        <v>35</v>
      </c>
      <c r="AX636" s="15" t="s">
        <v>74</v>
      </c>
      <c r="AY636" s="266" t="s">
        <v>197</v>
      </c>
    </row>
    <row r="637" s="13" customFormat="1">
      <c r="A637" s="13"/>
      <c r="B637" s="234"/>
      <c r="C637" s="235"/>
      <c r="D637" s="236" t="s">
        <v>207</v>
      </c>
      <c r="E637" s="237" t="s">
        <v>19</v>
      </c>
      <c r="F637" s="238" t="s">
        <v>931</v>
      </c>
      <c r="G637" s="235"/>
      <c r="H637" s="239">
        <v>4.5999999999999996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207</v>
      </c>
      <c r="AU637" s="245" t="s">
        <v>83</v>
      </c>
      <c r="AV637" s="13" t="s">
        <v>83</v>
      </c>
      <c r="AW637" s="13" t="s">
        <v>35</v>
      </c>
      <c r="AX637" s="13" t="s">
        <v>74</v>
      </c>
      <c r="AY637" s="245" t="s">
        <v>197</v>
      </c>
    </row>
    <row r="638" s="13" customFormat="1">
      <c r="A638" s="13"/>
      <c r="B638" s="234"/>
      <c r="C638" s="235"/>
      <c r="D638" s="236" t="s">
        <v>207</v>
      </c>
      <c r="E638" s="237" t="s">
        <v>19</v>
      </c>
      <c r="F638" s="238" t="s">
        <v>932</v>
      </c>
      <c r="G638" s="235"/>
      <c r="H638" s="239">
        <v>3.71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207</v>
      </c>
      <c r="AU638" s="245" t="s">
        <v>83</v>
      </c>
      <c r="AV638" s="13" t="s">
        <v>83</v>
      </c>
      <c r="AW638" s="13" t="s">
        <v>35</v>
      </c>
      <c r="AX638" s="13" t="s">
        <v>74</v>
      </c>
      <c r="AY638" s="245" t="s">
        <v>197</v>
      </c>
    </row>
    <row r="639" s="13" customFormat="1">
      <c r="A639" s="13"/>
      <c r="B639" s="234"/>
      <c r="C639" s="235"/>
      <c r="D639" s="236" t="s">
        <v>207</v>
      </c>
      <c r="E639" s="237" t="s">
        <v>19</v>
      </c>
      <c r="F639" s="238" t="s">
        <v>933</v>
      </c>
      <c r="G639" s="235"/>
      <c r="H639" s="239">
        <v>14.5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207</v>
      </c>
      <c r="AU639" s="245" t="s">
        <v>83</v>
      </c>
      <c r="AV639" s="13" t="s">
        <v>83</v>
      </c>
      <c r="AW639" s="13" t="s">
        <v>35</v>
      </c>
      <c r="AX639" s="13" t="s">
        <v>74</v>
      </c>
      <c r="AY639" s="245" t="s">
        <v>197</v>
      </c>
    </row>
    <row r="640" s="13" customFormat="1">
      <c r="A640" s="13"/>
      <c r="B640" s="234"/>
      <c r="C640" s="235"/>
      <c r="D640" s="236" t="s">
        <v>207</v>
      </c>
      <c r="E640" s="237" t="s">
        <v>19</v>
      </c>
      <c r="F640" s="238" t="s">
        <v>934</v>
      </c>
      <c r="G640" s="235"/>
      <c r="H640" s="239">
        <v>19.850000000000001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207</v>
      </c>
      <c r="AU640" s="245" t="s">
        <v>83</v>
      </c>
      <c r="AV640" s="13" t="s">
        <v>83</v>
      </c>
      <c r="AW640" s="13" t="s">
        <v>35</v>
      </c>
      <c r="AX640" s="13" t="s">
        <v>74</v>
      </c>
      <c r="AY640" s="245" t="s">
        <v>197</v>
      </c>
    </row>
    <row r="641" s="13" customFormat="1">
      <c r="A641" s="13"/>
      <c r="B641" s="234"/>
      <c r="C641" s="235"/>
      <c r="D641" s="236" t="s">
        <v>207</v>
      </c>
      <c r="E641" s="237" t="s">
        <v>19</v>
      </c>
      <c r="F641" s="238" t="s">
        <v>935</v>
      </c>
      <c r="G641" s="235"/>
      <c r="H641" s="239">
        <v>7.8300000000000001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207</v>
      </c>
      <c r="AU641" s="245" t="s">
        <v>83</v>
      </c>
      <c r="AV641" s="13" t="s">
        <v>83</v>
      </c>
      <c r="AW641" s="13" t="s">
        <v>35</v>
      </c>
      <c r="AX641" s="13" t="s">
        <v>74</v>
      </c>
      <c r="AY641" s="245" t="s">
        <v>197</v>
      </c>
    </row>
    <row r="642" s="13" customFormat="1">
      <c r="A642" s="13"/>
      <c r="B642" s="234"/>
      <c r="C642" s="235"/>
      <c r="D642" s="236" t="s">
        <v>207</v>
      </c>
      <c r="E642" s="237" t="s">
        <v>19</v>
      </c>
      <c r="F642" s="238" t="s">
        <v>936</v>
      </c>
      <c r="G642" s="235"/>
      <c r="H642" s="239">
        <v>4.4000000000000004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207</v>
      </c>
      <c r="AU642" s="245" t="s">
        <v>83</v>
      </c>
      <c r="AV642" s="13" t="s">
        <v>83</v>
      </c>
      <c r="AW642" s="13" t="s">
        <v>35</v>
      </c>
      <c r="AX642" s="13" t="s">
        <v>74</v>
      </c>
      <c r="AY642" s="245" t="s">
        <v>197</v>
      </c>
    </row>
    <row r="643" s="13" customFormat="1">
      <c r="A643" s="13"/>
      <c r="B643" s="234"/>
      <c r="C643" s="235"/>
      <c r="D643" s="236" t="s">
        <v>207</v>
      </c>
      <c r="E643" s="237" t="s">
        <v>19</v>
      </c>
      <c r="F643" s="238" t="s">
        <v>937</v>
      </c>
      <c r="G643" s="235"/>
      <c r="H643" s="239">
        <v>13.5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207</v>
      </c>
      <c r="AU643" s="245" t="s">
        <v>83</v>
      </c>
      <c r="AV643" s="13" t="s">
        <v>83</v>
      </c>
      <c r="AW643" s="13" t="s">
        <v>35</v>
      </c>
      <c r="AX643" s="13" t="s">
        <v>74</v>
      </c>
      <c r="AY643" s="245" t="s">
        <v>197</v>
      </c>
    </row>
    <row r="644" s="13" customFormat="1">
      <c r="A644" s="13"/>
      <c r="B644" s="234"/>
      <c r="C644" s="235"/>
      <c r="D644" s="236" t="s">
        <v>207</v>
      </c>
      <c r="E644" s="237" t="s">
        <v>19</v>
      </c>
      <c r="F644" s="238" t="s">
        <v>938</v>
      </c>
      <c r="G644" s="235"/>
      <c r="H644" s="239">
        <v>13.15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207</v>
      </c>
      <c r="AU644" s="245" t="s">
        <v>83</v>
      </c>
      <c r="AV644" s="13" t="s">
        <v>83</v>
      </c>
      <c r="AW644" s="13" t="s">
        <v>35</v>
      </c>
      <c r="AX644" s="13" t="s">
        <v>74</v>
      </c>
      <c r="AY644" s="245" t="s">
        <v>197</v>
      </c>
    </row>
    <row r="645" s="13" customFormat="1">
      <c r="A645" s="13"/>
      <c r="B645" s="234"/>
      <c r="C645" s="235"/>
      <c r="D645" s="236" t="s">
        <v>207</v>
      </c>
      <c r="E645" s="237" t="s">
        <v>19</v>
      </c>
      <c r="F645" s="238" t="s">
        <v>939</v>
      </c>
      <c r="G645" s="235"/>
      <c r="H645" s="239">
        <v>11.59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207</v>
      </c>
      <c r="AU645" s="245" t="s">
        <v>83</v>
      </c>
      <c r="AV645" s="13" t="s">
        <v>83</v>
      </c>
      <c r="AW645" s="13" t="s">
        <v>35</v>
      </c>
      <c r="AX645" s="13" t="s">
        <v>74</v>
      </c>
      <c r="AY645" s="245" t="s">
        <v>197</v>
      </c>
    </row>
    <row r="646" s="13" customFormat="1">
      <c r="A646" s="13"/>
      <c r="B646" s="234"/>
      <c r="C646" s="235"/>
      <c r="D646" s="236" t="s">
        <v>207</v>
      </c>
      <c r="E646" s="237" t="s">
        <v>19</v>
      </c>
      <c r="F646" s="238" t="s">
        <v>940</v>
      </c>
      <c r="G646" s="235"/>
      <c r="H646" s="239">
        <v>12.16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207</v>
      </c>
      <c r="AU646" s="245" t="s">
        <v>83</v>
      </c>
      <c r="AV646" s="13" t="s">
        <v>83</v>
      </c>
      <c r="AW646" s="13" t="s">
        <v>35</v>
      </c>
      <c r="AX646" s="13" t="s">
        <v>74</v>
      </c>
      <c r="AY646" s="245" t="s">
        <v>197</v>
      </c>
    </row>
    <row r="647" s="13" customFormat="1">
      <c r="A647" s="13"/>
      <c r="B647" s="234"/>
      <c r="C647" s="235"/>
      <c r="D647" s="236" t="s">
        <v>207</v>
      </c>
      <c r="E647" s="237" t="s">
        <v>19</v>
      </c>
      <c r="F647" s="238" t="s">
        <v>941</v>
      </c>
      <c r="G647" s="235"/>
      <c r="H647" s="239">
        <v>8.7599999999999998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207</v>
      </c>
      <c r="AU647" s="245" t="s">
        <v>83</v>
      </c>
      <c r="AV647" s="13" t="s">
        <v>83</v>
      </c>
      <c r="AW647" s="13" t="s">
        <v>35</v>
      </c>
      <c r="AX647" s="13" t="s">
        <v>74</v>
      </c>
      <c r="AY647" s="245" t="s">
        <v>197</v>
      </c>
    </row>
    <row r="648" s="13" customFormat="1">
      <c r="A648" s="13"/>
      <c r="B648" s="234"/>
      <c r="C648" s="235"/>
      <c r="D648" s="236" t="s">
        <v>207</v>
      </c>
      <c r="E648" s="237" t="s">
        <v>19</v>
      </c>
      <c r="F648" s="238" t="s">
        <v>942</v>
      </c>
      <c r="G648" s="235"/>
      <c r="H648" s="239">
        <v>2.21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207</v>
      </c>
      <c r="AU648" s="245" t="s">
        <v>83</v>
      </c>
      <c r="AV648" s="13" t="s">
        <v>83</v>
      </c>
      <c r="AW648" s="13" t="s">
        <v>35</v>
      </c>
      <c r="AX648" s="13" t="s">
        <v>74</v>
      </c>
      <c r="AY648" s="245" t="s">
        <v>197</v>
      </c>
    </row>
    <row r="649" s="13" customFormat="1">
      <c r="A649" s="13"/>
      <c r="B649" s="234"/>
      <c r="C649" s="235"/>
      <c r="D649" s="236" t="s">
        <v>207</v>
      </c>
      <c r="E649" s="237" t="s">
        <v>19</v>
      </c>
      <c r="F649" s="238" t="s">
        <v>943</v>
      </c>
      <c r="G649" s="235"/>
      <c r="H649" s="239">
        <v>6.7599999999999998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207</v>
      </c>
      <c r="AU649" s="245" t="s">
        <v>83</v>
      </c>
      <c r="AV649" s="13" t="s">
        <v>83</v>
      </c>
      <c r="AW649" s="13" t="s">
        <v>35</v>
      </c>
      <c r="AX649" s="13" t="s">
        <v>74</v>
      </c>
      <c r="AY649" s="245" t="s">
        <v>197</v>
      </c>
    </row>
    <row r="650" s="13" customFormat="1">
      <c r="A650" s="13"/>
      <c r="B650" s="234"/>
      <c r="C650" s="235"/>
      <c r="D650" s="236" t="s">
        <v>207</v>
      </c>
      <c r="E650" s="237" t="s">
        <v>19</v>
      </c>
      <c r="F650" s="238" t="s">
        <v>944</v>
      </c>
      <c r="G650" s="235"/>
      <c r="H650" s="239">
        <v>4.4900000000000002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207</v>
      </c>
      <c r="AU650" s="245" t="s">
        <v>83</v>
      </c>
      <c r="AV650" s="13" t="s">
        <v>83</v>
      </c>
      <c r="AW650" s="13" t="s">
        <v>35</v>
      </c>
      <c r="AX650" s="13" t="s">
        <v>74</v>
      </c>
      <c r="AY650" s="245" t="s">
        <v>197</v>
      </c>
    </row>
    <row r="651" s="13" customFormat="1">
      <c r="A651" s="13"/>
      <c r="B651" s="234"/>
      <c r="C651" s="235"/>
      <c r="D651" s="236" t="s">
        <v>207</v>
      </c>
      <c r="E651" s="237" t="s">
        <v>19</v>
      </c>
      <c r="F651" s="238" t="s">
        <v>945</v>
      </c>
      <c r="G651" s="235"/>
      <c r="H651" s="239">
        <v>3.9399999999999999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207</v>
      </c>
      <c r="AU651" s="245" t="s">
        <v>83</v>
      </c>
      <c r="AV651" s="13" t="s">
        <v>83</v>
      </c>
      <c r="AW651" s="13" t="s">
        <v>35</v>
      </c>
      <c r="AX651" s="13" t="s">
        <v>74</v>
      </c>
      <c r="AY651" s="245" t="s">
        <v>197</v>
      </c>
    </row>
    <row r="652" s="13" customFormat="1">
      <c r="A652" s="13"/>
      <c r="B652" s="234"/>
      <c r="C652" s="235"/>
      <c r="D652" s="236" t="s">
        <v>207</v>
      </c>
      <c r="E652" s="237" t="s">
        <v>19</v>
      </c>
      <c r="F652" s="238" t="s">
        <v>946</v>
      </c>
      <c r="G652" s="235"/>
      <c r="H652" s="239">
        <v>10.93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207</v>
      </c>
      <c r="AU652" s="245" t="s">
        <v>83</v>
      </c>
      <c r="AV652" s="13" t="s">
        <v>83</v>
      </c>
      <c r="AW652" s="13" t="s">
        <v>35</v>
      </c>
      <c r="AX652" s="13" t="s">
        <v>74</v>
      </c>
      <c r="AY652" s="245" t="s">
        <v>197</v>
      </c>
    </row>
    <row r="653" s="13" customFormat="1">
      <c r="A653" s="13"/>
      <c r="B653" s="234"/>
      <c r="C653" s="235"/>
      <c r="D653" s="236" t="s">
        <v>207</v>
      </c>
      <c r="E653" s="237" t="s">
        <v>19</v>
      </c>
      <c r="F653" s="238" t="s">
        <v>947</v>
      </c>
      <c r="G653" s="235"/>
      <c r="H653" s="239">
        <v>11.060000000000001</v>
      </c>
      <c r="I653" s="240"/>
      <c r="J653" s="235"/>
      <c r="K653" s="235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207</v>
      </c>
      <c r="AU653" s="245" t="s">
        <v>83</v>
      </c>
      <c r="AV653" s="13" t="s">
        <v>83</v>
      </c>
      <c r="AW653" s="13" t="s">
        <v>35</v>
      </c>
      <c r="AX653" s="13" t="s">
        <v>74</v>
      </c>
      <c r="AY653" s="245" t="s">
        <v>197</v>
      </c>
    </row>
    <row r="654" s="16" customFormat="1">
      <c r="A654" s="16"/>
      <c r="B654" s="267"/>
      <c r="C654" s="268"/>
      <c r="D654" s="236" t="s">
        <v>207</v>
      </c>
      <c r="E654" s="269" t="s">
        <v>19</v>
      </c>
      <c r="F654" s="270" t="s">
        <v>348</v>
      </c>
      <c r="G654" s="268"/>
      <c r="H654" s="271">
        <v>153.44</v>
      </c>
      <c r="I654" s="272"/>
      <c r="J654" s="268"/>
      <c r="K654" s="268"/>
      <c r="L654" s="273"/>
      <c r="M654" s="274"/>
      <c r="N654" s="275"/>
      <c r="O654" s="275"/>
      <c r="P654" s="275"/>
      <c r="Q654" s="275"/>
      <c r="R654" s="275"/>
      <c r="S654" s="275"/>
      <c r="T654" s="27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7" t="s">
        <v>207</v>
      </c>
      <c r="AU654" s="277" t="s">
        <v>83</v>
      </c>
      <c r="AV654" s="16" t="s">
        <v>94</v>
      </c>
      <c r="AW654" s="16" t="s">
        <v>35</v>
      </c>
      <c r="AX654" s="16" t="s">
        <v>74</v>
      </c>
      <c r="AY654" s="277" t="s">
        <v>197</v>
      </c>
    </row>
    <row r="655" s="15" customFormat="1">
      <c r="A655" s="15"/>
      <c r="B655" s="257"/>
      <c r="C655" s="258"/>
      <c r="D655" s="236" t="s">
        <v>207</v>
      </c>
      <c r="E655" s="259" t="s">
        <v>19</v>
      </c>
      <c r="F655" s="260" t="s">
        <v>743</v>
      </c>
      <c r="G655" s="258"/>
      <c r="H655" s="259" t="s">
        <v>19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207</v>
      </c>
      <c r="AU655" s="266" t="s">
        <v>83</v>
      </c>
      <c r="AV655" s="15" t="s">
        <v>81</v>
      </c>
      <c r="AW655" s="15" t="s">
        <v>35</v>
      </c>
      <c r="AX655" s="15" t="s">
        <v>74</v>
      </c>
      <c r="AY655" s="266" t="s">
        <v>197</v>
      </c>
    </row>
    <row r="656" s="13" customFormat="1">
      <c r="A656" s="13"/>
      <c r="B656" s="234"/>
      <c r="C656" s="235"/>
      <c r="D656" s="236" t="s">
        <v>207</v>
      </c>
      <c r="E656" s="237" t="s">
        <v>19</v>
      </c>
      <c r="F656" s="238" t="s">
        <v>948</v>
      </c>
      <c r="G656" s="235"/>
      <c r="H656" s="239">
        <v>11.859999999999999</v>
      </c>
      <c r="I656" s="240"/>
      <c r="J656" s="235"/>
      <c r="K656" s="235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207</v>
      </c>
      <c r="AU656" s="245" t="s">
        <v>83</v>
      </c>
      <c r="AV656" s="13" t="s">
        <v>83</v>
      </c>
      <c r="AW656" s="13" t="s">
        <v>35</v>
      </c>
      <c r="AX656" s="13" t="s">
        <v>74</v>
      </c>
      <c r="AY656" s="245" t="s">
        <v>197</v>
      </c>
    </row>
    <row r="657" s="13" customFormat="1">
      <c r="A657" s="13"/>
      <c r="B657" s="234"/>
      <c r="C657" s="235"/>
      <c r="D657" s="236" t="s">
        <v>207</v>
      </c>
      <c r="E657" s="237" t="s">
        <v>19</v>
      </c>
      <c r="F657" s="238" t="s">
        <v>949</v>
      </c>
      <c r="G657" s="235"/>
      <c r="H657" s="239">
        <v>23.789999999999999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207</v>
      </c>
      <c r="AU657" s="245" t="s">
        <v>83</v>
      </c>
      <c r="AV657" s="13" t="s">
        <v>83</v>
      </c>
      <c r="AW657" s="13" t="s">
        <v>35</v>
      </c>
      <c r="AX657" s="13" t="s">
        <v>74</v>
      </c>
      <c r="AY657" s="245" t="s">
        <v>197</v>
      </c>
    </row>
    <row r="658" s="13" customFormat="1">
      <c r="A658" s="13"/>
      <c r="B658" s="234"/>
      <c r="C658" s="235"/>
      <c r="D658" s="236" t="s">
        <v>207</v>
      </c>
      <c r="E658" s="237" t="s">
        <v>19</v>
      </c>
      <c r="F658" s="238" t="s">
        <v>950</v>
      </c>
      <c r="G658" s="235"/>
      <c r="H658" s="239">
        <v>14.42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207</v>
      </c>
      <c r="AU658" s="245" t="s">
        <v>83</v>
      </c>
      <c r="AV658" s="13" t="s">
        <v>83</v>
      </c>
      <c r="AW658" s="13" t="s">
        <v>35</v>
      </c>
      <c r="AX658" s="13" t="s">
        <v>74</v>
      </c>
      <c r="AY658" s="245" t="s">
        <v>197</v>
      </c>
    </row>
    <row r="659" s="13" customFormat="1">
      <c r="A659" s="13"/>
      <c r="B659" s="234"/>
      <c r="C659" s="235"/>
      <c r="D659" s="236" t="s">
        <v>207</v>
      </c>
      <c r="E659" s="237" t="s">
        <v>19</v>
      </c>
      <c r="F659" s="238" t="s">
        <v>951</v>
      </c>
      <c r="G659" s="235"/>
      <c r="H659" s="239">
        <v>3.46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207</v>
      </c>
      <c r="AU659" s="245" t="s">
        <v>83</v>
      </c>
      <c r="AV659" s="13" t="s">
        <v>83</v>
      </c>
      <c r="AW659" s="13" t="s">
        <v>35</v>
      </c>
      <c r="AX659" s="13" t="s">
        <v>74</v>
      </c>
      <c r="AY659" s="245" t="s">
        <v>197</v>
      </c>
    </row>
    <row r="660" s="13" customFormat="1">
      <c r="A660" s="13"/>
      <c r="B660" s="234"/>
      <c r="C660" s="235"/>
      <c r="D660" s="236" t="s">
        <v>207</v>
      </c>
      <c r="E660" s="237" t="s">
        <v>19</v>
      </c>
      <c r="F660" s="238" t="s">
        <v>952</v>
      </c>
      <c r="G660" s="235"/>
      <c r="H660" s="239">
        <v>14.44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207</v>
      </c>
      <c r="AU660" s="245" t="s">
        <v>83</v>
      </c>
      <c r="AV660" s="13" t="s">
        <v>83</v>
      </c>
      <c r="AW660" s="13" t="s">
        <v>35</v>
      </c>
      <c r="AX660" s="13" t="s">
        <v>74</v>
      </c>
      <c r="AY660" s="245" t="s">
        <v>197</v>
      </c>
    </row>
    <row r="661" s="13" customFormat="1">
      <c r="A661" s="13"/>
      <c r="B661" s="234"/>
      <c r="C661" s="235"/>
      <c r="D661" s="236" t="s">
        <v>207</v>
      </c>
      <c r="E661" s="237" t="s">
        <v>19</v>
      </c>
      <c r="F661" s="238" t="s">
        <v>953</v>
      </c>
      <c r="G661" s="235"/>
      <c r="H661" s="239">
        <v>43.380000000000003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207</v>
      </c>
      <c r="AU661" s="245" t="s">
        <v>83</v>
      </c>
      <c r="AV661" s="13" t="s">
        <v>83</v>
      </c>
      <c r="AW661" s="13" t="s">
        <v>35</v>
      </c>
      <c r="AX661" s="13" t="s">
        <v>74</v>
      </c>
      <c r="AY661" s="245" t="s">
        <v>197</v>
      </c>
    </row>
    <row r="662" s="13" customFormat="1">
      <c r="A662" s="13"/>
      <c r="B662" s="234"/>
      <c r="C662" s="235"/>
      <c r="D662" s="236" t="s">
        <v>207</v>
      </c>
      <c r="E662" s="237" t="s">
        <v>19</v>
      </c>
      <c r="F662" s="238" t="s">
        <v>954</v>
      </c>
      <c r="G662" s="235"/>
      <c r="H662" s="239">
        <v>4.8399999999999999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207</v>
      </c>
      <c r="AU662" s="245" t="s">
        <v>83</v>
      </c>
      <c r="AV662" s="13" t="s">
        <v>83</v>
      </c>
      <c r="AW662" s="13" t="s">
        <v>35</v>
      </c>
      <c r="AX662" s="13" t="s">
        <v>74</v>
      </c>
      <c r="AY662" s="245" t="s">
        <v>197</v>
      </c>
    </row>
    <row r="663" s="13" customFormat="1">
      <c r="A663" s="13"/>
      <c r="B663" s="234"/>
      <c r="C663" s="235"/>
      <c r="D663" s="236" t="s">
        <v>207</v>
      </c>
      <c r="E663" s="237" t="s">
        <v>19</v>
      </c>
      <c r="F663" s="238" t="s">
        <v>955</v>
      </c>
      <c r="G663" s="235"/>
      <c r="H663" s="239">
        <v>3.9700000000000002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207</v>
      </c>
      <c r="AU663" s="245" t="s">
        <v>83</v>
      </c>
      <c r="AV663" s="13" t="s">
        <v>83</v>
      </c>
      <c r="AW663" s="13" t="s">
        <v>35</v>
      </c>
      <c r="AX663" s="13" t="s">
        <v>74</v>
      </c>
      <c r="AY663" s="245" t="s">
        <v>197</v>
      </c>
    </row>
    <row r="664" s="13" customFormat="1">
      <c r="A664" s="13"/>
      <c r="B664" s="234"/>
      <c r="C664" s="235"/>
      <c r="D664" s="236" t="s">
        <v>207</v>
      </c>
      <c r="E664" s="237" t="s">
        <v>19</v>
      </c>
      <c r="F664" s="238" t="s">
        <v>956</v>
      </c>
      <c r="G664" s="235"/>
      <c r="H664" s="239">
        <v>3.98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207</v>
      </c>
      <c r="AU664" s="245" t="s">
        <v>83</v>
      </c>
      <c r="AV664" s="13" t="s">
        <v>83</v>
      </c>
      <c r="AW664" s="13" t="s">
        <v>35</v>
      </c>
      <c r="AX664" s="13" t="s">
        <v>74</v>
      </c>
      <c r="AY664" s="245" t="s">
        <v>197</v>
      </c>
    </row>
    <row r="665" s="13" customFormat="1">
      <c r="A665" s="13"/>
      <c r="B665" s="234"/>
      <c r="C665" s="235"/>
      <c r="D665" s="236" t="s">
        <v>207</v>
      </c>
      <c r="E665" s="237" t="s">
        <v>19</v>
      </c>
      <c r="F665" s="238" t="s">
        <v>957</v>
      </c>
      <c r="G665" s="235"/>
      <c r="H665" s="239">
        <v>43.340000000000003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207</v>
      </c>
      <c r="AU665" s="245" t="s">
        <v>83</v>
      </c>
      <c r="AV665" s="13" t="s">
        <v>83</v>
      </c>
      <c r="AW665" s="13" t="s">
        <v>35</v>
      </c>
      <c r="AX665" s="13" t="s">
        <v>74</v>
      </c>
      <c r="AY665" s="245" t="s">
        <v>197</v>
      </c>
    </row>
    <row r="666" s="13" customFormat="1">
      <c r="A666" s="13"/>
      <c r="B666" s="234"/>
      <c r="C666" s="235"/>
      <c r="D666" s="236" t="s">
        <v>207</v>
      </c>
      <c r="E666" s="237" t="s">
        <v>19</v>
      </c>
      <c r="F666" s="238" t="s">
        <v>958</v>
      </c>
      <c r="G666" s="235"/>
      <c r="H666" s="239">
        <v>6.0099999999999998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207</v>
      </c>
      <c r="AU666" s="245" t="s">
        <v>83</v>
      </c>
      <c r="AV666" s="13" t="s">
        <v>83</v>
      </c>
      <c r="AW666" s="13" t="s">
        <v>35</v>
      </c>
      <c r="AX666" s="13" t="s">
        <v>74</v>
      </c>
      <c r="AY666" s="245" t="s">
        <v>197</v>
      </c>
    </row>
    <row r="667" s="13" customFormat="1">
      <c r="A667" s="13"/>
      <c r="B667" s="234"/>
      <c r="C667" s="235"/>
      <c r="D667" s="236" t="s">
        <v>207</v>
      </c>
      <c r="E667" s="237" t="s">
        <v>19</v>
      </c>
      <c r="F667" s="238" t="s">
        <v>959</v>
      </c>
      <c r="G667" s="235"/>
      <c r="H667" s="239">
        <v>6.0599999999999996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207</v>
      </c>
      <c r="AU667" s="245" t="s">
        <v>83</v>
      </c>
      <c r="AV667" s="13" t="s">
        <v>83</v>
      </c>
      <c r="AW667" s="13" t="s">
        <v>35</v>
      </c>
      <c r="AX667" s="13" t="s">
        <v>74</v>
      </c>
      <c r="AY667" s="245" t="s">
        <v>197</v>
      </c>
    </row>
    <row r="668" s="13" customFormat="1">
      <c r="A668" s="13"/>
      <c r="B668" s="234"/>
      <c r="C668" s="235"/>
      <c r="D668" s="236" t="s">
        <v>207</v>
      </c>
      <c r="E668" s="237" t="s">
        <v>19</v>
      </c>
      <c r="F668" s="238" t="s">
        <v>960</v>
      </c>
      <c r="G668" s="235"/>
      <c r="H668" s="239">
        <v>15.050000000000001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207</v>
      </c>
      <c r="AU668" s="245" t="s">
        <v>83</v>
      </c>
      <c r="AV668" s="13" t="s">
        <v>83</v>
      </c>
      <c r="AW668" s="13" t="s">
        <v>35</v>
      </c>
      <c r="AX668" s="13" t="s">
        <v>74</v>
      </c>
      <c r="AY668" s="245" t="s">
        <v>197</v>
      </c>
    </row>
    <row r="669" s="13" customFormat="1">
      <c r="A669" s="13"/>
      <c r="B669" s="234"/>
      <c r="C669" s="235"/>
      <c r="D669" s="236" t="s">
        <v>207</v>
      </c>
      <c r="E669" s="237" t="s">
        <v>19</v>
      </c>
      <c r="F669" s="238" t="s">
        <v>961</v>
      </c>
      <c r="G669" s="235"/>
      <c r="H669" s="239">
        <v>15.050000000000001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207</v>
      </c>
      <c r="AU669" s="245" t="s">
        <v>83</v>
      </c>
      <c r="AV669" s="13" t="s">
        <v>83</v>
      </c>
      <c r="AW669" s="13" t="s">
        <v>35</v>
      </c>
      <c r="AX669" s="13" t="s">
        <v>74</v>
      </c>
      <c r="AY669" s="245" t="s">
        <v>197</v>
      </c>
    </row>
    <row r="670" s="13" customFormat="1">
      <c r="A670" s="13"/>
      <c r="B670" s="234"/>
      <c r="C670" s="235"/>
      <c r="D670" s="236" t="s">
        <v>207</v>
      </c>
      <c r="E670" s="237" t="s">
        <v>19</v>
      </c>
      <c r="F670" s="238" t="s">
        <v>962</v>
      </c>
      <c r="G670" s="235"/>
      <c r="H670" s="239">
        <v>15.050000000000001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207</v>
      </c>
      <c r="AU670" s="245" t="s">
        <v>83</v>
      </c>
      <c r="AV670" s="13" t="s">
        <v>83</v>
      </c>
      <c r="AW670" s="13" t="s">
        <v>35</v>
      </c>
      <c r="AX670" s="13" t="s">
        <v>74</v>
      </c>
      <c r="AY670" s="245" t="s">
        <v>197</v>
      </c>
    </row>
    <row r="671" s="13" customFormat="1">
      <c r="A671" s="13"/>
      <c r="B671" s="234"/>
      <c r="C671" s="235"/>
      <c r="D671" s="236" t="s">
        <v>207</v>
      </c>
      <c r="E671" s="237" t="s">
        <v>19</v>
      </c>
      <c r="F671" s="238" t="s">
        <v>963</v>
      </c>
      <c r="G671" s="235"/>
      <c r="H671" s="239">
        <v>15.050000000000001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207</v>
      </c>
      <c r="AU671" s="245" t="s">
        <v>83</v>
      </c>
      <c r="AV671" s="13" t="s">
        <v>83</v>
      </c>
      <c r="AW671" s="13" t="s">
        <v>35</v>
      </c>
      <c r="AX671" s="13" t="s">
        <v>74</v>
      </c>
      <c r="AY671" s="245" t="s">
        <v>197</v>
      </c>
    </row>
    <row r="672" s="13" customFormat="1">
      <c r="A672" s="13"/>
      <c r="B672" s="234"/>
      <c r="C672" s="235"/>
      <c r="D672" s="236" t="s">
        <v>207</v>
      </c>
      <c r="E672" s="237" t="s">
        <v>19</v>
      </c>
      <c r="F672" s="238" t="s">
        <v>964</v>
      </c>
      <c r="G672" s="235"/>
      <c r="H672" s="239">
        <v>15.050000000000001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207</v>
      </c>
      <c r="AU672" s="245" t="s">
        <v>83</v>
      </c>
      <c r="AV672" s="13" t="s">
        <v>83</v>
      </c>
      <c r="AW672" s="13" t="s">
        <v>35</v>
      </c>
      <c r="AX672" s="13" t="s">
        <v>74</v>
      </c>
      <c r="AY672" s="245" t="s">
        <v>197</v>
      </c>
    </row>
    <row r="673" s="13" customFormat="1">
      <c r="A673" s="13"/>
      <c r="B673" s="234"/>
      <c r="C673" s="235"/>
      <c r="D673" s="236" t="s">
        <v>207</v>
      </c>
      <c r="E673" s="237" t="s">
        <v>19</v>
      </c>
      <c r="F673" s="238" t="s">
        <v>965</v>
      </c>
      <c r="G673" s="235"/>
      <c r="H673" s="239">
        <v>18.5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207</v>
      </c>
      <c r="AU673" s="245" t="s">
        <v>83</v>
      </c>
      <c r="AV673" s="13" t="s">
        <v>83</v>
      </c>
      <c r="AW673" s="13" t="s">
        <v>35</v>
      </c>
      <c r="AX673" s="13" t="s">
        <v>74</v>
      </c>
      <c r="AY673" s="245" t="s">
        <v>197</v>
      </c>
    </row>
    <row r="674" s="13" customFormat="1">
      <c r="A674" s="13"/>
      <c r="B674" s="234"/>
      <c r="C674" s="235"/>
      <c r="D674" s="236" t="s">
        <v>207</v>
      </c>
      <c r="E674" s="237" t="s">
        <v>19</v>
      </c>
      <c r="F674" s="238" t="s">
        <v>966</v>
      </c>
      <c r="G674" s="235"/>
      <c r="H674" s="239">
        <v>63.009999999999998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207</v>
      </c>
      <c r="AU674" s="245" t="s">
        <v>83</v>
      </c>
      <c r="AV674" s="13" t="s">
        <v>83</v>
      </c>
      <c r="AW674" s="13" t="s">
        <v>35</v>
      </c>
      <c r="AX674" s="13" t="s">
        <v>74</v>
      </c>
      <c r="AY674" s="245" t="s">
        <v>197</v>
      </c>
    </row>
    <row r="675" s="13" customFormat="1">
      <c r="A675" s="13"/>
      <c r="B675" s="234"/>
      <c r="C675" s="235"/>
      <c r="D675" s="236" t="s">
        <v>207</v>
      </c>
      <c r="E675" s="237" t="s">
        <v>19</v>
      </c>
      <c r="F675" s="238" t="s">
        <v>967</v>
      </c>
      <c r="G675" s="235"/>
      <c r="H675" s="239">
        <v>14.300000000000001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207</v>
      </c>
      <c r="AU675" s="245" t="s">
        <v>83</v>
      </c>
      <c r="AV675" s="13" t="s">
        <v>83</v>
      </c>
      <c r="AW675" s="13" t="s">
        <v>35</v>
      </c>
      <c r="AX675" s="13" t="s">
        <v>74</v>
      </c>
      <c r="AY675" s="245" t="s">
        <v>197</v>
      </c>
    </row>
    <row r="676" s="13" customFormat="1">
      <c r="A676" s="13"/>
      <c r="B676" s="234"/>
      <c r="C676" s="235"/>
      <c r="D676" s="236" t="s">
        <v>207</v>
      </c>
      <c r="E676" s="237" t="s">
        <v>19</v>
      </c>
      <c r="F676" s="238" t="s">
        <v>968</v>
      </c>
      <c r="G676" s="235"/>
      <c r="H676" s="239">
        <v>14.02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207</v>
      </c>
      <c r="AU676" s="245" t="s">
        <v>83</v>
      </c>
      <c r="AV676" s="13" t="s">
        <v>83</v>
      </c>
      <c r="AW676" s="13" t="s">
        <v>35</v>
      </c>
      <c r="AX676" s="13" t="s">
        <v>74</v>
      </c>
      <c r="AY676" s="245" t="s">
        <v>197</v>
      </c>
    </row>
    <row r="677" s="16" customFormat="1">
      <c r="A677" s="16"/>
      <c r="B677" s="267"/>
      <c r="C677" s="268"/>
      <c r="D677" s="236" t="s">
        <v>207</v>
      </c>
      <c r="E677" s="269" t="s">
        <v>19</v>
      </c>
      <c r="F677" s="270" t="s">
        <v>348</v>
      </c>
      <c r="G677" s="268"/>
      <c r="H677" s="271">
        <v>364.63</v>
      </c>
      <c r="I677" s="272"/>
      <c r="J677" s="268"/>
      <c r="K677" s="268"/>
      <c r="L677" s="273"/>
      <c r="M677" s="274"/>
      <c r="N677" s="275"/>
      <c r="O677" s="275"/>
      <c r="P677" s="275"/>
      <c r="Q677" s="275"/>
      <c r="R677" s="275"/>
      <c r="S677" s="275"/>
      <c r="T677" s="27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7" t="s">
        <v>207</v>
      </c>
      <c r="AU677" s="277" t="s">
        <v>83</v>
      </c>
      <c r="AV677" s="16" t="s">
        <v>94</v>
      </c>
      <c r="AW677" s="16" t="s">
        <v>35</v>
      </c>
      <c r="AX677" s="16" t="s">
        <v>74</v>
      </c>
      <c r="AY677" s="277" t="s">
        <v>197</v>
      </c>
    </row>
    <row r="678" s="14" customFormat="1">
      <c r="A678" s="14"/>
      <c r="B678" s="246"/>
      <c r="C678" s="247"/>
      <c r="D678" s="236" t="s">
        <v>207</v>
      </c>
      <c r="E678" s="248" t="s">
        <v>19</v>
      </c>
      <c r="F678" s="249" t="s">
        <v>216</v>
      </c>
      <c r="G678" s="247"/>
      <c r="H678" s="250">
        <v>518.07000000000005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207</v>
      </c>
      <c r="AU678" s="256" t="s">
        <v>83</v>
      </c>
      <c r="AV678" s="14" t="s">
        <v>109</v>
      </c>
      <c r="AW678" s="14" t="s">
        <v>35</v>
      </c>
      <c r="AX678" s="14" t="s">
        <v>81</v>
      </c>
      <c r="AY678" s="256" t="s">
        <v>197</v>
      </c>
    </row>
    <row r="679" s="2" customFormat="1" ht="44.25" customHeight="1">
      <c r="A679" s="41"/>
      <c r="B679" s="42"/>
      <c r="C679" s="216" t="s">
        <v>969</v>
      </c>
      <c r="D679" s="216" t="s">
        <v>199</v>
      </c>
      <c r="E679" s="217" t="s">
        <v>970</v>
      </c>
      <c r="F679" s="218" t="s">
        <v>971</v>
      </c>
      <c r="G679" s="219" t="s">
        <v>202</v>
      </c>
      <c r="H679" s="220">
        <v>458.94</v>
      </c>
      <c r="I679" s="221"/>
      <c r="J679" s="222">
        <f>ROUND(I679*H679,2)</f>
        <v>0</v>
      </c>
      <c r="K679" s="218" t="s">
        <v>203</v>
      </c>
      <c r="L679" s="47"/>
      <c r="M679" s="223" t="s">
        <v>19</v>
      </c>
      <c r="N679" s="224" t="s">
        <v>45</v>
      </c>
      <c r="O679" s="87"/>
      <c r="P679" s="225">
        <f>O679*H679</f>
        <v>0</v>
      </c>
      <c r="Q679" s="225">
        <v>0.0189</v>
      </c>
      <c r="R679" s="225">
        <f>Q679*H679</f>
        <v>8.6739660000000001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109</v>
      </c>
      <c r="AT679" s="227" t="s">
        <v>199</v>
      </c>
      <c r="AU679" s="227" t="s">
        <v>83</v>
      </c>
      <c r="AY679" s="20" t="s">
        <v>197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81</v>
      </c>
      <c r="BK679" s="228">
        <f>ROUND(I679*H679,2)</f>
        <v>0</v>
      </c>
      <c r="BL679" s="20" t="s">
        <v>109</v>
      </c>
      <c r="BM679" s="227" t="s">
        <v>972</v>
      </c>
    </row>
    <row r="680" s="2" customFormat="1">
      <c r="A680" s="41"/>
      <c r="B680" s="42"/>
      <c r="C680" s="43"/>
      <c r="D680" s="229" t="s">
        <v>205</v>
      </c>
      <c r="E680" s="43"/>
      <c r="F680" s="230" t="s">
        <v>973</v>
      </c>
      <c r="G680" s="43"/>
      <c r="H680" s="43"/>
      <c r="I680" s="231"/>
      <c r="J680" s="43"/>
      <c r="K680" s="43"/>
      <c r="L680" s="47"/>
      <c r="M680" s="232"/>
      <c r="N680" s="233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205</v>
      </c>
      <c r="AU680" s="20" t="s">
        <v>83</v>
      </c>
    </row>
    <row r="681" s="15" customFormat="1">
      <c r="A681" s="15"/>
      <c r="B681" s="257"/>
      <c r="C681" s="258"/>
      <c r="D681" s="236" t="s">
        <v>207</v>
      </c>
      <c r="E681" s="259" t="s">
        <v>19</v>
      </c>
      <c r="F681" s="260" t="s">
        <v>719</v>
      </c>
      <c r="G681" s="258"/>
      <c r="H681" s="259" t="s">
        <v>19</v>
      </c>
      <c r="I681" s="261"/>
      <c r="J681" s="258"/>
      <c r="K681" s="258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207</v>
      </c>
      <c r="AU681" s="266" t="s">
        <v>83</v>
      </c>
      <c r="AV681" s="15" t="s">
        <v>81</v>
      </c>
      <c r="AW681" s="15" t="s">
        <v>35</v>
      </c>
      <c r="AX681" s="15" t="s">
        <v>74</v>
      </c>
      <c r="AY681" s="266" t="s">
        <v>197</v>
      </c>
    </row>
    <row r="682" s="13" customFormat="1">
      <c r="A682" s="13"/>
      <c r="B682" s="234"/>
      <c r="C682" s="235"/>
      <c r="D682" s="236" t="s">
        <v>207</v>
      </c>
      <c r="E682" s="237" t="s">
        <v>19</v>
      </c>
      <c r="F682" s="238" t="s">
        <v>931</v>
      </c>
      <c r="G682" s="235"/>
      <c r="H682" s="239">
        <v>4.5999999999999996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207</v>
      </c>
      <c r="AU682" s="245" t="s">
        <v>83</v>
      </c>
      <c r="AV682" s="13" t="s">
        <v>83</v>
      </c>
      <c r="AW682" s="13" t="s">
        <v>35</v>
      </c>
      <c r="AX682" s="13" t="s">
        <v>74</v>
      </c>
      <c r="AY682" s="245" t="s">
        <v>197</v>
      </c>
    </row>
    <row r="683" s="13" customFormat="1">
      <c r="A683" s="13"/>
      <c r="B683" s="234"/>
      <c r="C683" s="235"/>
      <c r="D683" s="236" t="s">
        <v>207</v>
      </c>
      <c r="E683" s="237" t="s">
        <v>19</v>
      </c>
      <c r="F683" s="238" t="s">
        <v>932</v>
      </c>
      <c r="G683" s="235"/>
      <c r="H683" s="239">
        <v>3.71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207</v>
      </c>
      <c r="AU683" s="245" t="s">
        <v>83</v>
      </c>
      <c r="AV683" s="13" t="s">
        <v>83</v>
      </c>
      <c r="AW683" s="13" t="s">
        <v>35</v>
      </c>
      <c r="AX683" s="13" t="s">
        <v>74</v>
      </c>
      <c r="AY683" s="245" t="s">
        <v>197</v>
      </c>
    </row>
    <row r="684" s="13" customFormat="1">
      <c r="A684" s="13"/>
      <c r="B684" s="234"/>
      <c r="C684" s="235"/>
      <c r="D684" s="236" t="s">
        <v>207</v>
      </c>
      <c r="E684" s="237" t="s">
        <v>19</v>
      </c>
      <c r="F684" s="238" t="s">
        <v>933</v>
      </c>
      <c r="G684" s="235"/>
      <c r="H684" s="239">
        <v>14.5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207</v>
      </c>
      <c r="AU684" s="245" t="s">
        <v>83</v>
      </c>
      <c r="AV684" s="13" t="s">
        <v>83</v>
      </c>
      <c r="AW684" s="13" t="s">
        <v>35</v>
      </c>
      <c r="AX684" s="13" t="s">
        <v>74</v>
      </c>
      <c r="AY684" s="245" t="s">
        <v>197</v>
      </c>
    </row>
    <row r="685" s="13" customFormat="1">
      <c r="A685" s="13"/>
      <c r="B685" s="234"/>
      <c r="C685" s="235"/>
      <c r="D685" s="236" t="s">
        <v>207</v>
      </c>
      <c r="E685" s="237" t="s">
        <v>19</v>
      </c>
      <c r="F685" s="238" t="s">
        <v>934</v>
      </c>
      <c r="G685" s="235"/>
      <c r="H685" s="239">
        <v>19.850000000000001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207</v>
      </c>
      <c r="AU685" s="245" t="s">
        <v>83</v>
      </c>
      <c r="AV685" s="13" t="s">
        <v>83</v>
      </c>
      <c r="AW685" s="13" t="s">
        <v>35</v>
      </c>
      <c r="AX685" s="13" t="s">
        <v>74</v>
      </c>
      <c r="AY685" s="245" t="s">
        <v>197</v>
      </c>
    </row>
    <row r="686" s="13" customFormat="1">
      <c r="A686" s="13"/>
      <c r="B686" s="234"/>
      <c r="C686" s="235"/>
      <c r="D686" s="236" t="s">
        <v>207</v>
      </c>
      <c r="E686" s="237" t="s">
        <v>19</v>
      </c>
      <c r="F686" s="238" t="s">
        <v>935</v>
      </c>
      <c r="G686" s="235"/>
      <c r="H686" s="239">
        <v>7.8300000000000001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207</v>
      </c>
      <c r="AU686" s="245" t="s">
        <v>83</v>
      </c>
      <c r="AV686" s="13" t="s">
        <v>83</v>
      </c>
      <c r="AW686" s="13" t="s">
        <v>35</v>
      </c>
      <c r="AX686" s="13" t="s">
        <v>74</v>
      </c>
      <c r="AY686" s="245" t="s">
        <v>197</v>
      </c>
    </row>
    <row r="687" s="13" customFormat="1">
      <c r="A687" s="13"/>
      <c r="B687" s="234"/>
      <c r="C687" s="235"/>
      <c r="D687" s="236" t="s">
        <v>207</v>
      </c>
      <c r="E687" s="237" t="s">
        <v>19</v>
      </c>
      <c r="F687" s="238" t="s">
        <v>936</v>
      </c>
      <c r="G687" s="235"/>
      <c r="H687" s="239">
        <v>4.4000000000000004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207</v>
      </c>
      <c r="AU687" s="245" t="s">
        <v>83</v>
      </c>
      <c r="AV687" s="13" t="s">
        <v>83</v>
      </c>
      <c r="AW687" s="13" t="s">
        <v>35</v>
      </c>
      <c r="AX687" s="13" t="s">
        <v>74</v>
      </c>
      <c r="AY687" s="245" t="s">
        <v>197</v>
      </c>
    </row>
    <row r="688" s="13" customFormat="1">
      <c r="A688" s="13"/>
      <c r="B688" s="234"/>
      <c r="C688" s="235"/>
      <c r="D688" s="236" t="s">
        <v>207</v>
      </c>
      <c r="E688" s="237" t="s">
        <v>19</v>
      </c>
      <c r="F688" s="238" t="s">
        <v>937</v>
      </c>
      <c r="G688" s="235"/>
      <c r="H688" s="239">
        <v>13.5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207</v>
      </c>
      <c r="AU688" s="245" t="s">
        <v>83</v>
      </c>
      <c r="AV688" s="13" t="s">
        <v>83</v>
      </c>
      <c r="AW688" s="13" t="s">
        <v>35</v>
      </c>
      <c r="AX688" s="13" t="s">
        <v>74</v>
      </c>
      <c r="AY688" s="245" t="s">
        <v>197</v>
      </c>
    </row>
    <row r="689" s="13" customFormat="1">
      <c r="A689" s="13"/>
      <c r="B689" s="234"/>
      <c r="C689" s="235"/>
      <c r="D689" s="236" t="s">
        <v>207</v>
      </c>
      <c r="E689" s="237" t="s">
        <v>19</v>
      </c>
      <c r="F689" s="238" t="s">
        <v>938</v>
      </c>
      <c r="G689" s="235"/>
      <c r="H689" s="239">
        <v>13.15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207</v>
      </c>
      <c r="AU689" s="245" t="s">
        <v>83</v>
      </c>
      <c r="AV689" s="13" t="s">
        <v>83</v>
      </c>
      <c r="AW689" s="13" t="s">
        <v>35</v>
      </c>
      <c r="AX689" s="13" t="s">
        <v>74</v>
      </c>
      <c r="AY689" s="245" t="s">
        <v>197</v>
      </c>
    </row>
    <row r="690" s="13" customFormat="1">
      <c r="A690" s="13"/>
      <c r="B690" s="234"/>
      <c r="C690" s="235"/>
      <c r="D690" s="236" t="s">
        <v>207</v>
      </c>
      <c r="E690" s="237" t="s">
        <v>19</v>
      </c>
      <c r="F690" s="238" t="s">
        <v>939</v>
      </c>
      <c r="G690" s="235"/>
      <c r="H690" s="239">
        <v>11.59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207</v>
      </c>
      <c r="AU690" s="245" t="s">
        <v>83</v>
      </c>
      <c r="AV690" s="13" t="s">
        <v>83</v>
      </c>
      <c r="AW690" s="13" t="s">
        <v>35</v>
      </c>
      <c r="AX690" s="13" t="s">
        <v>74</v>
      </c>
      <c r="AY690" s="245" t="s">
        <v>197</v>
      </c>
    </row>
    <row r="691" s="13" customFormat="1">
      <c r="A691" s="13"/>
      <c r="B691" s="234"/>
      <c r="C691" s="235"/>
      <c r="D691" s="236" t="s">
        <v>207</v>
      </c>
      <c r="E691" s="237" t="s">
        <v>19</v>
      </c>
      <c r="F691" s="238" t="s">
        <v>940</v>
      </c>
      <c r="G691" s="235"/>
      <c r="H691" s="239">
        <v>12.16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207</v>
      </c>
      <c r="AU691" s="245" t="s">
        <v>83</v>
      </c>
      <c r="AV691" s="13" t="s">
        <v>83</v>
      </c>
      <c r="AW691" s="13" t="s">
        <v>35</v>
      </c>
      <c r="AX691" s="13" t="s">
        <v>74</v>
      </c>
      <c r="AY691" s="245" t="s">
        <v>197</v>
      </c>
    </row>
    <row r="692" s="13" customFormat="1">
      <c r="A692" s="13"/>
      <c r="B692" s="234"/>
      <c r="C692" s="235"/>
      <c r="D692" s="236" t="s">
        <v>207</v>
      </c>
      <c r="E692" s="237" t="s">
        <v>19</v>
      </c>
      <c r="F692" s="238" t="s">
        <v>941</v>
      </c>
      <c r="G692" s="235"/>
      <c r="H692" s="239">
        <v>8.7599999999999998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207</v>
      </c>
      <c r="AU692" s="245" t="s">
        <v>83</v>
      </c>
      <c r="AV692" s="13" t="s">
        <v>83</v>
      </c>
      <c r="AW692" s="13" t="s">
        <v>35</v>
      </c>
      <c r="AX692" s="13" t="s">
        <v>74</v>
      </c>
      <c r="AY692" s="245" t="s">
        <v>197</v>
      </c>
    </row>
    <row r="693" s="13" customFormat="1">
      <c r="A693" s="13"/>
      <c r="B693" s="234"/>
      <c r="C693" s="235"/>
      <c r="D693" s="236" t="s">
        <v>207</v>
      </c>
      <c r="E693" s="237" t="s">
        <v>19</v>
      </c>
      <c r="F693" s="238" t="s">
        <v>942</v>
      </c>
      <c r="G693" s="235"/>
      <c r="H693" s="239">
        <v>2.21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207</v>
      </c>
      <c r="AU693" s="245" t="s">
        <v>83</v>
      </c>
      <c r="AV693" s="13" t="s">
        <v>83</v>
      </c>
      <c r="AW693" s="13" t="s">
        <v>35</v>
      </c>
      <c r="AX693" s="13" t="s">
        <v>74</v>
      </c>
      <c r="AY693" s="245" t="s">
        <v>197</v>
      </c>
    </row>
    <row r="694" s="13" customFormat="1">
      <c r="A694" s="13"/>
      <c r="B694" s="234"/>
      <c r="C694" s="235"/>
      <c r="D694" s="236" t="s">
        <v>207</v>
      </c>
      <c r="E694" s="237" t="s">
        <v>19</v>
      </c>
      <c r="F694" s="238" t="s">
        <v>943</v>
      </c>
      <c r="G694" s="235"/>
      <c r="H694" s="239">
        <v>6.7599999999999998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207</v>
      </c>
      <c r="AU694" s="245" t="s">
        <v>83</v>
      </c>
      <c r="AV694" s="13" t="s">
        <v>83</v>
      </c>
      <c r="AW694" s="13" t="s">
        <v>35</v>
      </c>
      <c r="AX694" s="13" t="s">
        <v>74</v>
      </c>
      <c r="AY694" s="245" t="s">
        <v>197</v>
      </c>
    </row>
    <row r="695" s="13" customFormat="1">
      <c r="A695" s="13"/>
      <c r="B695" s="234"/>
      <c r="C695" s="235"/>
      <c r="D695" s="236" t="s">
        <v>207</v>
      </c>
      <c r="E695" s="237" t="s">
        <v>19</v>
      </c>
      <c r="F695" s="238" t="s">
        <v>944</v>
      </c>
      <c r="G695" s="235"/>
      <c r="H695" s="239">
        <v>4.4900000000000002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207</v>
      </c>
      <c r="AU695" s="245" t="s">
        <v>83</v>
      </c>
      <c r="AV695" s="13" t="s">
        <v>83</v>
      </c>
      <c r="AW695" s="13" t="s">
        <v>35</v>
      </c>
      <c r="AX695" s="13" t="s">
        <v>74</v>
      </c>
      <c r="AY695" s="245" t="s">
        <v>197</v>
      </c>
    </row>
    <row r="696" s="13" customFormat="1">
      <c r="A696" s="13"/>
      <c r="B696" s="234"/>
      <c r="C696" s="235"/>
      <c r="D696" s="236" t="s">
        <v>207</v>
      </c>
      <c r="E696" s="237" t="s">
        <v>19</v>
      </c>
      <c r="F696" s="238" t="s">
        <v>945</v>
      </c>
      <c r="G696" s="235"/>
      <c r="H696" s="239">
        <v>3.9399999999999999</v>
      </c>
      <c r="I696" s="240"/>
      <c r="J696" s="235"/>
      <c r="K696" s="235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207</v>
      </c>
      <c r="AU696" s="245" t="s">
        <v>83</v>
      </c>
      <c r="AV696" s="13" t="s">
        <v>83</v>
      </c>
      <c r="AW696" s="13" t="s">
        <v>35</v>
      </c>
      <c r="AX696" s="13" t="s">
        <v>74</v>
      </c>
      <c r="AY696" s="245" t="s">
        <v>197</v>
      </c>
    </row>
    <row r="697" s="13" customFormat="1">
      <c r="A697" s="13"/>
      <c r="B697" s="234"/>
      <c r="C697" s="235"/>
      <c r="D697" s="236" t="s">
        <v>207</v>
      </c>
      <c r="E697" s="237" t="s">
        <v>19</v>
      </c>
      <c r="F697" s="238" t="s">
        <v>946</v>
      </c>
      <c r="G697" s="235"/>
      <c r="H697" s="239">
        <v>10.93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207</v>
      </c>
      <c r="AU697" s="245" t="s">
        <v>83</v>
      </c>
      <c r="AV697" s="13" t="s">
        <v>83</v>
      </c>
      <c r="AW697" s="13" t="s">
        <v>35</v>
      </c>
      <c r="AX697" s="13" t="s">
        <v>74</v>
      </c>
      <c r="AY697" s="245" t="s">
        <v>197</v>
      </c>
    </row>
    <row r="698" s="13" customFormat="1">
      <c r="A698" s="13"/>
      <c r="B698" s="234"/>
      <c r="C698" s="235"/>
      <c r="D698" s="236" t="s">
        <v>207</v>
      </c>
      <c r="E698" s="237" t="s">
        <v>19</v>
      </c>
      <c r="F698" s="238" t="s">
        <v>947</v>
      </c>
      <c r="G698" s="235"/>
      <c r="H698" s="239">
        <v>11.060000000000001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207</v>
      </c>
      <c r="AU698" s="245" t="s">
        <v>83</v>
      </c>
      <c r="AV698" s="13" t="s">
        <v>83</v>
      </c>
      <c r="AW698" s="13" t="s">
        <v>35</v>
      </c>
      <c r="AX698" s="13" t="s">
        <v>74</v>
      </c>
      <c r="AY698" s="245" t="s">
        <v>197</v>
      </c>
    </row>
    <row r="699" s="16" customFormat="1">
      <c r="A699" s="16"/>
      <c r="B699" s="267"/>
      <c r="C699" s="268"/>
      <c r="D699" s="236" t="s">
        <v>207</v>
      </c>
      <c r="E699" s="269" t="s">
        <v>19</v>
      </c>
      <c r="F699" s="270" t="s">
        <v>348</v>
      </c>
      <c r="G699" s="268"/>
      <c r="H699" s="271">
        <v>153.44</v>
      </c>
      <c r="I699" s="272"/>
      <c r="J699" s="268"/>
      <c r="K699" s="268"/>
      <c r="L699" s="273"/>
      <c r="M699" s="274"/>
      <c r="N699" s="275"/>
      <c r="O699" s="275"/>
      <c r="P699" s="275"/>
      <c r="Q699" s="275"/>
      <c r="R699" s="275"/>
      <c r="S699" s="275"/>
      <c r="T699" s="27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77" t="s">
        <v>207</v>
      </c>
      <c r="AU699" s="277" t="s">
        <v>83</v>
      </c>
      <c r="AV699" s="16" t="s">
        <v>94</v>
      </c>
      <c r="AW699" s="16" t="s">
        <v>35</v>
      </c>
      <c r="AX699" s="16" t="s">
        <v>74</v>
      </c>
      <c r="AY699" s="277" t="s">
        <v>197</v>
      </c>
    </row>
    <row r="700" s="15" customFormat="1">
      <c r="A700" s="15"/>
      <c r="B700" s="257"/>
      <c r="C700" s="258"/>
      <c r="D700" s="236" t="s">
        <v>207</v>
      </c>
      <c r="E700" s="259" t="s">
        <v>19</v>
      </c>
      <c r="F700" s="260" t="s">
        <v>743</v>
      </c>
      <c r="G700" s="258"/>
      <c r="H700" s="259" t="s">
        <v>19</v>
      </c>
      <c r="I700" s="261"/>
      <c r="J700" s="258"/>
      <c r="K700" s="258"/>
      <c r="L700" s="262"/>
      <c r="M700" s="263"/>
      <c r="N700" s="264"/>
      <c r="O700" s="264"/>
      <c r="P700" s="264"/>
      <c r="Q700" s="264"/>
      <c r="R700" s="264"/>
      <c r="S700" s="264"/>
      <c r="T700" s="26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6" t="s">
        <v>207</v>
      </c>
      <c r="AU700" s="266" t="s">
        <v>83</v>
      </c>
      <c r="AV700" s="15" t="s">
        <v>81</v>
      </c>
      <c r="AW700" s="15" t="s">
        <v>35</v>
      </c>
      <c r="AX700" s="15" t="s">
        <v>74</v>
      </c>
      <c r="AY700" s="266" t="s">
        <v>197</v>
      </c>
    </row>
    <row r="701" s="13" customFormat="1">
      <c r="A701" s="13"/>
      <c r="B701" s="234"/>
      <c r="C701" s="235"/>
      <c r="D701" s="236" t="s">
        <v>207</v>
      </c>
      <c r="E701" s="237" t="s">
        <v>19</v>
      </c>
      <c r="F701" s="238" t="s">
        <v>950</v>
      </c>
      <c r="G701" s="235"/>
      <c r="H701" s="239">
        <v>14.42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207</v>
      </c>
      <c r="AU701" s="245" t="s">
        <v>83</v>
      </c>
      <c r="AV701" s="13" t="s">
        <v>83</v>
      </c>
      <c r="AW701" s="13" t="s">
        <v>35</v>
      </c>
      <c r="AX701" s="13" t="s">
        <v>74</v>
      </c>
      <c r="AY701" s="245" t="s">
        <v>197</v>
      </c>
    </row>
    <row r="702" s="13" customFormat="1">
      <c r="A702" s="13"/>
      <c r="B702" s="234"/>
      <c r="C702" s="235"/>
      <c r="D702" s="236" t="s">
        <v>207</v>
      </c>
      <c r="E702" s="237" t="s">
        <v>19</v>
      </c>
      <c r="F702" s="238" t="s">
        <v>952</v>
      </c>
      <c r="G702" s="235"/>
      <c r="H702" s="239">
        <v>14.44</v>
      </c>
      <c r="I702" s="240"/>
      <c r="J702" s="235"/>
      <c r="K702" s="235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207</v>
      </c>
      <c r="AU702" s="245" t="s">
        <v>83</v>
      </c>
      <c r="AV702" s="13" t="s">
        <v>83</v>
      </c>
      <c r="AW702" s="13" t="s">
        <v>35</v>
      </c>
      <c r="AX702" s="13" t="s">
        <v>74</v>
      </c>
      <c r="AY702" s="245" t="s">
        <v>197</v>
      </c>
    </row>
    <row r="703" s="13" customFormat="1">
      <c r="A703" s="13"/>
      <c r="B703" s="234"/>
      <c r="C703" s="235"/>
      <c r="D703" s="236" t="s">
        <v>207</v>
      </c>
      <c r="E703" s="237" t="s">
        <v>19</v>
      </c>
      <c r="F703" s="238" t="s">
        <v>953</v>
      </c>
      <c r="G703" s="235"/>
      <c r="H703" s="239">
        <v>43.380000000000003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207</v>
      </c>
      <c r="AU703" s="245" t="s">
        <v>83</v>
      </c>
      <c r="AV703" s="13" t="s">
        <v>83</v>
      </c>
      <c r="AW703" s="13" t="s">
        <v>35</v>
      </c>
      <c r="AX703" s="13" t="s">
        <v>74</v>
      </c>
      <c r="AY703" s="245" t="s">
        <v>197</v>
      </c>
    </row>
    <row r="704" s="13" customFormat="1">
      <c r="A704" s="13"/>
      <c r="B704" s="234"/>
      <c r="C704" s="235"/>
      <c r="D704" s="236" t="s">
        <v>207</v>
      </c>
      <c r="E704" s="237" t="s">
        <v>19</v>
      </c>
      <c r="F704" s="238" t="s">
        <v>954</v>
      </c>
      <c r="G704" s="235"/>
      <c r="H704" s="239">
        <v>4.8399999999999999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207</v>
      </c>
      <c r="AU704" s="245" t="s">
        <v>83</v>
      </c>
      <c r="AV704" s="13" t="s">
        <v>83</v>
      </c>
      <c r="AW704" s="13" t="s">
        <v>35</v>
      </c>
      <c r="AX704" s="13" t="s">
        <v>74</v>
      </c>
      <c r="AY704" s="245" t="s">
        <v>197</v>
      </c>
    </row>
    <row r="705" s="13" customFormat="1">
      <c r="A705" s="13"/>
      <c r="B705" s="234"/>
      <c r="C705" s="235"/>
      <c r="D705" s="236" t="s">
        <v>207</v>
      </c>
      <c r="E705" s="237" t="s">
        <v>19</v>
      </c>
      <c r="F705" s="238" t="s">
        <v>957</v>
      </c>
      <c r="G705" s="235"/>
      <c r="H705" s="239">
        <v>43.340000000000003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207</v>
      </c>
      <c r="AU705" s="245" t="s">
        <v>83</v>
      </c>
      <c r="AV705" s="13" t="s">
        <v>83</v>
      </c>
      <c r="AW705" s="13" t="s">
        <v>35</v>
      </c>
      <c r="AX705" s="13" t="s">
        <v>74</v>
      </c>
      <c r="AY705" s="245" t="s">
        <v>197</v>
      </c>
    </row>
    <row r="706" s="13" customFormat="1">
      <c r="A706" s="13"/>
      <c r="B706" s="234"/>
      <c r="C706" s="235"/>
      <c r="D706" s="236" t="s">
        <v>207</v>
      </c>
      <c r="E706" s="237" t="s">
        <v>19</v>
      </c>
      <c r="F706" s="238" t="s">
        <v>960</v>
      </c>
      <c r="G706" s="235"/>
      <c r="H706" s="239">
        <v>15.050000000000001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207</v>
      </c>
      <c r="AU706" s="245" t="s">
        <v>83</v>
      </c>
      <c r="AV706" s="13" t="s">
        <v>83</v>
      </c>
      <c r="AW706" s="13" t="s">
        <v>35</v>
      </c>
      <c r="AX706" s="13" t="s">
        <v>74</v>
      </c>
      <c r="AY706" s="245" t="s">
        <v>197</v>
      </c>
    </row>
    <row r="707" s="13" customFormat="1">
      <c r="A707" s="13"/>
      <c r="B707" s="234"/>
      <c r="C707" s="235"/>
      <c r="D707" s="236" t="s">
        <v>207</v>
      </c>
      <c r="E707" s="237" t="s">
        <v>19</v>
      </c>
      <c r="F707" s="238" t="s">
        <v>961</v>
      </c>
      <c r="G707" s="235"/>
      <c r="H707" s="239">
        <v>15.050000000000001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207</v>
      </c>
      <c r="AU707" s="245" t="s">
        <v>83</v>
      </c>
      <c r="AV707" s="13" t="s">
        <v>83</v>
      </c>
      <c r="AW707" s="13" t="s">
        <v>35</v>
      </c>
      <c r="AX707" s="13" t="s">
        <v>74</v>
      </c>
      <c r="AY707" s="245" t="s">
        <v>197</v>
      </c>
    </row>
    <row r="708" s="13" customFormat="1">
      <c r="A708" s="13"/>
      <c r="B708" s="234"/>
      <c r="C708" s="235"/>
      <c r="D708" s="236" t="s">
        <v>207</v>
      </c>
      <c r="E708" s="237" t="s">
        <v>19</v>
      </c>
      <c r="F708" s="238" t="s">
        <v>962</v>
      </c>
      <c r="G708" s="235"/>
      <c r="H708" s="239">
        <v>15.050000000000001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207</v>
      </c>
      <c r="AU708" s="245" t="s">
        <v>83</v>
      </c>
      <c r="AV708" s="13" t="s">
        <v>83</v>
      </c>
      <c r="AW708" s="13" t="s">
        <v>35</v>
      </c>
      <c r="AX708" s="13" t="s">
        <v>74</v>
      </c>
      <c r="AY708" s="245" t="s">
        <v>197</v>
      </c>
    </row>
    <row r="709" s="13" customFormat="1">
      <c r="A709" s="13"/>
      <c r="B709" s="234"/>
      <c r="C709" s="235"/>
      <c r="D709" s="236" t="s">
        <v>207</v>
      </c>
      <c r="E709" s="237" t="s">
        <v>19</v>
      </c>
      <c r="F709" s="238" t="s">
        <v>963</v>
      </c>
      <c r="G709" s="235"/>
      <c r="H709" s="239">
        <v>15.050000000000001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207</v>
      </c>
      <c r="AU709" s="245" t="s">
        <v>83</v>
      </c>
      <c r="AV709" s="13" t="s">
        <v>83</v>
      </c>
      <c r="AW709" s="13" t="s">
        <v>35</v>
      </c>
      <c r="AX709" s="13" t="s">
        <v>74</v>
      </c>
      <c r="AY709" s="245" t="s">
        <v>197</v>
      </c>
    </row>
    <row r="710" s="13" customFormat="1">
      <c r="A710" s="13"/>
      <c r="B710" s="234"/>
      <c r="C710" s="235"/>
      <c r="D710" s="236" t="s">
        <v>207</v>
      </c>
      <c r="E710" s="237" t="s">
        <v>19</v>
      </c>
      <c r="F710" s="238" t="s">
        <v>964</v>
      </c>
      <c r="G710" s="235"/>
      <c r="H710" s="239">
        <v>15.050000000000001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207</v>
      </c>
      <c r="AU710" s="245" t="s">
        <v>83</v>
      </c>
      <c r="AV710" s="13" t="s">
        <v>83</v>
      </c>
      <c r="AW710" s="13" t="s">
        <v>35</v>
      </c>
      <c r="AX710" s="13" t="s">
        <v>74</v>
      </c>
      <c r="AY710" s="245" t="s">
        <v>197</v>
      </c>
    </row>
    <row r="711" s="13" customFormat="1">
      <c r="A711" s="13"/>
      <c r="B711" s="234"/>
      <c r="C711" s="235"/>
      <c r="D711" s="236" t="s">
        <v>207</v>
      </c>
      <c r="E711" s="237" t="s">
        <v>19</v>
      </c>
      <c r="F711" s="238" t="s">
        <v>965</v>
      </c>
      <c r="G711" s="235"/>
      <c r="H711" s="239">
        <v>18.5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207</v>
      </c>
      <c r="AU711" s="245" t="s">
        <v>83</v>
      </c>
      <c r="AV711" s="13" t="s">
        <v>83</v>
      </c>
      <c r="AW711" s="13" t="s">
        <v>35</v>
      </c>
      <c r="AX711" s="13" t="s">
        <v>74</v>
      </c>
      <c r="AY711" s="245" t="s">
        <v>197</v>
      </c>
    </row>
    <row r="712" s="13" customFormat="1">
      <c r="A712" s="13"/>
      <c r="B712" s="234"/>
      <c r="C712" s="235"/>
      <c r="D712" s="236" t="s">
        <v>207</v>
      </c>
      <c r="E712" s="237" t="s">
        <v>19</v>
      </c>
      <c r="F712" s="238" t="s">
        <v>966</v>
      </c>
      <c r="G712" s="235"/>
      <c r="H712" s="239">
        <v>63.009999999999998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207</v>
      </c>
      <c r="AU712" s="245" t="s">
        <v>83</v>
      </c>
      <c r="AV712" s="13" t="s">
        <v>83</v>
      </c>
      <c r="AW712" s="13" t="s">
        <v>35</v>
      </c>
      <c r="AX712" s="13" t="s">
        <v>74</v>
      </c>
      <c r="AY712" s="245" t="s">
        <v>197</v>
      </c>
    </row>
    <row r="713" s="13" customFormat="1">
      <c r="A713" s="13"/>
      <c r="B713" s="234"/>
      <c r="C713" s="235"/>
      <c r="D713" s="236" t="s">
        <v>207</v>
      </c>
      <c r="E713" s="237" t="s">
        <v>19</v>
      </c>
      <c r="F713" s="238" t="s">
        <v>967</v>
      </c>
      <c r="G713" s="235"/>
      <c r="H713" s="239">
        <v>14.300000000000001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207</v>
      </c>
      <c r="AU713" s="245" t="s">
        <v>83</v>
      </c>
      <c r="AV713" s="13" t="s">
        <v>83</v>
      </c>
      <c r="AW713" s="13" t="s">
        <v>35</v>
      </c>
      <c r="AX713" s="13" t="s">
        <v>74</v>
      </c>
      <c r="AY713" s="245" t="s">
        <v>197</v>
      </c>
    </row>
    <row r="714" s="13" customFormat="1">
      <c r="A714" s="13"/>
      <c r="B714" s="234"/>
      <c r="C714" s="235"/>
      <c r="D714" s="236" t="s">
        <v>207</v>
      </c>
      <c r="E714" s="237" t="s">
        <v>19</v>
      </c>
      <c r="F714" s="238" t="s">
        <v>968</v>
      </c>
      <c r="G714" s="235"/>
      <c r="H714" s="239">
        <v>14.02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207</v>
      </c>
      <c r="AU714" s="245" t="s">
        <v>83</v>
      </c>
      <c r="AV714" s="13" t="s">
        <v>83</v>
      </c>
      <c r="AW714" s="13" t="s">
        <v>35</v>
      </c>
      <c r="AX714" s="13" t="s">
        <v>74</v>
      </c>
      <c r="AY714" s="245" t="s">
        <v>197</v>
      </c>
    </row>
    <row r="715" s="16" customFormat="1">
      <c r="A715" s="16"/>
      <c r="B715" s="267"/>
      <c r="C715" s="268"/>
      <c r="D715" s="236" t="s">
        <v>207</v>
      </c>
      <c r="E715" s="269" t="s">
        <v>19</v>
      </c>
      <c r="F715" s="270" t="s">
        <v>348</v>
      </c>
      <c r="G715" s="268"/>
      <c r="H715" s="271">
        <v>305.5</v>
      </c>
      <c r="I715" s="272"/>
      <c r="J715" s="268"/>
      <c r="K715" s="268"/>
      <c r="L715" s="273"/>
      <c r="M715" s="274"/>
      <c r="N715" s="275"/>
      <c r="O715" s="275"/>
      <c r="P715" s="275"/>
      <c r="Q715" s="275"/>
      <c r="R715" s="275"/>
      <c r="S715" s="275"/>
      <c r="T715" s="27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77" t="s">
        <v>207</v>
      </c>
      <c r="AU715" s="277" t="s">
        <v>83</v>
      </c>
      <c r="AV715" s="16" t="s">
        <v>94</v>
      </c>
      <c r="AW715" s="16" t="s">
        <v>35</v>
      </c>
      <c r="AX715" s="16" t="s">
        <v>74</v>
      </c>
      <c r="AY715" s="277" t="s">
        <v>197</v>
      </c>
    </row>
    <row r="716" s="14" customFormat="1">
      <c r="A716" s="14"/>
      <c r="B716" s="246"/>
      <c r="C716" s="247"/>
      <c r="D716" s="236" t="s">
        <v>207</v>
      </c>
      <c r="E716" s="248" t="s">
        <v>19</v>
      </c>
      <c r="F716" s="249" t="s">
        <v>216</v>
      </c>
      <c r="G716" s="247"/>
      <c r="H716" s="250">
        <v>458.94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207</v>
      </c>
      <c r="AU716" s="256" t="s">
        <v>83</v>
      </c>
      <c r="AV716" s="14" t="s">
        <v>109</v>
      </c>
      <c r="AW716" s="14" t="s">
        <v>35</v>
      </c>
      <c r="AX716" s="14" t="s">
        <v>81</v>
      </c>
      <c r="AY716" s="256" t="s">
        <v>197</v>
      </c>
    </row>
    <row r="717" s="2" customFormat="1" ht="24.15" customHeight="1">
      <c r="A717" s="41"/>
      <c r="B717" s="42"/>
      <c r="C717" s="216" t="s">
        <v>974</v>
      </c>
      <c r="D717" s="216" t="s">
        <v>199</v>
      </c>
      <c r="E717" s="217" t="s">
        <v>975</v>
      </c>
      <c r="F717" s="218" t="s">
        <v>976</v>
      </c>
      <c r="G717" s="219" t="s">
        <v>202</v>
      </c>
      <c r="H717" s="220">
        <v>256.56</v>
      </c>
      <c r="I717" s="221"/>
      <c r="J717" s="222">
        <f>ROUND(I717*H717,2)</f>
        <v>0</v>
      </c>
      <c r="K717" s="218" t="s">
        <v>203</v>
      </c>
      <c r="L717" s="47"/>
      <c r="M717" s="223" t="s">
        <v>19</v>
      </c>
      <c r="N717" s="224" t="s">
        <v>45</v>
      </c>
      <c r="O717" s="87"/>
      <c r="P717" s="225">
        <f>O717*H717</f>
        <v>0</v>
      </c>
      <c r="Q717" s="225">
        <v>0.00012999999999999999</v>
      </c>
      <c r="R717" s="225">
        <f>Q717*H717</f>
        <v>0.033352799999999995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109</v>
      </c>
      <c r="AT717" s="227" t="s">
        <v>199</v>
      </c>
      <c r="AU717" s="227" t="s">
        <v>83</v>
      </c>
      <c r="AY717" s="20" t="s">
        <v>197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81</v>
      </c>
      <c r="BK717" s="228">
        <f>ROUND(I717*H717,2)</f>
        <v>0</v>
      </c>
      <c r="BL717" s="20" t="s">
        <v>109</v>
      </c>
      <c r="BM717" s="227" t="s">
        <v>977</v>
      </c>
    </row>
    <row r="718" s="2" customFormat="1">
      <c r="A718" s="41"/>
      <c r="B718" s="42"/>
      <c r="C718" s="43"/>
      <c r="D718" s="229" t="s">
        <v>205</v>
      </c>
      <c r="E718" s="43"/>
      <c r="F718" s="230" t="s">
        <v>978</v>
      </c>
      <c r="G718" s="43"/>
      <c r="H718" s="43"/>
      <c r="I718" s="231"/>
      <c r="J718" s="43"/>
      <c r="K718" s="43"/>
      <c r="L718" s="47"/>
      <c r="M718" s="232"/>
      <c r="N718" s="233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205</v>
      </c>
      <c r="AU718" s="20" t="s">
        <v>83</v>
      </c>
    </row>
    <row r="719" s="15" customFormat="1">
      <c r="A719" s="15"/>
      <c r="B719" s="257"/>
      <c r="C719" s="258"/>
      <c r="D719" s="236" t="s">
        <v>207</v>
      </c>
      <c r="E719" s="259" t="s">
        <v>19</v>
      </c>
      <c r="F719" s="260" t="s">
        <v>979</v>
      </c>
      <c r="G719" s="258"/>
      <c r="H719" s="259" t="s">
        <v>19</v>
      </c>
      <c r="I719" s="261"/>
      <c r="J719" s="258"/>
      <c r="K719" s="258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207</v>
      </c>
      <c r="AU719" s="266" t="s">
        <v>83</v>
      </c>
      <c r="AV719" s="15" t="s">
        <v>81</v>
      </c>
      <c r="AW719" s="15" t="s">
        <v>35</v>
      </c>
      <c r="AX719" s="15" t="s">
        <v>74</v>
      </c>
      <c r="AY719" s="266" t="s">
        <v>197</v>
      </c>
    </row>
    <row r="720" s="13" customFormat="1">
      <c r="A720" s="13"/>
      <c r="B720" s="234"/>
      <c r="C720" s="235"/>
      <c r="D720" s="236" t="s">
        <v>207</v>
      </c>
      <c r="E720" s="237" t="s">
        <v>19</v>
      </c>
      <c r="F720" s="238" t="s">
        <v>980</v>
      </c>
      <c r="G720" s="235"/>
      <c r="H720" s="239">
        <v>176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207</v>
      </c>
      <c r="AU720" s="245" t="s">
        <v>83</v>
      </c>
      <c r="AV720" s="13" t="s">
        <v>83</v>
      </c>
      <c r="AW720" s="13" t="s">
        <v>35</v>
      </c>
      <c r="AX720" s="13" t="s">
        <v>74</v>
      </c>
      <c r="AY720" s="245" t="s">
        <v>197</v>
      </c>
    </row>
    <row r="721" s="13" customFormat="1">
      <c r="A721" s="13"/>
      <c r="B721" s="234"/>
      <c r="C721" s="235"/>
      <c r="D721" s="236" t="s">
        <v>207</v>
      </c>
      <c r="E721" s="237" t="s">
        <v>19</v>
      </c>
      <c r="F721" s="238" t="s">
        <v>981</v>
      </c>
      <c r="G721" s="235"/>
      <c r="H721" s="239">
        <v>5.7400000000000002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207</v>
      </c>
      <c r="AU721" s="245" t="s">
        <v>83</v>
      </c>
      <c r="AV721" s="13" t="s">
        <v>83</v>
      </c>
      <c r="AW721" s="13" t="s">
        <v>35</v>
      </c>
      <c r="AX721" s="13" t="s">
        <v>74</v>
      </c>
      <c r="AY721" s="245" t="s">
        <v>197</v>
      </c>
    </row>
    <row r="722" s="13" customFormat="1">
      <c r="A722" s="13"/>
      <c r="B722" s="234"/>
      <c r="C722" s="235"/>
      <c r="D722" s="236" t="s">
        <v>207</v>
      </c>
      <c r="E722" s="237" t="s">
        <v>19</v>
      </c>
      <c r="F722" s="238" t="s">
        <v>982</v>
      </c>
      <c r="G722" s="235"/>
      <c r="H722" s="239">
        <v>9.1400000000000006</v>
      </c>
      <c r="I722" s="240"/>
      <c r="J722" s="235"/>
      <c r="K722" s="235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207</v>
      </c>
      <c r="AU722" s="245" t="s">
        <v>83</v>
      </c>
      <c r="AV722" s="13" t="s">
        <v>83</v>
      </c>
      <c r="AW722" s="13" t="s">
        <v>35</v>
      </c>
      <c r="AX722" s="13" t="s">
        <v>74</v>
      </c>
      <c r="AY722" s="245" t="s">
        <v>197</v>
      </c>
    </row>
    <row r="723" s="13" customFormat="1">
      <c r="A723" s="13"/>
      <c r="B723" s="234"/>
      <c r="C723" s="235"/>
      <c r="D723" s="236" t="s">
        <v>207</v>
      </c>
      <c r="E723" s="237" t="s">
        <v>19</v>
      </c>
      <c r="F723" s="238" t="s">
        <v>983</v>
      </c>
      <c r="G723" s="235"/>
      <c r="H723" s="239">
        <v>15.630000000000001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207</v>
      </c>
      <c r="AU723" s="245" t="s">
        <v>83</v>
      </c>
      <c r="AV723" s="13" t="s">
        <v>83</v>
      </c>
      <c r="AW723" s="13" t="s">
        <v>35</v>
      </c>
      <c r="AX723" s="13" t="s">
        <v>74</v>
      </c>
      <c r="AY723" s="245" t="s">
        <v>197</v>
      </c>
    </row>
    <row r="724" s="13" customFormat="1">
      <c r="A724" s="13"/>
      <c r="B724" s="234"/>
      <c r="C724" s="235"/>
      <c r="D724" s="236" t="s">
        <v>207</v>
      </c>
      <c r="E724" s="237" t="s">
        <v>19</v>
      </c>
      <c r="F724" s="238" t="s">
        <v>984</v>
      </c>
      <c r="G724" s="235"/>
      <c r="H724" s="239">
        <v>2.21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207</v>
      </c>
      <c r="AU724" s="245" t="s">
        <v>83</v>
      </c>
      <c r="AV724" s="13" t="s">
        <v>83</v>
      </c>
      <c r="AW724" s="13" t="s">
        <v>35</v>
      </c>
      <c r="AX724" s="13" t="s">
        <v>74</v>
      </c>
      <c r="AY724" s="245" t="s">
        <v>197</v>
      </c>
    </row>
    <row r="725" s="13" customFormat="1">
      <c r="A725" s="13"/>
      <c r="B725" s="234"/>
      <c r="C725" s="235"/>
      <c r="D725" s="236" t="s">
        <v>207</v>
      </c>
      <c r="E725" s="237" t="s">
        <v>19</v>
      </c>
      <c r="F725" s="238" t="s">
        <v>985</v>
      </c>
      <c r="G725" s="235"/>
      <c r="H725" s="239">
        <v>47.840000000000003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207</v>
      </c>
      <c r="AU725" s="245" t="s">
        <v>83</v>
      </c>
      <c r="AV725" s="13" t="s">
        <v>83</v>
      </c>
      <c r="AW725" s="13" t="s">
        <v>35</v>
      </c>
      <c r="AX725" s="13" t="s">
        <v>74</v>
      </c>
      <c r="AY725" s="245" t="s">
        <v>197</v>
      </c>
    </row>
    <row r="726" s="14" customFormat="1">
      <c r="A726" s="14"/>
      <c r="B726" s="246"/>
      <c r="C726" s="247"/>
      <c r="D726" s="236" t="s">
        <v>207</v>
      </c>
      <c r="E726" s="248" t="s">
        <v>19</v>
      </c>
      <c r="F726" s="249" t="s">
        <v>216</v>
      </c>
      <c r="G726" s="247"/>
      <c r="H726" s="250">
        <v>256.56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207</v>
      </c>
      <c r="AU726" s="256" t="s">
        <v>83</v>
      </c>
      <c r="AV726" s="14" t="s">
        <v>109</v>
      </c>
      <c r="AW726" s="14" t="s">
        <v>35</v>
      </c>
      <c r="AX726" s="14" t="s">
        <v>81</v>
      </c>
      <c r="AY726" s="256" t="s">
        <v>197</v>
      </c>
    </row>
    <row r="727" s="2" customFormat="1" ht="37.8" customHeight="1">
      <c r="A727" s="41"/>
      <c r="B727" s="42"/>
      <c r="C727" s="216" t="s">
        <v>986</v>
      </c>
      <c r="D727" s="216" t="s">
        <v>199</v>
      </c>
      <c r="E727" s="217" t="s">
        <v>987</v>
      </c>
      <c r="F727" s="218" t="s">
        <v>988</v>
      </c>
      <c r="G727" s="219" t="s">
        <v>202</v>
      </c>
      <c r="H727" s="220">
        <v>256.88999999999999</v>
      </c>
      <c r="I727" s="221"/>
      <c r="J727" s="222">
        <f>ROUND(I727*H727,2)</f>
        <v>0</v>
      </c>
      <c r="K727" s="218" t="s">
        <v>203</v>
      </c>
      <c r="L727" s="47"/>
      <c r="M727" s="223" t="s">
        <v>19</v>
      </c>
      <c r="N727" s="224" t="s">
        <v>45</v>
      </c>
      <c r="O727" s="87"/>
      <c r="P727" s="225">
        <f>O727*H727</f>
        <v>0</v>
      </c>
      <c r="Q727" s="225">
        <v>0.0052399999999999999</v>
      </c>
      <c r="R727" s="225">
        <f>Q727*H727</f>
        <v>1.3461036</v>
      </c>
      <c r="S727" s="225">
        <v>0</v>
      </c>
      <c r="T727" s="226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7" t="s">
        <v>109</v>
      </c>
      <c r="AT727" s="227" t="s">
        <v>199</v>
      </c>
      <c r="AU727" s="227" t="s">
        <v>83</v>
      </c>
      <c r="AY727" s="20" t="s">
        <v>197</v>
      </c>
      <c r="BE727" s="228">
        <f>IF(N727="základní",J727,0)</f>
        <v>0</v>
      </c>
      <c r="BF727" s="228">
        <f>IF(N727="snížená",J727,0)</f>
        <v>0</v>
      </c>
      <c r="BG727" s="228">
        <f>IF(N727="zákl. přenesená",J727,0)</f>
        <v>0</v>
      </c>
      <c r="BH727" s="228">
        <f>IF(N727="sníž. přenesená",J727,0)</f>
        <v>0</v>
      </c>
      <c r="BI727" s="228">
        <f>IF(N727="nulová",J727,0)</f>
        <v>0</v>
      </c>
      <c r="BJ727" s="20" t="s">
        <v>81</v>
      </c>
      <c r="BK727" s="228">
        <f>ROUND(I727*H727,2)</f>
        <v>0</v>
      </c>
      <c r="BL727" s="20" t="s">
        <v>109</v>
      </c>
      <c r="BM727" s="227" t="s">
        <v>989</v>
      </c>
    </row>
    <row r="728" s="2" customFormat="1">
      <c r="A728" s="41"/>
      <c r="B728" s="42"/>
      <c r="C728" s="43"/>
      <c r="D728" s="229" t="s">
        <v>205</v>
      </c>
      <c r="E728" s="43"/>
      <c r="F728" s="230" t="s">
        <v>990</v>
      </c>
      <c r="G728" s="43"/>
      <c r="H728" s="43"/>
      <c r="I728" s="231"/>
      <c r="J728" s="43"/>
      <c r="K728" s="43"/>
      <c r="L728" s="47"/>
      <c r="M728" s="232"/>
      <c r="N728" s="233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205</v>
      </c>
      <c r="AU728" s="20" t="s">
        <v>83</v>
      </c>
    </row>
    <row r="729" s="15" customFormat="1">
      <c r="A729" s="15"/>
      <c r="B729" s="257"/>
      <c r="C729" s="258"/>
      <c r="D729" s="236" t="s">
        <v>207</v>
      </c>
      <c r="E729" s="259" t="s">
        <v>19</v>
      </c>
      <c r="F729" s="260" t="s">
        <v>719</v>
      </c>
      <c r="G729" s="258"/>
      <c r="H729" s="259" t="s">
        <v>19</v>
      </c>
      <c r="I729" s="261"/>
      <c r="J729" s="258"/>
      <c r="K729" s="258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207</v>
      </c>
      <c r="AU729" s="266" t="s">
        <v>83</v>
      </c>
      <c r="AV729" s="15" t="s">
        <v>81</v>
      </c>
      <c r="AW729" s="15" t="s">
        <v>35</v>
      </c>
      <c r="AX729" s="15" t="s">
        <v>74</v>
      </c>
      <c r="AY729" s="266" t="s">
        <v>197</v>
      </c>
    </row>
    <row r="730" s="13" customFormat="1">
      <c r="A730" s="13"/>
      <c r="B730" s="234"/>
      <c r="C730" s="235"/>
      <c r="D730" s="236" t="s">
        <v>207</v>
      </c>
      <c r="E730" s="237" t="s">
        <v>19</v>
      </c>
      <c r="F730" s="238" t="s">
        <v>991</v>
      </c>
      <c r="G730" s="235"/>
      <c r="H730" s="239">
        <v>176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207</v>
      </c>
      <c r="AU730" s="245" t="s">
        <v>83</v>
      </c>
      <c r="AV730" s="13" t="s">
        <v>83</v>
      </c>
      <c r="AW730" s="13" t="s">
        <v>35</v>
      </c>
      <c r="AX730" s="13" t="s">
        <v>74</v>
      </c>
      <c r="AY730" s="245" t="s">
        <v>197</v>
      </c>
    </row>
    <row r="731" s="13" customFormat="1">
      <c r="A731" s="13"/>
      <c r="B731" s="234"/>
      <c r="C731" s="235"/>
      <c r="D731" s="236" t="s">
        <v>207</v>
      </c>
      <c r="E731" s="237" t="s">
        <v>19</v>
      </c>
      <c r="F731" s="238" t="s">
        <v>981</v>
      </c>
      <c r="G731" s="235"/>
      <c r="H731" s="239">
        <v>5.7400000000000002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207</v>
      </c>
      <c r="AU731" s="245" t="s">
        <v>83</v>
      </c>
      <c r="AV731" s="13" t="s">
        <v>83</v>
      </c>
      <c r="AW731" s="13" t="s">
        <v>35</v>
      </c>
      <c r="AX731" s="13" t="s">
        <v>74</v>
      </c>
      <c r="AY731" s="245" t="s">
        <v>197</v>
      </c>
    </row>
    <row r="732" s="13" customFormat="1">
      <c r="A732" s="13"/>
      <c r="B732" s="234"/>
      <c r="C732" s="235"/>
      <c r="D732" s="236" t="s">
        <v>207</v>
      </c>
      <c r="E732" s="237" t="s">
        <v>19</v>
      </c>
      <c r="F732" s="238" t="s">
        <v>982</v>
      </c>
      <c r="G732" s="235"/>
      <c r="H732" s="239">
        <v>9.1400000000000006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207</v>
      </c>
      <c r="AU732" s="245" t="s">
        <v>83</v>
      </c>
      <c r="AV732" s="13" t="s">
        <v>83</v>
      </c>
      <c r="AW732" s="13" t="s">
        <v>35</v>
      </c>
      <c r="AX732" s="13" t="s">
        <v>74</v>
      </c>
      <c r="AY732" s="245" t="s">
        <v>197</v>
      </c>
    </row>
    <row r="733" s="13" customFormat="1">
      <c r="A733" s="13"/>
      <c r="B733" s="234"/>
      <c r="C733" s="235"/>
      <c r="D733" s="236" t="s">
        <v>207</v>
      </c>
      <c r="E733" s="237" t="s">
        <v>19</v>
      </c>
      <c r="F733" s="238" t="s">
        <v>992</v>
      </c>
      <c r="G733" s="235"/>
      <c r="H733" s="239">
        <v>15.960000000000001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207</v>
      </c>
      <c r="AU733" s="245" t="s">
        <v>83</v>
      </c>
      <c r="AV733" s="13" t="s">
        <v>83</v>
      </c>
      <c r="AW733" s="13" t="s">
        <v>35</v>
      </c>
      <c r="AX733" s="13" t="s">
        <v>74</v>
      </c>
      <c r="AY733" s="245" t="s">
        <v>197</v>
      </c>
    </row>
    <row r="734" s="13" customFormat="1">
      <c r="A734" s="13"/>
      <c r="B734" s="234"/>
      <c r="C734" s="235"/>
      <c r="D734" s="236" t="s">
        <v>207</v>
      </c>
      <c r="E734" s="237" t="s">
        <v>19</v>
      </c>
      <c r="F734" s="238" t="s">
        <v>984</v>
      </c>
      <c r="G734" s="235"/>
      <c r="H734" s="239">
        <v>2.21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207</v>
      </c>
      <c r="AU734" s="245" t="s">
        <v>83</v>
      </c>
      <c r="AV734" s="13" t="s">
        <v>83</v>
      </c>
      <c r="AW734" s="13" t="s">
        <v>35</v>
      </c>
      <c r="AX734" s="13" t="s">
        <v>74</v>
      </c>
      <c r="AY734" s="245" t="s">
        <v>197</v>
      </c>
    </row>
    <row r="735" s="13" customFormat="1">
      <c r="A735" s="13"/>
      <c r="B735" s="234"/>
      <c r="C735" s="235"/>
      <c r="D735" s="236" t="s">
        <v>207</v>
      </c>
      <c r="E735" s="237" t="s">
        <v>19</v>
      </c>
      <c r="F735" s="238" t="s">
        <v>985</v>
      </c>
      <c r="G735" s="235"/>
      <c r="H735" s="239">
        <v>47.840000000000003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207</v>
      </c>
      <c r="AU735" s="245" t="s">
        <v>83</v>
      </c>
      <c r="AV735" s="13" t="s">
        <v>83</v>
      </c>
      <c r="AW735" s="13" t="s">
        <v>35</v>
      </c>
      <c r="AX735" s="13" t="s">
        <v>74</v>
      </c>
      <c r="AY735" s="245" t="s">
        <v>197</v>
      </c>
    </row>
    <row r="736" s="14" customFormat="1">
      <c r="A736" s="14"/>
      <c r="B736" s="246"/>
      <c r="C736" s="247"/>
      <c r="D736" s="236" t="s">
        <v>207</v>
      </c>
      <c r="E736" s="248" t="s">
        <v>19</v>
      </c>
      <c r="F736" s="249" t="s">
        <v>216</v>
      </c>
      <c r="G736" s="247"/>
      <c r="H736" s="250">
        <v>256.88999999999999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207</v>
      </c>
      <c r="AU736" s="256" t="s">
        <v>83</v>
      </c>
      <c r="AV736" s="14" t="s">
        <v>109</v>
      </c>
      <c r="AW736" s="14" t="s">
        <v>35</v>
      </c>
      <c r="AX736" s="14" t="s">
        <v>81</v>
      </c>
      <c r="AY736" s="256" t="s">
        <v>197</v>
      </c>
    </row>
    <row r="737" s="2" customFormat="1" ht="24.15" customHeight="1">
      <c r="A737" s="41"/>
      <c r="B737" s="42"/>
      <c r="C737" s="216" t="s">
        <v>993</v>
      </c>
      <c r="D737" s="216" t="s">
        <v>199</v>
      </c>
      <c r="E737" s="217" t="s">
        <v>994</v>
      </c>
      <c r="F737" s="218" t="s">
        <v>995</v>
      </c>
      <c r="G737" s="219" t="s">
        <v>202</v>
      </c>
      <c r="H737" s="220">
        <v>256.56</v>
      </c>
      <c r="I737" s="221"/>
      <c r="J737" s="222">
        <f>ROUND(I737*H737,2)</f>
        <v>0</v>
      </c>
      <c r="K737" s="218" t="s">
        <v>203</v>
      </c>
      <c r="L737" s="47"/>
      <c r="M737" s="223" t="s">
        <v>19</v>
      </c>
      <c r="N737" s="224" t="s">
        <v>45</v>
      </c>
      <c r="O737" s="87"/>
      <c r="P737" s="225">
        <f>O737*H737</f>
        <v>0</v>
      </c>
      <c r="Q737" s="225">
        <v>0.00022000000000000001</v>
      </c>
      <c r="R737" s="225">
        <f>Q737*H737</f>
        <v>0.056443200000000006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109</v>
      </c>
      <c r="AT737" s="227" t="s">
        <v>199</v>
      </c>
      <c r="AU737" s="227" t="s">
        <v>83</v>
      </c>
      <c r="AY737" s="20" t="s">
        <v>197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81</v>
      </c>
      <c r="BK737" s="228">
        <f>ROUND(I737*H737,2)</f>
        <v>0</v>
      </c>
      <c r="BL737" s="20" t="s">
        <v>109</v>
      </c>
      <c r="BM737" s="227" t="s">
        <v>996</v>
      </c>
    </row>
    <row r="738" s="2" customFormat="1">
      <c r="A738" s="41"/>
      <c r="B738" s="42"/>
      <c r="C738" s="43"/>
      <c r="D738" s="229" t="s">
        <v>205</v>
      </c>
      <c r="E738" s="43"/>
      <c r="F738" s="230" t="s">
        <v>997</v>
      </c>
      <c r="G738" s="43"/>
      <c r="H738" s="43"/>
      <c r="I738" s="231"/>
      <c r="J738" s="43"/>
      <c r="K738" s="43"/>
      <c r="L738" s="47"/>
      <c r="M738" s="232"/>
      <c r="N738" s="233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205</v>
      </c>
      <c r="AU738" s="20" t="s">
        <v>83</v>
      </c>
    </row>
    <row r="739" s="13" customFormat="1">
      <c r="A739" s="13"/>
      <c r="B739" s="234"/>
      <c r="C739" s="235"/>
      <c r="D739" s="236" t="s">
        <v>207</v>
      </c>
      <c r="E739" s="237" t="s">
        <v>19</v>
      </c>
      <c r="F739" s="238" t="s">
        <v>980</v>
      </c>
      <c r="G739" s="235"/>
      <c r="H739" s="239">
        <v>176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207</v>
      </c>
      <c r="AU739" s="245" t="s">
        <v>83</v>
      </c>
      <c r="AV739" s="13" t="s">
        <v>83</v>
      </c>
      <c r="AW739" s="13" t="s">
        <v>35</v>
      </c>
      <c r="AX739" s="13" t="s">
        <v>74</v>
      </c>
      <c r="AY739" s="245" t="s">
        <v>197</v>
      </c>
    </row>
    <row r="740" s="13" customFormat="1">
      <c r="A740" s="13"/>
      <c r="B740" s="234"/>
      <c r="C740" s="235"/>
      <c r="D740" s="236" t="s">
        <v>207</v>
      </c>
      <c r="E740" s="237" t="s">
        <v>19</v>
      </c>
      <c r="F740" s="238" t="s">
        <v>981</v>
      </c>
      <c r="G740" s="235"/>
      <c r="H740" s="239">
        <v>5.7400000000000002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207</v>
      </c>
      <c r="AU740" s="245" t="s">
        <v>83</v>
      </c>
      <c r="AV740" s="13" t="s">
        <v>83</v>
      </c>
      <c r="AW740" s="13" t="s">
        <v>35</v>
      </c>
      <c r="AX740" s="13" t="s">
        <v>74</v>
      </c>
      <c r="AY740" s="245" t="s">
        <v>197</v>
      </c>
    </row>
    <row r="741" s="13" customFormat="1">
      <c r="A741" s="13"/>
      <c r="B741" s="234"/>
      <c r="C741" s="235"/>
      <c r="D741" s="236" t="s">
        <v>207</v>
      </c>
      <c r="E741" s="237" t="s">
        <v>19</v>
      </c>
      <c r="F741" s="238" t="s">
        <v>982</v>
      </c>
      <c r="G741" s="235"/>
      <c r="H741" s="239">
        <v>9.1400000000000006</v>
      </c>
      <c r="I741" s="240"/>
      <c r="J741" s="235"/>
      <c r="K741" s="235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207</v>
      </c>
      <c r="AU741" s="245" t="s">
        <v>83</v>
      </c>
      <c r="AV741" s="13" t="s">
        <v>83</v>
      </c>
      <c r="AW741" s="13" t="s">
        <v>35</v>
      </c>
      <c r="AX741" s="13" t="s">
        <v>74</v>
      </c>
      <c r="AY741" s="245" t="s">
        <v>197</v>
      </c>
    </row>
    <row r="742" s="13" customFormat="1">
      <c r="A742" s="13"/>
      <c r="B742" s="234"/>
      <c r="C742" s="235"/>
      <c r="D742" s="236" t="s">
        <v>207</v>
      </c>
      <c r="E742" s="237" t="s">
        <v>19</v>
      </c>
      <c r="F742" s="238" t="s">
        <v>983</v>
      </c>
      <c r="G742" s="235"/>
      <c r="H742" s="239">
        <v>15.630000000000001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207</v>
      </c>
      <c r="AU742" s="245" t="s">
        <v>83</v>
      </c>
      <c r="AV742" s="13" t="s">
        <v>83</v>
      </c>
      <c r="AW742" s="13" t="s">
        <v>35</v>
      </c>
      <c r="AX742" s="13" t="s">
        <v>74</v>
      </c>
      <c r="AY742" s="245" t="s">
        <v>197</v>
      </c>
    </row>
    <row r="743" s="13" customFormat="1">
      <c r="A743" s="13"/>
      <c r="B743" s="234"/>
      <c r="C743" s="235"/>
      <c r="D743" s="236" t="s">
        <v>207</v>
      </c>
      <c r="E743" s="237" t="s">
        <v>19</v>
      </c>
      <c r="F743" s="238" t="s">
        <v>998</v>
      </c>
      <c r="G743" s="235"/>
      <c r="H743" s="239">
        <v>2.21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207</v>
      </c>
      <c r="AU743" s="245" t="s">
        <v>83</v>
      </c>
      <c r="AV743" s="13" t="s">
        <v>83</v>
      </c>
      <c r="AW743" s="13" t="s">
        <v>35</v>
      </c>
      <c r="AX743" s="13" t="s">
        <v>74</v>
      </c>
      <c r="AY743" s="245" t="s">
        <v>197</v>
      </c>
    </row>
    <row r="744" s="13" customFormat="1">
      <c r="A744" s="13"/>
      <c r="B744" s="234"/>
      <c r="C744" s="235"/>
      <c r="D744" s="236" t="s">
        <v>207</v>
      </c>
      <c r="E744" s="237" t="s">
        <v>19</v>
      </c>
      <c r="F744" s="238" t="s">
        <v>985</v>
      </c>
      <c r="G744" s="235"/>
      <c r="H744" s="239">
        <v>47.840000000000003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207</v>
      </c>
      <c r="AU744" s="245" t="s">
        <v>83</v>
      </c>
      <c r="AV744" s="13" t="s">
        <v>83</v>
      </c>
      <c r="AW744" s="13" t="s">
        <v>35</v>
      </c>
      <c r="AX744" s="13" t="s">
        <v>74</v>
      </c>
      <c r="AY744" s="245" t="s">
        <v>197</v>
      </c>
    </row>
    <row r="745" s="14" customFormat="1">
      <c r="A745" s="14"/>
      <c r="B745" s="246"/>
      <c r="C745" s="247"/>
      <c r="D745" s="236" t="s">
        <v>207</v>
      </c>
      <c r="E745" s="248" t="s">
        <v>19</v>
      </c>
      <c r="F745" s="249" t="s">
        <v>216</v>
      </c>
      <c r="G745" s="247"/>
      <c r="H745" s="250">
        <v>256.56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207</v>
      </c>
      <c r="AU745" s="256" t="s">
        <v>83</v>
      </c>
      <c r="AV745" s="14" t="s">
        <v>109</v>
      </c>
      <c r="AW745" s="14" t="s">
        <v>35</v>
      </c>
      <c r="AX745" s="14" t="s">
        <v>81</v>
      </c>
      <c r="AY745" s="256" t="s">
        <v>197</v>
      </c>
    </row>
    <row r="746" s="2" customFormat="1" ht="37.8" customHeight="1">
      <c r="A746" s="41"/>
      <c r="B746" s="42"/>
      <c r="C746" s="216" t="s">
        <v>999</v>
      </c>
      <c r="D746" s="216" t="s">
        <v>199</v>
      </c>
      <c r="E746" s="217" t="s">
        <v>1000</v>
      </c>
      <c r="F746" s="218" t="s">
        <v>1001</v>
      </c>
      <c r="G746" s="219" t="s">
        <v>903</v>
      </c>
      <c r="H746" s="220">
        <v>641.42999999999995</v>
      </c>
      <c r="I746" s="221"/>
      <c r="J746" s="222">
        <f>ROUND(I746*H746,2)</f>
        <v>0</v>
      </c>
      <c r="K746" s="218" t="s">
        <v>203</v>
      </c>
      <c r="L746" s="47"/>
      <c r="M746" s="223" t="s">
        <v>19</v>
      </c>
      <c r="N746" s="224" t="s">
        <v>45</v>
      </c>
      <c r="O746" s="87"/>
      <c r="P746" s="225">
        <f>O746*H746</f>
        <v>0</v>
      </c>
      <c r="Q746" s="225">
        <v>0.00040999999999999999</v>
      </c>
      <c r="R746" s="225">
        <f>Q746*H746</f>
        <v>0.26298629999999995</v>
      </c>
      <c r="S746" s="225">
        <v>0</v>
      </c>
      <c r="T746" s="226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7" t="s">
        <v>109</v>
      </c>
      <c r="AT746" s="227" t="s">
        <v>199</v>
      </c>
      <c r="AU746" s="227" t="s">
        <v>83</v>
      </c>
      <c r="AY746" s="20" t="s">
        <v>197</v>
      </c>
      <c r="BE746" s="228">
        <f>IF(N746="základní",J746,0)</f>
        <v>0</v>
      </c>
      <c r="BF746" s="228">
        <f>IF(N746="snížená",J746,0)</f>
        <v>0</v>
      </c>
      <c r="BG746" s="228">
        <f>IF(N746="zákl. přenesená",J746,0)</f>
        <v>0</v>
      </c>
      <c r="BH746" s="228">
        <f>IF(N746="sníž. přenesená",J746,0)</f>
        <v>0</v>
      </c>
      <c r="BI746" s="228">
        <f>IF(N746="nulová",J746,0)</f>
        <v>0</v>
      </c>
      <c r="BJ746" s="20" t="s">
        <v>81</v>
      </c>
      <c r="BK746" s="228">
        <f>ROUND(I746*H746,2)</f>
        <v>0</v>
      </c>
      <c r="BL746" s="20" t="s">
        <v>109</v>
      </c>
      <c r="BM746" s="227" t="s">
        <v>1002</v>
      </c>
    </row>
    <row r="747" s="2" customFormat="1">
      <c r="A747" s="41"/>
      <c r="B747" s="42"/>
      <c r="C747" s="43"/>
      <c r="D747" s="229" t="s">
        <v>205</v>
      </c>
      <c r="E747" s="43"/>
      <c r="F747" s="230" t="s">
        <v>1003</v>
      </c>
      <c r="G747" s="43"/>
      <c r="H747" s="43"/>
      <c r="I747" s="231"/>
      <c r="J747" s="43"/>
      <c r="K747" s="43"/>
      <c r="L747" s="47"/>
      <c r="M747" s="232"/>
      <c r="N747" s="233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205</v>
      </c>
      <c r="AU747" s="20" t="s">
        <v>83</v>
      </c>
    </row>
    <row r="748" s="15" customFormat="1">
      <c r="A748" s="15"/>
      <c r="B748" s="257"/>
      <c r="C748" s="258"/>
      <c r="D748" s="236" t="s">
        <v>207</v>
      </c>
      <c r="E748" s="259" t="s">
        <v>19</v>
      </c>
      <c r="F748" s="260" t="s">
        <v>719</v>
      </c>
      <c r="G748" s="258"/>
      <c r="H748" s="259" t="s">
        <v>19</v>
      </c>
      <c r="I748" s="261"/>
      <c r="J748" s="258"/>
      <c r="K748" s="258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207</v>
      </c>
      <c r="AU748" s="266" t="s">
        <v>83</v>
      </c>
      <c r="AV748" s="15" t="s">
        <v>81</v>
      </c>
      <c r="AW748" s="15" t="s">
        <v>35</v>
      </c>
      <c r="AX748" s="15" t="s">
        <v>74</v>
      </c>
      <c r="AY748" s="266" t="s">
        <v>197</v>
      </c>
    </row>
    <row r="749" s="13" customFormat="1">
      <c r="A749" s="13"/>
      <c r="B749" s="234"/>
      <c r="C749" s="235"/>
      <c r="D749" s="236" t="s">
        <v>207</v>
      </c>
      <c r="E749" s="237" t="s">
        <v>19</v>
      </c>
      <c r="F749" s="238" t="s">
        <v>1004</v>
      </c>
      <c r="G749" s="235"/>
      <c r="H749" s="239">
        <v>4.0999999999999996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207</v>
      </c>
      <c r="AU749" s="245" t="s">
        <v>83</v>
      </c>
      <c r="AV749" s="13" t="s">
        <v>83</v>
      </c>
      <c r="AW749" s="13" t="s">
        <v>35</v>
      </c>
      <c r="AX749" s="13" t="s">
        <v>74</v>
      </c>
      <c r="AY749" s="245" t="s">
        <v>197</v>
      </c>
    </row>
    <row r="750" s="13" customFormat="1">
      <c r="A750" s="13"/>
      <c r="B750" s="234"/>
      <c r="C750" s="235"/>
      <c r="D750" s="236" t="s">
        <v>207</v>
      </c>
      <c r="E750" s="237" t="s">
        <v>19</v>
      </c>
      <c r="F750" s="238" t="s">
        <v>1005</v>
      </c>
      <c r="G750" s="235"/>
      <c r="H750" s="239">
        <v>6.7199999999999998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207</v>
      </c>
      <c r="AU750" s="245" t="s">
        <v>83</v>
      </c>
      <c r="AV750" s="13" t="s">
        <v>83</v>
      </c>
      <c r="AW750" s="13" t="s">
        <v>35</v>
      </c>
      <c r="AX750" s="13" t="s">
        <v>74</v>
      </c>
      <c r="AY750" s="245" t="s">
        <v>197</v>
      </c>
    </row>
    <row r="751" s="13" customFormat="1">
      <c r="A751" s="13"/>
      <c r="B751" s="234"/>
      <c r="C751" s="235"/>
      <c r="D751" s="236" t="s">
        <v>207</v>
      </c>
      <c r="E751" s="237" t="s">
        <v>19</v>
      </c>
      <c r="F751" s="238" t="s">
        <v>1006</v>
      </c>
      <c r="G751" s="235"/>
      <c r="H751" s="239">
        <v>10.58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207</v>
      </c>
      <c r="AU751" s="245" t="s">
        <v>83</v>
      </c>
      <c r="AV751" s="13" t="s">
        <v>83</v>
      </c>
      <c r="AW751" s="13" t="s">
        <v>35</v>
      </c>
      <c r="AX751" s="13" t="s">
        <v>74</v>
      </c>
      <c r="AY751" s="245" t="s">
        <v>197</v>
      </c>
    </row>
    <row r="752" s="13" customFormat="1">
      <c r="A752" s="13"/>
      <c r="B752" s="234"/>
      <c r="C752" s="235"/>
      <c r="D752" s="236" t="s">
        <v>207</v>
      </c>
      <c r="E752" s="237" t="s">
        <v>19</v>
      </c>
      <c r="F752" s="238" t="s">
        <v>1007</v>
      </c>
      <c r="G752" s="235"/>
      <c r="H752" s="239">
        <v>17.789999999999999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207</v>
      </c>
      <c r="AU752" s="245" t="s">
        <v>83</v>
      </c>
      <c r="AV752" s="13" t="s">
        <v>83</v>
      </c>
      <c r="AW752" s="13" t="s">
        <v>35</v>
      </c>
      <c r="AX752" s="13" t="s">
        <v>74</v>
      </c>
      <c r="AY752" s="245" t="s">
        <v>197</v>
      </c>
    </row>
    <row r="753" s="13" customFormat="1">
      <c r="A753" s="13"/>
      <c r="B753" s="234"/>
      <c r="C753" s="235"/>
      <c r="D753" s="236" t="s">
        <v>207</v>
      </c>
      <c r="E753" s="237" t="s">
        <v>19</v>
      </c>
      <c r="F753" s="238" t="s">
        <v>1008</v>
      </c>
      <c r="G753" s="235"/>
      <c r="H753" s="239">
        <v>16.260000000000002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207</v>
      </c>
      <c r="AU753" s="245" t="s">
        <v>83</v>
      </c>
      <c r="AV753" s="13" t="s">
        <v>83</v>
      </c>
      <c r="AW753" s="13" t="s">
        <v>35</v>
      </c>
      <c r="AX753" s="13" t="s">
        <v>74</v>
      </c>
      <c r="AY753" s="245" t="s">
        <v>197</v>
      </c>
    </row>
    <row r="754" s="13" customFormat="1">
      <c r="A754" s="13"/>
      <c r="B754" s="234"/>
      <c r="C754" s="235"/>
      <c r="D754" s="236" t="s">
        <v>207</v>
      </c>
      <c r="E754" s="237" t="s">
        <v>19</v>
      </c>
      <c r="F754" s="238" t="s">
        <v>1009</v>
      </c>
      <c r="G754" s="235"/>
      <c r="H754" s="239">
        <v>8.5099999999999998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207</v>
      </c>
      <c r="AU754" s="245" t="s">
        <v>83</v>
      </c>
      <c r="AV754" s="13" t="s">
        <v>83</v>
      </c>
      <c r="AW754" s="13" t="s">
        <v>35</v>
      </c>
      <c r="AX754" s="13" t="s">
        <v>74</v>
      </c>
      <c r="AY754" s="245" t="s">
        <v>197</v>
      </c>
    </row>
    <row r="755" s="13" customFormat="1">
      <c r="A755" s="13"/>
      <c r="B755" s="234"/>
      <c r="C755" s="235"/>
      <c r="D755" s="236" t="s">
        <v>207</v>
      </c>
      <c r="E755" s="237" t="s">
        <v>19</v>
      </c>
      <c r="F755" s="238" t="s">
        <v>1010</v>
      </c>
      <c r="G755" s="235"/>
      <c r="H755" s="239">
        <v>13.529999999999999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207</v>
      </c>
      <c r="AU755" s="245" t="s">
        <v>83</v>
      </c>
      <c r="AV755" s="13" t="s">
        <v>83</v>
      </c>
      <c r="AW755" s="13" t="s">
        <v>35</v>
      </c>
      <c r="AX755" s="13" t="s">
        <v>74</v>
      </c>
      <c r="AY755" s="245" t="s">
        <v>197</v>
      </c>
    </row>
    <row r="756" s="13" customFormat="1">
      <c r="A756" s="13"/>
      <c r="B756" s="234"/>
      <c r="C756" s="235"/>
      <c r="D756" s="236" t="s">
        <v>207</v>
      </c>
      <c r="E756" s="237" t="s">
        <v>19</v>
      </c>
      <c r="F756" s="238" t="s">
        <v>1011</v>
      </c>
      <c r="G756" s="235"/>
      <c r="H756" s="239">
        <v>22.379999999999999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207</v>
      </c>
      <c r="AU756" s="245" t="s">
        <v>83</v>
      </c>
      <c r="AV756" s="13" t="s">
        <v>83</v>
      </c>
      <c r="AW756" s="13" t="s">
        <v>35</v>
      </c>
      <c r="AX756" s="13" t="s">
        <v>74</v>
      </c>
      <c r="AY756" s="245" t="s">
        <v>197</v>
      </c>
    </row>
    <row r="757" s="13" customFormat="1">
      <c r="A757" s="13"/>
      <c r="B757" s="234"/>
      <c r="C757" s="235"/>
      <c r="D757" s="236" t="s">
        <v>207</v>
      </c>
      <c r="E757" s="237" t="s">
        <v>19</v>
      </c>
      <c r="F757" s="238" t="s">
        <v>1012</v>
      </c>
      <c r="G757" s="235"/>
      <c r="H757" s="239">
        <v>10.199999999999999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207</v>
      </c>
      <c r="AU757" s="245" t="s">
        <v>83</v>
      </c>
      <c r="AV757" s="13" t="s">
        <v>83</v>
      </c>
      <c r="AW757" s="13" t="s">
        <v>35</v>
      </c>
      <c r="AX757" s="13" t="s">
        <v>74</v>
      </c>
      <c r="AY757" s="245" t="s">
        <v>197</v>
      </c>
    </row>
    <row r="758" s="13" customFormat="1">
      <c r="A758" s="13"/>
      <c r="B758" s="234"/>
      <c r="C758" s="235"/>
      <c r="D758" s="236" t="s">
        <v>207</v>
      </c>
      <c r="E758" s="237" t="s">
        <v>19</v>
      </c>
      <c r="F758" s="238" t="s">
        <v>1013</v>
      </c>
      <c r="G758" s="235"/>
      <c r="H758" s="239">
        <v>38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207</v>
      </c>
      <c r="AU758" s="245" t="s">
        <v>83</v>
      </c>
      <c r="AV758" s="13" t="s">
        <v>83</v>
      </c>
      <c r="AW758" s="13" t="s">
        <v>35</v>
      </c>
      <c r="AX758" s="13" t="s">
        <v>74</v>
      </c>
      <c r="AY758" s="245" t="s">
        <v>197</v>
      </c>
    </row>
    <row r="759" s="13" customFormat="1">
      <c r="A759" s="13"/>
      <c r="B759" s="234"/>
      <c r="C759" s="235"/>
      <c r="D759" s="236" t="s">
        <v>207</v>
      </c>
      <c r="E759" s="237" t="s">
        <v>19</v>
      </c>
      <c r="F759" s="238" t="s">
        <v>1014</v>
      </c>
      <c r="G759" s="235"/>
      <c r="H759" s="239">
        <v>13.119999999999999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207</v>
      </c>
      <c r="AU759" s="245" t="s">
        <v>83</v>
      </c>
      <c r="AV759" s="13" t="s">
        <v>83</v>
      </c>
      <c r="AW759" s="13" t="s">
        <v>35</v>
      </c>
      <c r="AX759" s="13" t="s">
        <v>74</v>
      </c>
      <c r="AY759" s="245" t="s">
        <v>197</v>
      </c>
    </row>
    <row r="760" s="13" customFormat="1">
      <c r="A760" s="13"/>
      <c r="B760" s="234"/>
      <c r="C760" s="235"/>
      <c r="D760" s="236" t="s">
        <v>207</v>
      </c>
      <c r="E760" s="237" t="s">
        <v>19</v>
      </c>
      <c r="F760" s="238" t="s">
        <v>1015</v>
      </c>
      <c r="G760" s="235"/>
      <c r="H760" s="239">
        <v>12.859999999999999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207</v>
      </c>
      <c r="AU760" s="245" t="s">
        <v>83</v>
      </c>
      <c r="AV760" s="13" t="s">
        <v>83</v>
      </c>
      <c r="AW760" s="13" t="s">
        <v>35</v>
      </c>
      <c r="AX760" s="13" t="s">
        <v>74</v>
      </c>
      <c r="AY760" s="245" t="s">
        <v>197</v>
      </c>
    </row>
    <row r="761" s="13" customFormat="1">
      <c r="A761" s="13"/>
      <c r="B761" s="234"/>
      <c r="C761" s="235"/>
      <c r="D761" s="236" t="s">
        <v>207</v>
      </c>
      <c r="E761" s="237" t="s">
        <v>19</v>
      </c>
      <c r="F761" s="238" t="s">
        <v>1016</v>
      </c>
      <c r="G761" s="235"/>
      <c r="H761" s="239">
        <v>5.2000000000000002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207</v>
      </c>
      <c r="AU761" s="245" t="s">
        <v>83</v>
      </c>
      <c r="AV761" s="13" t="s">
        <v>83</v>
      </c>
      <c r="AW761" s="13" t="s">
        <v>35</v>
      </c>
      <c r="AX761" s="13" t="s">
        <v>74</v>
      </c>
      <c r="AY761" s="245" t="s">
        <v>197</v>
      </c>
    </row>
    <row r="762" s="13" customFormat="1">
      <c r="A762" s="13"/>
      <c r="B762" s="234"/>
      <c r="C762" s="235"/>
      <c r="D762" s="236" t="s">
        <v>207</v>
      </c>
      <c r="E762" s="237" t="s">
        <v>19</v>
      </c>
      <c r="F762" s="238" t="s">
        <v>1017</v>
      </c>
      <c r="G762" s="235"/>
      <c r="H762" s="239">
        <v>9.4199999999999999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207</v>
      </c>
      <c r="AU762" s="245" t="s">
        <v>83</v>
      </c>
      <c r="AV762" s="13" t="s">
        <v>83</v>
      </c>
      <c r="AW762" s="13" t="s">
        <v>35</v>
      </c>
      <c r="AX762" s="13" t="s">
        <v>74</v>
      </c>
      <c r="AY762" s="245" t="s">
        <v>197</v>
      </c>
    </row>
    <row r="763" s="13" customFormat="1">
      <c r="A763" s="13"/>
      <c r="B763" s="234"/>
      <c r="C763" s="235"/>
      <c r="D763" s="236" t="s">
        <v>207</v>
      </c>
      <c r="E763" s="237" t="s">
        <v>19</v>
      </c>
      <c r="F763" s="238" t="s">
        <v>1018</v>
      </c>
      <c r="G763" s="235"/>
      <c r="H763" s="239">
        <v>6.6900000000000004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207</v>
      </c>
      <c r="AU763" s="245" t="s">
        <v>83</v>
      </c>
      <c r="AV763" s="13" t="s">
        <v>83</v>
      </c>
      <c r="AW763" s="13" t="s">
        <v>35</v>
      </c>
      <c r="AX763" s="13" t="s">
        <v>74</v>
      </c>
      <c r="AY763" s="245" t="s">
        <v>197</v>
      </c>
    </row>
    <row r="764" s="13" customFormat="1">
      <c r="A764" s="13"/>
      <c r="B764" s="234"/>
      <c r="C764" s="235"/>
      <c r="D764" s="236" t="s">
        <v>207</v>
      </c>
      <c r="E764" s="237" t="s">
        <v>19</v>
      </c>
      <c r="F764" s="238" t="s">
        <v>1019</v>
      </c>
      <c r="G764" s="235"/>
      <c r="H764" s="239">
        <v>7.0999999999999996</v>
      </c>
      <c r="I764" s="240"/>
      <c r="J764" s="235"/>
      <c r="K764" s="235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207</v>
      </c>
      <c r="AU764" s="245" t="s">
        <v>83</v>
      </c>
      <c r="AV764" s="13" t="s">
        <v>83</v>
      </c>
      <c r="AW764" s="13" t="s">
        <v>35</v>
      </c>
      <c r="AX764" s="13" t="s">
        <v>74</v>
      </c>
      <c r="AY764" s="245" t="s">
        <v>197</v>
      </c>
    </row>
    <row r="765" s="13" customFormat="1">
      <c r="A765" s="13"/>
      <c r="B765" s="234"/>
      <c r="C765" s="235"/>
      <c r="D765" s="236" t="s">
        <v>207</v>
      </c>
      <c r="E765" s="237" t="s">
        <v>19</v>
      </c>
      <c r="F765" s="238" t="s">
        <v>1020</v>
      </c>
      <c r="G765" s="235"/>
      <c r="H765" s="239">
        <v>14.199999999999999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207</v>
      </c>
      <c r="AU765" s="245" t="s">
        <v>83</v>
      </c>
      <c r="AV765" s="13" t="s">
        <v>83</v>
      </c>
      <c r="AW765" s="13" t="s">
        <v>35</v>
      </c>
      <c r="AX765" s="13" t="s">
        <v>74</v>
      </c>
      <c r="AY765" s="245" t="s">
        <v>197</v>
      </c>
    </row>
    <row r="766" s="13" customFormat="1">
      <c r="A766" s="13"/>
      <c r="B766" s="234"/>
      <c r="C766" s="235"/>
      <c r="D766" s="236" t="s">
        <v>207</v>
      </c>
      <c r="E766" s="237" t="s">
        <v>19</v>
      </c>
      <c r="F766" s="238" t="s">
        <v>1021</v>
      </c>
      <c r="G766" s="235"/>
      <c r="H766" s="239">
        <v>8.8399999999999999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207</v>
      </c>
      <c r="AU766" s="245" t="s">
        <v>83</v>
      </c>
      <c r="AV766" s="13" t="s">
        <v>83</v>
      </c>
      <c r="AW766" s="13" t="s">
        <v>35</v>
      </c>
      <c r="AX766" s="13" t="s">
        <v>74</v>
      </c>
      <c r="AY766" s="245" t="s">
        <v>197</v>
      </c>
    </row>
    <row r="767" s="13" customFormat="1">
      <c r="A767" s="13"/>
      <c r="B767" s="234"/>
      <c r="C767" s="235"/>
      <c r="D767" s="236" t="s">
        <v>207</v>
      </c>
      <c r="E767" s="237" t="s">
        <v>19</v>
      </c>
      <c r="F767" s="238" t="s">
        <v>1022</v>
      </c>
      <c r="G767" s="235"/>
      <c r="H767" s="239">
        <v>11.550000000000001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207</v>
      </c>
      <c r="AU767" s="245" t="s">
        <v>83</v>
      </c>
      <c r="AV767" s="13" t="s">
        <v>83</v>
      </c>
      <c r="AW767" s="13" t="s">
        <v>35</v>
      </c>
      <c r="AX767" s="13" t="s">
        <v>74</v>
      </c>
      <c r="AY767" s="245" t="s">
        <v>197</v>
      </c>
    </row>
    <row r="768" s="13" customFormat="1">
      <c r="A768" s="13"/>
      <c r="B768" s="234"/>
      <c r="C768" s="235"/>
      <c r="D768" s="236" t="s">
        <v>207</v>
      </c>
      <c r="E768" s="237" t="s">
        <v>19</v>
      </c>
      <c r="F768" s="238" t="s">
        <v>1023</v>
      </c>
      <c r="G768" s="235"/>
      <c r="H768" s="239">
        <v>15.52</v>
      </c>
      <c r="I768" s="240"/>
      <c r="J768" s="235"/>
      <c r="K768" s="235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207</v>
      </c>
      <c r="AU768" s="245" t="s">
        <v>83</v>
      </c>
      <c r="AV768" s="13" t="s">
        <v>83</v>
      </c>
      <c r="AW768" s="13" t="s">
        <v>35</v>
      </c>
      <c r="AX768" s="13" t="s">
        <v>74</v>
      </c>
      <c r="AY768" s="245" t="s">
        <v>197</v>
      </c>
    </row>
    <row r="769" s="13" customFormat="1">
      <c r="A769" s="13"/>
      <c r="B769" s="234"/>
      <c r="C769" s="235"/>
      <c r="D769" s="236" t="s">
        <v>207</v>
      </c>
      <c r="E769" s="237" t="s">
        <v>19</v>
      </c>
      <c r="F769" s="238" t="s">
        <v>1024</v>
      </c>
      <c r="G769" s="235"/>
      <c r="H769" s="239">
        <v>5.2000000000000002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207</v>
      </c>
      <c r="AU769" s="245" t="s">
        <v>83</v>
      </c>
      <c r="AV769" s="13" t="s">
        <v>83</v>
      </c>
      <c r="AW769" s="13" t="s">
        <v>35</v>
      </c>
      <c r="AX769" s="13" t="s">
        <v>74</v>
      </c>
      <c r="AY769" s="245" t="s">
        <v>197</v>
      </c>
    </row>
    <row r="770" s="13" customFormat="1">
      <c r="A770" s="13"/>
      <c r="B770" s="234"/>
      <c r="C770" s="235"/>
      <c r="D770" s="236" t="s">
        <v>207</v>
      </c>
      <c r="E770" s="237" t="s">
        <v>19</v>
      </c>
      <c r="F770" s="238" t="s">
        <v>1025</v>
      </c>
      <c r="G770" s="235"/>
      <c r="H770" s="239">
        <v>24.199999999999999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207</v>
      </c>
      <c r="AU770" s="245" t="s">
        <v>83</v>
      </c>
      <c r="AV770" s="13" t="s">
        <v>83</v>
      </c>
      <c r="AW770" s="13" t="s">
        <v>35</v>
      </c>
      <c r="AX770" s="13" t="s">
        <v>74</v>
      </c>
      <c r="AY770" s="245" t="s">
        <v>197</v>
      </c>
    </row>
    <row r="771" s="13" customFormat="1">
      <c r="A771" s="13"/>
      <c r="B771" s="234"/>
      <c r="C771" s="235"/>
      <c r="D771" s="236" t="s">
        <v>207</v>
      </c>
      <c r="E771" s="237" t="s">
        <v>19</v>
      </c>
      <c r="F771" s="238" t="s">
        <v>1026</v>
      </c>
      <c r="G771" s="235"/>
      <c r="H771" s="239">
        <v>18.719999999999999</v>
      </c>
      <c r="I771" s="240"/>
      <c r="J771" s="235"/>
      <c r="K771" s="235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207</v>
      </c>
      <c r="AU771" s="245" t="s">
        <v>83</v>
      </c>
      <c r="AV771" s="13" t="s">
        <v>83</v>
      </c>
      <c r="AW771" s="13" t="s">
        <v>35</v>
      </c>
      <c r="AX771" s="13" t="s">
        <v>74</v>
      </c>
      <c r="AY771" s="245" t="s">
        <v>197</v>
      </c>
    </row>
    <row r="772" s="16" customFormat="1">
      <c r="A772" s="16"/>
      <c r="B772" s="267"/>
      <c r="C772" s="268"/>
      <c r="D772" s="236" t="s">
        <v>207</v>
      </c>
      <c r="E772" s="269" t="s">
        <v>19</v>
      </c>
      <c r="F772" s="270" t="s">
        <v>348</v>
      </c>
      <c r="G772" s="268"/>
      <c r="H772" s="271">
        <v>300.69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7" t="s">
        <v>207</v>
      </c>
      <c r="AU772" s="277" t="s">
        <v>83</v>
      </c>
      <c r="AV772" s="16" t="s">
        <v>94</v>
      </c>
      <c r="AW772" s="16" t="s">
        <v>35</v>
      </c>
      <c r="AX772" s="16" t="s">
        <v>74</v>
      </c>
      <c r="AY772" s="277" t="s">
        <v>197</v>
      </c>
    </row>
    <row r="773" s="15" customFormat="1">
      <c r="A773" s="15"/>
      <c r="B773" s="257"/>
      <c r="C773" s="258"/>
      <c r="D773" s="236" t="s">
        <v>207</v>
      </c>
      <c r="E773" s="259" t="s">
        <v>19</v>
      </c>
      <c r="F773" s="260" t="s">
        <v>743</v>
      </c>
      <c r="G773" s="258"/>
      <c r="H773" s="259" t="s">
        <v>19</v>
      </c>
      <c r="I773" s="261"/>
      <c r="J773" s="258"/>
      <c r="K773" s="258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207</v>
      </c>
      <c r="AU773" s="266" t="s">
        <v>83</v>
      </c>
      <c r="AV773" s="15" t="s">
        <v>81</v>
      </c>
      <c r="AW773" s="15" t="s">
        <v>35</v>
      </c>
      <c r="AX773" s="15" t="s">
        <v>74</v>
      </c>
      <c r="AY773" s="266" t="s">
        <v>197</v>
      </c>
    </row>
    <row r="774" s="13" customFormat="1">
      <c r="A774" s="13"/>
      <c r="B774" s="234"/>
      <c r="C774" s="235"/>
      <c r="D774" s="236" t="s">
        <v>207</v>
      </c>
      <c r="E774" s="237" t="s">
        <v>19</v>
      </c>
      <c r="F774" s="238" t="s">
        <v>1027</v>
      </c>
      <c r="G774" s="235"/>
      <c r="H774" s="239">
        <v>16.715</v>
      </c>
      <c r="I774" s="240"/>
      <c r="J774" s="235"/>
      <c r="K774" s="235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207</v>
      </c>
      <c r="AU774" s="245" t="s">
        <v>83</v>
      </c>
      <c r="AV774" s="13" t="s">
        <v>83</v>
      </c>
      <c r="AW774" s="13" t="s">
        <v>35</v>
      </c>
      <c r="AX774" s="13" t="s">
        <v>74</v>
      </c>
      <c r="AY774" s="245" t="s">
        <v>197</v>
      </c>
    </row>
    <row r="775" s="13" customFormat="1">
      <c r="A775" s="13"/>
      <c r="B775" s="234"/>
      <c r="C775" s="235"/>
      <c r="D775" s="236" t="s">
        <v>207</v>
      </c>
      <c r="E775" s="237" t="s">
        <v>19</v>
      </c>
      <c r="F775" s="238" t="s">
        <v>1028</v>
      </c>
      <c r="G775" s="235"/>
      <c r="H775" s="239">
        <v>15.77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207</v>
      </c>
      <c r="AU775" s="245" t="s">
        <v>83</v>
      </c>
      <c r="AV775" s="13" t="s">
        <v>83</v>
      </c>
      <c r="AW775" s="13" t="s">
        <v>35</v>
      </c>
      <c r="AX775" s="13" t="s">
        <v>74</v>
      </c>
      <c r="AY775" s="245" t="s">
        <v>197</v>
      </c>
    </row>
    <row r="776" s="13" customFormat="1">
      <c r="A776" s="13"/>
      <c r="B776" s="234"/>
      <c r="C776" s="235"/>
      <c r="D776" s="236" t="s">
        <v>207</v>
      </c>
      <c r="E776" s="237" t="s">
        <v>19</v>
      </c>
      <c r="F776" s="238" t="s">
        <v>1029</v>
      </c>
      <c r="G776" s="235"/>
      <c r="H776" s="239">
        <v>7.25</v>
      </c>
      <c r="I776" s="240"/>
      <c r="J776" s="235"/>
      <c r="K776" s="235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207</v>
      </c>
      <c r="AU776" s="245" t="s">
        <v>83</v>
      </c>
      <c r="AV776" s="13" t="s">
        <v>83</v>
      </c>
      <c r="AW776" s="13" t="s">
        <v>35</v>
      </c>
      <c r="AX776" s="13" t="s">
        <v>74</v>
      </c>
      <c r="AY776" s="245" t="s">
        <v>197</v>
      </c>
    </row>
    <row r="777" s="13" customFormat="1">
      <c r="A777" s="13"/>
      <c r="B777" s="234"/>
      <c r="C777" s="235"/>
      <c r="D777" s="236" t="s">
        <v>207</v>
      </c>
      <c r="E777" s="237" t="s">
        <v>19</v>
      </c>
      <c r="F777" s="238" t="s">
        <v>1030</v>
      </c>
      <c r="G777" s="235"/>
      <c r="H777" s="239">
        <v>15.779999999999999</v>
      </c>
      <c r="I777" s="240"/>
      <c r="J777" s="235"/>
      <c r="K777" s="235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207</v>
      </c>
      <c r="AU777" s="245" t="s">
        <v>83</v>
      </c>
      <c r="AV777" s="13" t="s">
        <v>83</v>
      </c>
      <c r="AW777" s="13" t="s">
        <v>35</v>
      </c>
      <c r="AX777" s="13" t="s">
        <v>74</v>
      </c>
      <c r="AY777" s="245" t="s">
        <v>197</v>
      </c>
    </row>
    <row r="778" s="13" customFormat="1">
      <c r="A778" s="13"/>
      <c r="B778" s="234"/>
      <c r="C778" s="235"/>
      <c r="D778" s="236" t="s">
        <v>207</v>
      </c>
      <c r="E778" s="237" t="s">
        <v>19</v>
      </c>
      <c r="F778" s="238" t="s">
        <v>1031</v>
      </c>
      <c r="G778" s="235"/>
      <c r="H778" s="239">
        <v>25.370000000000001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207</v>
      </c>
      <c r="AU778" s="245" t="s">
        <v>83</v>
      </c>
      <c r="AV778" s="13" t="s">
        <v>83</v>
      </c>
      <c r="AW778" s="13" t="s">
        <v>35</v>
      </c>
      <c r="AX778" s="13" t="s">
        <v>74</v>
      </c>
      <c r="AY778" s="245" t="s">
        <v>197</v>
      </c>
    </row>
    <row r="779" s="13" customFormat="1">
      <c r="A779" s="13"/>
      <c r="B779" s="234"/>
      <c r="C779" s="235"/>
      <c r="D779" s="236" t="s">
        <v>207</v>
      </c>
      <c r="E779" s="237" t="s">
        <v>19</v>
      </c>
      <c r="F779" s="238" t="s">
        <v>1032</v>
      </c>
      <c r="G779" s="235"/>
      <c r="H779" s="239">
        <v>7.9800000000000004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207</v>
      </c>
      <c r="AU779" s="245" t="s">
        <v>83</v>
      </c>
      <c r="AV779" s="13" t="s">
        <v>83</v>
      </c>
      <c r="AW779" s="13" t="s">
        <v>35</v>
      </c>
      <c r="AX779" s="13" t="s">
        <v>74</v>
      </c>
      <c r="AY779" s="245" t="s">
        <v>197</v>
      </c>
    </row>
    <row r="780" s="13" customFormat="1">
      <c r="A780" s="13"/>
      <c r="B780" s="234"/>
      <c r="C780" s="235"/>
      <c r="D780" s="236" t="s">
        <v>207</v>
      </c>
      <c r="E780" s="237" t="s">
        <v>19</v>
      </c>
      <c r="F780" s="238" t="s">
        <v>1033</v>
      </c>
      <c r="G780" s="235"/>
      <c r="H780" s="239">
        <v>8.1999999999999993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207</v>
      </c>
      <c r="AU780" s="245" t="s">
        <v>83</v>
      </c>
      <c r="AV780" s="13" t="s">
        <v>83</v>
      </c>
      <c r="AW780" s="13" t="s">
        <v>35</v>
      </c>
      <c r="AX780" s="13" t="s">
        <v>74</v>
      </c>
      <c r="AY780" s="245" t="s">
        <v>197</v>
      </c>
    </row>
    <row r="781" s="13" customFormat="1">
      <c r="A781" s="13"/>
      <c r="B781" s="234"/>
      <c r="C781" s="235"/>
      <c r="D781" s="236" t="s">
        <v>207</v>
      </c>
      <c r="E781" s="237" t="s">
        <v>19</v>
      </c>
      <c r="F781" s="238" t="s">
        <v>1034</v>
      </c>
      <c r="G781" s="235"/>
      <c r="H781" s="239">
        <v>8.1999999999999993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207</v>
      </c>
      <c r="AU781" s="245" t="s">
        <v>83</v>
      </c>
      <c r="AV781" s="13" t="s">
        <v>83</v>
      </c>
      <c r="AW781" s="13" t="s">
        <v>35</v>
      </c>
      <c r="AX781" s="13" t="s">
        <v>74</v>
      </c>
      <c r="AY781" s="245" t="s">
        <v>197</v>
      </c>
    </row>
    <row r="782" s="13" customFormat="1">
      <c r="A782" s="13"/>
      <c r="B782" s="234"/>
      <c r="C782" s="235"/>
      <c r="D782" s="236" t="s">
        <v>207</v>
      </c>
      <c r="E782" s="237" t="s">
        <v>19</v>
      </c>
      <c r="F782" s="238" t="s">
        <v>1035</v>
      </c>
      <c r="G782" s="235"/>
      <c r="H782" s="239">
        <v>41.164999999999999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207</v>
      </c>
      <c r="AU782" s="245" t="s">
        <v>83</v>
      </c>
      <c r="AV782" s="13" t="s">
        <v>83</v>
      </c>
      <c r="AW782" s="13" t="s">
        <v>35</v>
      </c>
      <c r="AX782" s="13" t="s">
        <v>74</v>
      </c>
      <c r="AY782" s="245" t="s">
        <v>197</v>
      </c>
    </row>
    <row r="783" s="13" customFormat="1">
      <c r="A783" s="13"/>
      <c r="B783" s="234"/>
      <c r="C783" s="235"/>
      <c r="D783" s="236" t="s">
        <v>207</v>
      </c>
      <c r="E783" s="237" t="s">
        <v>19</v>
      </c>
      <c r="F783" s="238" t="s">
        <v>1036</v>
      </c>
      <c r="G783" s="235"/>
      <c r="H783" s="239">
        <v>12.6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207</v>
      </c>
      <c r="AU783" s="245" t="s">
        <v>83</v>
      </c>
      <c r="AV783" s="13" t="s">
        <v>83</v>
      </c>
      <c r="AW783" s="13" t="s">
        <v>35</v>
      </c>
      <c r="AX783" s="13" t="s">
        <v>74</v>
      </c>
      <c r="AY783" s="245" t="s">
        <v>197</v>
      </c>
    </row>
    <row r="784" s="13" customFormat="1">
      <c r="A784" s="13"/>
      <c r="B784" s="234"/>
      <c r="C784" s="235"/>
      <c r="D784" s="236" t="s">
        <v>207</v>
      </c>
      <c r="E784" s="237" t="s">
        <v>19</v>
      </c>
      <c r="F784" s="238" t="s">
        <v>1037</v>
      </c>
      <c r="G784" s="235"/>
      <c r="H784" s="239">
        <v>13.15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207</v>
      </c>
      <c r="AU784" s="245" t="s">
        <v>83</v>
      </c>
      <c r="AV784" s="13" t="s">
        <v>83</v>
      </c>
      <c r="AW784" s="13" t="s">
        <v>35</v>
      </c>
      <c r="AX784" s="13" t="s">
        <v>74</v>
      </c>
      <c r="AY784" s="245" t="s">
        <v>197</v>
      </c>
    </row>
    <row r="785" s="13" customFormat="1">
      <c r="A785" s="13"/>
      <c r="B785" s="234"/>
      <c r="C785" s="235"/>
      <c r="D785" s="236" t="s">
        <v>207</v>
      </c>
      <c r="E785" s="237" t="s">
        <v>19</v>
      </c>
      <c r="F785" s="238" t="s">
        <v>1038</v>
      </c>
      <c r="G785" s="235"/>
      <c r="H785" s="239">
        <v>14.300000000000001</v>
      </c>
      <c r="I785" s="240"/>
      <c r="J785" s="235"/>
      <c r="K785" s="235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207</v>
      </c>
      <c r="AU785" s="245" t="s">
        <v>83</v>
      </c>
      <c r="AV785" s="13" t="s">
        <v>83</v>
      </c>
      <c r="AW785" s="13" t="s">
        <v>35</v>
      </c>
      <c r="AX785" s="13" t="s">
        <v>74</v>
      </c>
      <c r="AY785" s="245" t="s">
        <v>197</v>
      </c>
    </row>
    <row r="786" s="13" customFormat="1">
      <c r="A786" s="13"/>
      <c r="B786" s="234"/>
      <c r="C786" s="235"/>
      <c r="D786" s="236" t="s">
        <v>207</v>
      </c>
      <c r="E786" s="237" t="s">
        <v>19</v>
      </c>
      <c r="F786" s="238" t="s">
        <v>1039</v>
      </c>
      <c r="G786" s="235"/>
      <c r="H786" s="239">
        <v>15.1</v>
      </c>
      <c r="I786" s="240"/>
      <c r="J786" s="235"/>
      <c r="K786" s="235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207</v>
      </c>
      <c r="AU786" s="245" t="s">
        <v>83</v>
      </c>
      <c r="AV786" s="13" t="s">
        <v>83</v>
      </c>
      <c r="AW786" s="13" t="s">
        <v>35</v>
      </c>
      <c r="AX786" s="13" t="s">
        <v>74</v>
      </c>
      <c r="AY786" s="245" t="s">
        <v>197</v>
      </c>
    </row>
    <row r="787" s="13" customFormat="1">
      <c r="A787" s="13"/>
      <c r="B787" s="234"/>
      <c r="C787" s="235"/>
      <c r="D787" s="236" t="s">
        <v>207</v>
      </c>
      <c r="E787" s="237" t="s">
        <v>19</v>
      </c>
      <c r="F787" s="238" t="s">
        <v>1040</v>
      </c>
      <c r="G787" s="235"/>
      <c r="H787" s="239">
        <v>15.1</v>
      </c>
      <c r="I787" s="240"/>
      <c r="J787" s="235"/>
      <c r="K787" s="235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207</v>
      </c>
      <c r="AU787" s="245" t="s">
        <v>83</v>
      </c>
      <c r="AV787" s="13" t="s">
        <v>83</v>
      </c>
      <c r="AW787" s="13" t="s">
        <v>35</v>
      </c>
      <c r="AX787" s="13" t="s">
        <v>74</v>
      </c>
      <c r="AY787" s="245" t="s">
        <v>197</v>
      </c>
    </row>
    <row r="788" s="13" customFormat="1">
      <c r="A788" s="13"/>
      <c r="B788" s="234"/>
      <c r="C788" s="235"/>
      <c r="D788" s="236" t="s">
        <v>207</v>
      </c>
      <c r="E788" s="237" t="s">
        <v>19</v>
      </c>
      <c r="F788" s="238" t="s">
        <v>1041</v>
      </c>
      <c r="G788" s="235"/>
      <c r="H788" s="239">
        <v>15.1</v>
      </c>
      <c r="I788" s="240"/>
      <c r="J788" s="235"/>
      <c r="K788" s="235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207</v>
      </c>
      <c r="AU788" s="245" t="s">
        <v>83</v>
      </c>
      <c r="AV788" s="13" t="s">
        <v>83</v>
      </c>
      <c r="AW788" s="13" t="s">
        <v>35</v>
      </c>
      <c r="AX788" s="13" t="s">
        <v>74</v>
      </c>
      <c r="AY788" s="245" t="s">
        <v>197</v>
      </c>
    </row>
    <row r="789" s="13" customFormat="1">
      <c r="A789" s="13"/>
      <c r="B789" s="234"/>
      <c r="C789" s="235"/>
      <c r="D789" s="236" t="s">
        <v>207</v>
      </c>
      <c r="E789" s="237" t="s">
        <v>19</v>
      </c>
      <c r="F789" s="238" t="s">
        <v>1042</v>
      </c>
      <c r="G789" s="235"/>
      <c r="H789" s="239">
        <v>15.1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207</v>
      </c>
      <c r="AU789" s="245" t="s">
        <v>83</v>
      </c>
      <c r="AV789" s="13" t="s">
        <v>83</v>
      </c>
      <c r="AW789" s="13" t="s">
        <v>35</v>
      </c>
      <c r="AX789" s="13" t="s">
        <v>74</v>
      </c>
      <c r="AY789" s="245" t="s">
        <v>197</v>
      </c>
    </row>
    <row r="790" s="13" customFormat="1">
      <c r="A790" s="13"/>
      <c r="B790" s="234"/>
      <c r="C790" s="235"/>
      <c r="D790" s="236" t="s">
        <v>207</v>
      </c>
      <c r="E790" s="237" t="s">
        <v>19</v>
      </c>
      <c r="F790" s="238" t="s">
        <v>1043</v>
      </c>
      <c r="G790" s="235"/>
      <c r="H790" s="239">
        <v>16.5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207</v>
      </c>
      <c r="AU790" s="245" t="s">
        <v>83</v>
      </c>
      <c r="AV790" s="13" t="s">
        <v>83</v>
      </c>
      <c r="AW790" s="13" t="s">
        <v>35</v>
      </c>
      <c r="AX790" s="13" t="s">
        <v>74</v>
      </c>
      <c r="AY790" s="245" t="s">
        <v>197</v>
      </c>
    </row>
    <row r="791" s="13" customFormat="1">
      <c r="A791" s="13"/>
      <c r="B791" s="234"/>
      <c r="C791" s="235"/>
      <c r="D791" s="236" t="s">
        <v>207</v>
      </c>
      <c r="E791" s="237" t="s">
        <v>19</v>
      </c>
      <c r="F791" s="238" t="s">
        <v>1044</v>
      </c>
      <c r="G791" s="235"/>
      <c r="H791" s="239">
        <v>28.77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207</v>
      </c>
      <c r="AU791" s="245" t="s">
        <v>83</v>
      </c>
      <c r="AV791" s="13" t="s">
        <v>83</v>
      </c>
      <c r="AW791" s="13" t="s">
        <v>35</v>
      </c>
      <c r="AX791" s="13" t="s">
        <v>74</v>
      </c>
      <c r="AY791" s="245" t="s">
        <v>197</v>
      </c>
    </row>
    <row r="792" s="13" customFormat="1">
      <c r="A792" s="13"/>
      <c r="B792" s="234"/>
      <c r="C792" s="235"/>
      <c r="D792" s="236" t="s">
        <v>207</v>
      </c>
      <c r="E792" s="237" t="s">
        <v>19</v>
      </c>
      <c r="F792" s="238" t="s">
        <v>1045</v>
      </c>
      <c r="G792" s="235"/>
      <c r="H792" s="239">
        <v>13.6</v>
      </c>
      <c r="I792" s="240"/>
      <c r="J792" s="235"/>
      <c r="K792" s="235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207</v>
      </c>
      <c r="AU792" s="245" t="s">
        <v>83</v>
      </c>
      <c r="AV792" s="13" t="s">
        <v>83</v>
      </c>
      <c r="AW792" s="13" t="s">
        <v>35</v>
      </c>
      <c r="AX792" s="13" t="s">
        <v>74</v>
      </c>
      <c r="AY792" s="245" t="s">
        <v>197</v>
      </c>
    </row>
    <row r="793" s="13" customFormat="1">
      <c r="A793" s="13"/>
      <c r="B793" s="234"/>
      <c r="C793" s="235"/>
      <c r="D793" s="236" t="s">
        <v>207</v>
      </c>
      <c r="E793" s="237" t="s">
        <v>19</v>
      </c>
      <c r="F793" s="238" t="s">
        <v>1046</v>
      </c>
      <c r="G793" s="235"/>
      <c r="H793" s="239">
        <v>13.199999999999999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207</v>
      </c>
      <c r="AU793" s="245" t="s">
        <v>83</v>
      </c>
      <c r="AV793" s="13" t="s">
        <v>83</v>
      </c>
      <c r="AW793" s="13" t="s">
        <v>35</v>
      </c>
      <c r="AX793" s="13" t="s">
        <v>74</v>
      </c>
      <c r="AY793" s="245" t="s">
        <v>197</v>
      </c>
    </row>
    <row r="794" s="13" customFormat="1">
      <c r="A794" s="13"/>
      <c r="B794" s="234"/>
      <c r="C794" s="235"/>
      <c r="D794" s="236" t="s">
        <v>207</v>
      </c>
      <c r="E794" s="237" t="s">
        <v>19</v>
      </c>
      <c r="F794" s="238" t="s">
        <v>1047</v>
      </c>
      <c r="G794" s="235"/>
      <c r="H794" s="239">
        <v>14.51</v>
      </c>
      <c r="I794" s="240"/>
      <c r="J794" s="235"/>
      <c r="K794" s="235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207</v>
      </c>
      <c r="AU794" s="245" t="s">
        <v>83</v>
      </c>
      <c r="AV794" s="13" t="s">
        <v>83</v>
      </c>
      <c r="AW794" s="13" t="s">
        <v>35</v>
      </c>
      <c r="AX794" s="13" t="s">
        <v>74</v>
      </c>
      <c r="AY794" s="245" t="s">
        <v>197</v>
      </c>
    </row>
    <row r="795" s="13" customFormat="1">
      <c r="A795" s="13"/>
      <c r="B795" s="234"/>
      <c r="C795" s="235"/>
      <c r="D795" s="236" t="s">
        <v>207</v>
      </c>
      <c r="E795" s="237" t="s">
        <v>19</v>
      </c>
      <c r="F795" s="238" t="s">
        <v>1048</v>
      </c>
      <c r="G795" s="235"/>
      <c r="H795" s="239">
        <v>7.2800000000000002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207</v>
      </c>
      <c r="AU795" s="245" t="s">
        <v>83</v>
      </c>
      <c r="AV795" s="13" t="s">
        <v>83</v>
      </c>
      <c r="AW795" s="13" t="s">
        <v>35</v>
      </c>
      <c r="AX795" s="13" t="s">
        <v>74</v>
      </c>
      <c r="AY795" s="245" t="s">
        <v>197</v>
      </c>
    </row>
    <row r="796" s="16" customFormat="1">
      <c r="A796" s="16"/>
      <c r="B796" s="267"/>
      <c r="C796" s="268"/>
      <c r="D796" s="236" t="s">
        <v>207</v>
      </c>
      <c r="E796" s="269" t="s">
        <v>19</v>
      </c>
      <c r="F796" s="270" t="s">
        <v>348</v>
      </c>
      <c r="G796" s="268"/>
      <c r="H796" s="271">
        <v>340.74000000000001</v>
      </c>
      <c r="I796" s="272"/>
      <c r="J796" s="268"/>
      <c r="K796" s="268"/>
      <c r="L796" s="273"/>
      <c r="M796" s="274"/>
      <c r="N796" s="275"/>
      <c r="O796" s="275"/>
      <c r="P796" s="275"/>
      <c r="Q796" s="275"/>
      <c r="R796" s="275"/>
      <c r="S796" s="275"/>
      <c r="T796" s="27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77" t="s">
        <v>207</v>
      </c>
      <c r="AU796" s="277" t="s">
        <v>83</v>
      </c>
      <c r="AV796" s="16" t="s">
        <v>94</v>
      </c>
      <c r="AW796" s="16" t="s">
        <v>35</v>
      </c>
      <c r="AX796" s="16" t="s">
        <v>74</v>
      </c>
      <c r="AY796" s="277" t="s">
        <v>197</v>
      </c>
    </row>
    <row r="797" s="14" customFormat="1">
      <c r="A797" s="14"/>
      <c r="B797" s="246"/>
      <c r="C797" s="247"/>
      <c r="D797" s="236" t="s">
        <v>207</v>
      </c>
      <c r="E797" s="248" t="s">
        <v>19</v>
      </c>
      <c r="F797" s="249" t="s">
        <v>216</v>
      </c>
      <c r="G797" s="247"/>
      <c r="H797" s="250">
        <v>641.42999999999995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207</v>
      </c>
      <c r="AU797" s="256" t="s">
        <v>83</v>
      </c>
      <c r="AV797" s="14" t="s">
        <v>109</v>
      </c>
      <c r="AW797" s="14" t="s">
        <v>35</v>
      </c>
      <c r="AX797" s="14" t="s">
        <v>81</v>
      </c>
      <c r="AY797" s="256" t="s">
        <v>197</v>
      </c>
    </row>
    <row r="798" s="2" customFormat="1" ht="21.75" customHeight="1">
      <c r="A798" s="41"/>
      <c r="B798" s="42"/>
      <c r="C798" s="216" t="s">
        <v>1049</v>
      </c>
      <c r="D798" s="216" t="s">
        <v>199</v>
      </c>
      <c r="E798" s="217" t="s">
        <v>1050</v>
      </c>
      <c r="F798" s="218" t="s">
        <v>902</v>
      </c>
      <c r="G798" s="219" t="s">
        <v>903</v>
      </c>
      <c r="H798" s="220">
        <v>22.079999999999998</v>
      </c>
      <c r="I798" s="221"/>
      <c r="J798" s="222">
        <f>ROUND(I798*H798,2)</f>
        <v>0</v>
      </c>
      <c r="K798" s="218" t="s">
        <v>19</v>
      </c>
      <c r="L798" s="47"/>
      <c r="M798" s="223" t="s">
        <v>19</v>
      </c>
      <c r="N798" s="224" t="s">
        <v>45</v>
      </c>
      <c r="O798" s="87"/>
      <c r="P798" s="225">
        <f>O798*H798</f>
        <v>0</v>
      </c>
      <c r="Q798" s="225">
        <v>0.00048000000000000001</v>
      </c>
      <c r="R798" s="225">
        <f>Q798*H798</f>
        <v>0.010598399999999999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109</v>
      </c>
      <c r="AT798" s="227" t="s">
        <v>199</v>
      </c>
      <c r="AU798" s="227" t="s">
        <v>83</v>
      </c>
      <c r="AY798" s="20" t="s">
        <v>197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81</v>
      </c>
      <c r="BK798" s="228">
        <f>ROUND(I798*H798,2)</f>
        <v>0</v>
      </c>
      <c r="BL798" s="20" t="s">
        <v>109</v>
      </c>
      <c r="BM798" s="227" t="s">
        <v>1051</v>
      </c>
    </row>
    <row r="799" s="13" customFormat="1">
      <c r="A799" s="13"/>
      <c r="B799" s="234"/>
      <c r="C799" s="235"/>
      <c r="D799" s="236" t="s">
        <v>207</v>
      </c>
      <c r="E799" s="237" t="s">
        <v>19</v>
      </c>
      <c r="F799" s="238" t="s">
        <v>1052</v>
      </c>
      <c r="G799" s="235"/>
      <c r="H799" s="239">
        <v>22.079999999999998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207</v>
      </c>
      <c r="AU799" s="245" t="s">
        <v>83</v>
      </c>
      <c r="AV799" s="13" t="s">
        <v>83</v>
      </c>
      <c r="AW799" s="13" t="s">
        <v>35</v>
      </c>
      <c r="AX799" s="13" t="s">
        <v>81</v>
      </c>
      <c r="AY799" s="245" t="s">
        <v>197</v>
      </c>
    </row>
    <row r="800" s="2" customFormat="1" ht="24.15" customHeight="1">
      <c r="A800" s="41"/>
      <c r="B800" s="42"/>
      <c r="C800" s="216" t="s">
        <v>1053</v>
      </c>
      <c r="D800" s="216" t="s">
        <v>199</v>
      </c>
      <c r="E800" s="217" t="s">
        <v>1054</v>
      </c>
      <c r="F800" s="218" t="s">
        <v>1055</v>
      </c>
      <c r="G800" s="219" t="s">
        <v>903</v>
      </c>
      <c r="H800" s="220">
        <v>33.659999999999997</v>
      </c>
      <c r="I800" s="221"/>
      <c r="J800" s="222">
        <f>ROUND(I800*H800,2)</f>
        <v>0</v>
      </c>
      <c r="K800" s="218" t="s">
        <v>203</v>
      </c>
      <c r="L800" s="47"/>
      <c r="M800" s="223" t="s">
        <v>19</v>
      </c>
      <c r="N800" s="224" t="s">
        <v>45</v>
      </c>
      <c r="O800" s="87"/>
      <c r="P800" s="225">
        <f>O800*H800</f>
        <v>0</v>
      </c>
      <c r="Q800" s="225">
        <v>5.0000000000000002E-05</v>
      </c>
      <c r="R800" s="225">
        <f>Q800*H800</f>
        <v>0.0016829999999999998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109</v>
      </c>
      <c r="AT800" s="227" t="s">
        <v>199</v>
      </c>
      <c r="AU800" s="227" t="s">
        <v>83</v>
      </c>
      <c r="AY800" s="20" t="s">
        <v>197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81</v>
      </c>
      <c r="BK800" s="228">
        <f>ROUND(I800*H800,2)</f>
        <v>0</v>
      </c>
      <c r="BL800" s="20" t="s">
        <v>109</v>
      </c>
      <c r="BM800" s="227" t="s">
        <v>1056</v>
      </c>
    </row>
    <row r="801" s="2" customFormat="1">
      <c r="A801" s="41"/>
      <c r="B801" s="42"/>
      <c r="C801" s="43"/>
      <c r="D801" s="229" t="s">
        <v>205</v>
      </c>
      <c r="E801" s="43"/>
      <c r="F801" s="230" t="s">
        <v>1057</v>
      </c>
      <c r="G801" s="43"/>
      <c r="H801" s="43"/>
      <c r="I801" s="231"/>
      <c r="J801" s="43"/>
      <c r="K801" s="43"/>
      <c r="L801" s="47"/>
      <c r="M801" s="232"/>
      <c r="N801" s="233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205</v>
      </c>
      <c r="AU801" s="20" t="s">
        <v>83</v>
      </c>
    </row>
    <row r="802" s="13" customFormat="1">
      <c r="A802" s="13"/>
      <c r="B802" s="234"/>
      <c r="C802" s="235"/>
      <c r="D802" s="236" t="s">
        <v>207</v>
      </c>
      <c r="E802" s="237" t="s">
        <v>19</v>
      </c>
      <c r="F802" s="238" t="s">
        <v>1058</v>
      </c>
      <c r="G802" s="235"/>
      <c r="H802" s="239">
        <v>33.659999999999997</v>
      </c>
      <c r="I802" s="240"/>
      <c r="J802" s="235"/>
      <c r="K802" s="235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207</v>
      </c>
      <c r="AU802" s="245" t="s">
        <v>83</v>
      </c>
      <c r="AV802" s="13" t="s">
        <v>83</v>
      </c>
      <c r="AW802" s="13" t="s">
        <v>35</v>
      </c>
      <c r="AX802" s="13" t="s">
        <v>81</v>
      </c>
      <c r="AY802" s="245" t="s">
        <v>197</v>
      </c>
    </row>
    <row r="803" s="2" customFormat="1" ht="16.5" customHeight="1">
      <c r="A803" s="41"/>
      <c r="B803" s="42"/>
      <c r="C803" s="216" t="s">
        <v>1059</v>
      </c>
      <c r="D803" s="216" t="s">
        <v>199</v>
      </c>
      <c r="E803" s="217" t="s">
        <v>1060</v>
      </c>
      <c r="F803" s="218" t="s">
        <v>1061</v>
      </c>
      <c r="G803" s="219" t="s">
        <v>211</v>
      </c>
      <c r="H803" s="220">
        <v>8.7319999999999993</v>
      </c>
      <c r="I803" s="221"/>
      <c r="J803" s="222">
        <f>ROUND(I803*H803,2)</f>
        <v>0</v>
      </c>
      <c r="K803" s="218" t="s">
        <v>19</v>
      </c>
      <c r="L803" s="47"/>
      <c r="M803" s="223" t="s">
        <v>19</v>
      </c>
      <c r="N803" s="224" t="s">
        <v>45</v>
      </c>
      <c r="O803" s="87"/>
      <c r="P803" s="225">
        <f>O803*H803</f>
        <v>0</v>
      </c>
      <c r="Q803" s="225">
        <v>5.0000000000000002E-05</v>
      </c>
      <c r="R803" s="225">
        <f>Q803*H803</f>
        <v>0.00043659999999999999</v>
      </c>
      <c r="S803" s="225">
        <v>0</v>
      </c>
      <c r="T803" s="226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7" t="s">
        <v>109</v>
      </c>
      <c r="AT803" s="227" t="s">
        <v>199</v>
      </c>
      <c r="AU803" s="227" t="s">
        <v>83</v>
      </c>
      <c r="AY803" s="20" t="s">
        <v>197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20" t="s">
        <v>81</v>
      </c>
      <c r="BK803" s="228">
        <f>ROUND(I803*H803,2)</f>
        <v>0</v>
      </c>
      <c r="BL803" s="20" t="s">
        <v>109</v>
      </c>
      <c r="BM803" s="227" t="s">
        <v>1062</v>
      </c>
    </row>
    <row r="804" s="13" customFormat="1">
      <c r="A804" s="13"/>
      <c r="B804" s="234"/>
      <c r="C804" s="235"/>
      <c r="D804" s="236" t="s">
        <v>207</v>
      </c>
      <c r="E804" s="237" t="s">
        <v>19</v>
      </c>
      <c r="F804" s="238" t="s">
        <v>1063</v>
      </c>
      <c r="G804" s="235"/>
      <c r="H804" s="239">
        <v>8.7319999999999993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207</v>
      </c>
      <c r="AU804" s="245" t="s">
        <v>83</v>
      </c>
      <c r="AV804" s="13" t="s">
        <v>83</v>
      </c>
      <c r="AW804" s="13" t="s">
        <v>35</v>
      </c>
      <c r="AX804" s="13" t="s">
        <v>81</v>
      </c>
      <c r="AY804" s="245" t="s">
        <v>197</v>
      </c>
    </row>
    <row r="805" s="2" customFormat="1" ht="37.8" customHeight="1">
      <c r="A805" s="41"/>
      <c r="B805" s="42"/>
      <c r="C805" s="216" t="s">
        <v>1064</v>
      </c>
      <c r="D805" s="216" t="s">
        <v>199</v>
      </c>
      <c r="E805" s="217" t="s">
        <v>1065</v>
      </c>
      <c r="F805" s="218" t="s">
        <v>1066</v>
      </c>
      <c r="G805" s="219" t="s">
        <v>903</v>
      </c>
      <c r="H805" s="220">
        <v>33.659999999999997</v>
      </c>
      <c r="I805" s="221"/>
      <c r="J805" s="222">
        <f>ROUND(I805*H805,2)</f>
        <v>0</v>
      </c>
      <c r="K805" s="218" t="s">
        <v>203</v>
      </c>
      <c r="L805" s="47"/>
      <c r="M805" s="223" t="s">
        <v>19</v>
      </c>
      <c r="N805" s="224" t="s">
        <v>45</v>
      </c>
      <c r="O805" s="87"/>
      <c r="P805" s="225">
        <f>O805*H805</f>
        <v>0</v>
      </c>
      <c r="Q805" s="225">
        <v>1.0000000000000001E-05</v>
      </c>
      <c r="R805" s="225">
        <f>Q805*H805</f>
        <v>0.0003366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109</v>
      </c>
      <c r="AT805" s="227" t="s">
        <v>199</v>
      </c>
      <c r="AU805" s="227" t="s">
        <v>83</v>
      </c>
      <c r="AY805" s="20" t="s">
        <v>197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81</v>
      </c>
      <c r="BK805" s="228">
        <f>ROUND(I805*H805,2)</f>
        <v>0</v>
      </c>
      <c r="BL805" s="20" t="s">
        <v>109</v>
      </c>
      <c r="BM805" s="227" t="s">
        <v>1067</v>
      </c>
    </row>
    <row r="806" s="2" customFormat="1">
      <c r="A806" s="41"/>
      <c r="B806" s="42"/>
      <c r="C806" s="43"/>
      <c r="D806" s="229" t="s">
        <v>205</v>
      </c>
      <c r="E806" s="43"/>
      <c r="F806" s="230" t="s">
        <v>1068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205</v>
      </c>
      <c r="AU806" s="20" t="s">
        <v>83</v>
      </c>
    </row>
    <row r="807" s="13" customFormat="1">
      <c r="A807" s="13"/>
      <c r="B807" s="234"/>
      <c r="C807" s="235"/>
      <c r="D807" s="236" t="s">
        <v>207</v>
      </c>
      <c r="E807" s="237" t="s">
        <v>19</v>
      </c>
      <c r="F807" s="238" t="s">
        <v>1058</v>
      </c>
      <c r="G807" s="235"/>
      <c r="H807" s="239">
        <v>33.659999999999997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207</v>
      </c>
      <c r="AU807" s="245" t="s">
        <v>83</v>
      </c>
      <c r="AV807" s="13" t="s">
        <v>83</v>
      </c>
      <c r="AW807" s="13" t="s">
        <v>35</v>
      </c>
      <c r="AX807" s="13" t="s">
        <v>81</v>
      </c>
      <c r="AY807" s="245" t="s">
        <v>197</v>
      </c>
    </row>
    <row r="808" s="2" customFormat="1" ht="37.8" customHeight="1">
      <c r="A808" s="41"/>
      <c r="B808" s="42"/>
      <c r="C808" s="216" t="s">
        <v>1069</v>
      </c>
      <c r="D808" s="216" t="s">
        <v>199</v>
      </c>
      <c r="E808" s="217" t="s">
        <v>1070</v>
      </c>
      <c r="F808" s="218" t="s">
        <v>1071</v>
      </c>
      <c r="G808" s="219" t="s">
        <v>202</v>
      </c>
      <c r="H808" s="220">
        <v>61.380000000000003</v>
      </c>
      <c r="I808" s="221"/>
      <c r="J808" s="222">
        <f>ROUND(I808*H808,2)</f>
        <v>0</v>
      </c>
      <c r="K808" s="218" t="s">
        <v>203</v>
      </c>
      <c r="L808" s="47"/>
      <c r="M808" s="223" t="s">
        <v>19</v>
      </c>
      <c r="N808" s="224" t="s">
        <v>45</v>
      </c>
      <c r="O808" s="87"/>
      <c r="P808" s="225">
        <f>O808*H808</f>
        <v>0</v>
      </c>
      <c r="Q808" s="225">
        <v>0.0023999999999999998</v>
      </c>
      <c r="R808" s="225">
        <f>Q808*H808</f>
        <v>0.147312</v>
      </c>
      <c r="S808" s="225">
        <v>0</v>
      </c>
      <c r="T808" s="226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7" t="s">
        <v>109</v>
      </c>
      <c r="AT808" s="227" t="s">
        <v>199</v>
      </c>
      <c r="AU808" s="227" t="s">
        <v>83</v>
      </c>
      <c r="AY808" s="20" t="s">
        <v>197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20" t="s">
        <v>81</v>
      </c>
      <c r="BK808" s="228">
        <f>ROUND(I808*H808,2)</f>
        <v>0</v>
      </c>
      <c r="BL808" s="20" t="s">
        <v>109</v>
      </c>
      <c r="BM808" s="227" t="s">
        <v>1072</v>
      </c>
    </row>
    <row r="809" s="2" customFormat="1">
      <c r="A809" s="41"/>
      <c r="B809" s="42"/>
      <c r="C809" s="43"/>
      <c r="D809" s="229" t="s">
        <v>205</v>
      </c>
      <c r="E809" s="43"/>
      <c r="F809" s="230" t="s">
        <v>1073</v>
      </c>
      <c r="G809" s="43"/>
      <c r="H809" s="43"/>
      <c r="I809" s="231"/>
      <c r="J809" s="43"/>
      <c r="K809" s="43"/>
      <c r="L809" s="47"/>
      <c r="M809" s="232"/>
      <c r="N809" s="233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205</v>
      </c>
      <c r="AU809" s="20" t="s">
        <v>83</v>
      </c>
    </row>
    <row r="810" s="13" customFormat="1">
      <c r="A810" s="13"/>
      <c r="B810" s="234"/>
      <c r="C810" s="235"/>
      <c r="D810" s="236" t="s">
        <v>207</v>
      </c>
      <c r="E810" s="237" t="s">
        <v>19</v>
      </c>
      <c r="F810" s="238" t="s">
        <v>1074</v>
      </c>
      <c r="G810" s="235"/>
      <c r="H810" s="239">
        <v>61.380000000000003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207</v>
      </c>
      <c r="AU810" s="245" t="s">
        <v>83</v>
      </c>
      <c r="AV810" s="13" t="s">
        <v>83</v>
      </c>
      <c r="AW810" s="13" t="s">
        <v>35</v>
      </c>
      <c r="AX810" s="13" t="s">
        <v>81</v>
      </c>
      <c r="AY810" s="245" t="s">
        <v>197</v>
      </c>
    </row>
    <row r="811" s="2" customFormat="1" ht="21.75" customHeight="1">
      <c r="A811" s="41"/>
      <c r="B811" s="42"/>
      <c r="C811" s="278" t="s">
        <v>1075</v>
      </c>
      <c r="D811" s="278" t="s">
        <v>547</v>
      </c>
      <c r="E811" s="279" t="s">
        <v>1076</v>
      </c>
      <c r="F811" s="280" t="s">
        <v>1077</v>
      </c>
      <c r="G811" s="281" t="s">
        <v>202</v>
      </c>
      <c r="H811" s="282">
        <v>76.724999999999994</v>
      </c>
      <c r="I811" s="283"/>
      <c r="J811" s="284">
        <f>ROUND(I811*H811,2)</f>
        <v>0</v>
      </c>
      <c r="K811" s="280" t="s">
        <v>203</v>
      </c>
      <c r="L811" s="285"/>
      <c r="M811" s="286" t="s">
        <v>19</v>
      </c>
      <c r="N811" s="287" t="s">
        <v>45</v>
      </c>
      <c r="O811" s="87"/>
      <c r="P811" s="225">
        <f>O811*H811</f>
        <v>0</v>
      </c>
      <c r="Q811" s="225">
        <v>0.084379999999999997</v>
      </c>
      <c r="R811" s="225">
        <f>Q811*H811</f>
        <v>6.4740554999999995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252</v>
      </c>
      <c r="AT811" s="227" t="s">
        <v>547</v>
      </c>
      <c r="AU811" s="227" t="s">
        <v>83</v>
      </c>
      <c r="AY811" s="20" t="s">
        <v>197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81</v>
      </c>
      <c r="BK811" s="228">
        <f>ROUND(I811*H811,2)</f>
        <v>0</v>
      </c>
      <c r="BL811" s="20" t="s">
        <v>109</v>
      </c>
      <c r="BM811" s="227" t="s">
        <v>1078</v>
      </c>
    </row>
    <row r="812" s="13" customFormat="1">
      <c r="A812" s="13"/>
      <c r="B812" s="234"/>
      <c r="C812" s="235"/>
      <c r="D812" s="236" t="s">
        <v>207</v>
      </c>
      <c r="E812" s="237" t="s">
        <v>19</v>
      </c>
      <c r="F812" s="238" t="s">
        <v>1079</v>
      </c>
      <c r="G812" s="235"/>
      <c r="H812" s="239">
        <v>76.724999999999994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207</v>
      </c>
      <c r="AU812" s="245" t="s">
        <v>83</v>
      </c>
      <c r="AV812" s="13" t="s">
        <v>83</v>
      </c>
      <c r="AW812" s="13" t="s">
        <v>35</v>
      </c>
      <c r="AX812" s="13" t="s">
        <v>81</v>
      </c>
      <c r="AY812" s="245" t="s">
        <v>197</v>
      </c>
    </row>
    <row r="813" s="2" customFormat="1" ht="37.8" customHeight="1">
      <c r="A813" s="41"/>
      <c r="B813" s="42"/>
      <c r="C813" s="216" t="s">
        <v>1080</v>
      </c>
      <c r="D813" s="216" t="s">
        <v>199</v>
      </c>
      <c r="E813" s="217" t="s">
        <v>1081</v>
      </c>
      <c r="F813" s="218" t="s">
        <v>1082</v>
      </c>
      <c r="G813" s="219" t="s">
        <v>280</v>
      </c>
      <c r="H813" s="220">
        <v>24</v>
      </c>
      <c r="I813" s="221"/>
      <c r="J813" s="222">
        <f>ROUND(I813*H813,2)</f>
        <v>0</v>
      </c>
      <c r="K813" s="218" t="s">
        <v>203</v>
      </c>
      <c r="L813" s="47"/>
      <c r="M813" s="223" t="s">
        <v>19</v>
      </c>
      <c r="N813" s="224" t="s">
        <v>45</v>
      </c>
      <c r="O813" s="87"/>
      <c r="P813" s="225">
        <f>O813*H813</f>
        <v>0</v>
      </c>
      <c r="Q813" s="225">
        <v>0.056439999999999997</v>
      </c>
      <c r="R813" s="225">
        <f>Q813*H813</f>
        <v>1.35456</v>
      </c>
      <c r="S813" s="225">
        <v>0</v>
      </c>
      <c r="T813" s="226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27" t="s">
        <v>109</v>
      </c>
      <c r="AT813" s="227" t="s">
        <v>199</v>
      </c>
      <c r="AU813" s="227" t="s">
        <v>83</v>
      </c>
      <c r="AY813" s="20" t="s">
        <v>197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0" t="s">
        <v>81</v>
      </c>
      <c r="BK813" s="228">
        <f>ROUND(I813*H813,2)</f>
        <v>0</v>
      </c>
      <c r="BL813" s="20" t="s">
        <v>109</v>
      </c>
      <c r="BM813" s="227" t="s">
        <v>1083</v>
      </c>
    </row>
    <row r="814" s="2" customFormat="1">
      <c r="A814" s="41"/>
      <c r="B814" s="42"/>
      <c r="C814" s="43"/>
      <c r="D814" s="229" t="s">
        <v>205</v>
      </c>
      <c r="E814" s="43"/>
      <c r="F814" s="230" t="s">
        <v>1084</v>
      </c>
      <c r="G814" s="43"/>
      <c r="H814" s="43"/>
      <c r="I814" s="231"/>
      <c r="J814" s="43"/>
      <c r="K814" s="43"/>
      <c r="L814" s="47"/>
      <c r="M814" s="232"/>
      <c r="N814" s="233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205</v>
      </c>
      <c r="AU814" s="20" t="s">
        <v>83</v>
      </c>
    </row>
    <row r="815" s="13" customFormat="1">
      <c r="A815" s="13"/>
      <c r="B815" s="234"/>
      <c r="C815" s="235"/>
      <c r="D815" s="236" t="s">
        <v>207</v>
      </c>
      <c r="E815" s="237" t="s">
        <v>19</v>
      </c>
      <c r="F815" s="238" t="s">
        <v>1085</v>
      </c>
      <c r="G815" s="235"/>
      <c r="H815" s="239">
        <v>24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207</v>
      </c>
      <c r="AU815" s="245" t="s">
        <v>83</v>
      </c>
      <c r="AV815" s="13" t="s">
        <v>83</v>
      </c>
      <c r="AW815" s="13" t="s">
        <v>35</v>
      </c>
      <c r="AX815" s="13" t="s">
        <v>81</v>
      </c>
      <c r="AY815" s="245" t="s">
        <v>197</v>
      </c>
    </row>
    <row r="816" s="2" customFormat="1" ht="33" customHeight="1">
      <c r="A816" s="41"/>
      <c r="B816" s="42"/>
      <c r="C816" s="278" t="s">
        <v>1086</v>
      </c>
      <c r="D816" s="278" t="s">
        <v>547</v>
      </c>
      <c r="E816" s="279" t="s">
        <v>1087</v>
      </c>
      <c r="F816" s="280" t="s">
        <v>1088</v>
      </c>
      <c r="G816" s="281" t="s">
        <v>280</v>
      </c>
      <c r="H816" s="282">
        <v>6</v>
      </c>
      <c r="I816" s="283"/>
      <c r="J816" s="284">
        <f>ROUND(I816*H816,2)</f>
        <v>0</v>
      </c>
      <c r="K816" s="280" t="s">
        <v>203</v>
      </c>
      <c r="L816" s="285"/>
      <c r="M816" s="286" t="s">
        <v>19</v>
      </c>
      <c r="N816" s="287" t="s">
        <v>45</v>
      </c>
      <c r="O816" s="87"/>
      <c r="P816" s="225">
        <f>O816*H816</f>
        <v>0</v>
      </c>
      <c r="Q816" s="225">
        <v>0.012250000000000001</v>
      </c>
      <c r="R816" s="225">
        <f>Q816*H816</f>
        <v>0.07350000000000001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252</v>
      </c>
      <c r="AT816" s="227" t="s">
        <v>547</v>
      </c>
      <c r="AU816" s="227" t="s">
        <v>83</v>
      </c>
      <c r="AY816" s="20" t="s">
        <v>197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81</v>
      </c>
      <c r="BK816" s="228">
        <f>ROUND(I816*H816,2)</f>
        <v>0</v>
      </c>
      <c r="BL816" s="20" t="s">
        <v>109</v>
      </c>
      <c r="BM816" s="227" t="s">
        <v>1089</v>
      </c>
    </row>
    <row r="817" s="2" customFormat="1" ht="33" customHeight="1">
      <c r="A817" s="41"/>
      <c r="B817" s="42"/>
      <c r="C817" s="278" t="s">
        <v>1090</v>
      </c>
      <c r="D817" s="278" t="s">
        <v>547</v>
      </c>
      <c r="E817" s="279" t="s">
        <v>1091</v>
      </c>
      <c r="F817" s="280" t="s">
        <v>1092</v>
      </c>
      <c r="G817" s="281" t="s">
        <v>280</v>
      </c>
      <c r="H817" s="282">
        <v>7</v>
      </c>
      <c r="I817" s="283"/>
      <c r="J817" s="284">
        <f>ROUND(I817*H817,2)</f>
        <v>0</v>
      </c>
      <c r="K817" s="280" t="s">
        <v>203</v>
      </c>
      <c r="L817" s="285"/>
      <c r="M817" s="286" t="s">
        <v>19</v>
      </c>
      <c r="N817" s="287" t="s">
        <v>45</v>
      </c>
      <c r="O817" s="87"/>
      <c r="P817" s="225">
        <f>O817*H817</f>
        <v>0</v>
      </c>
      <c r="Q817" s="225">
        <v>0.014890000000000001</v>
      </c>
      <c r="R817" s="225">
        <f>Q817*H817</f>
        <v>0.10423</v>
      </c>
      <c r="S817" s="225">
        <v>0</v>
      </c>
      <c r="T817" s="22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7" t="s">
        <v>252</v>
      </c>
      <c r="AT817" s="227" t="s">
        <v>547</v>
      </c>
      <c r="AU817" s="227" t="s">
        <v>83</v>
      </c>
      <c r="AY817" s="20" t="s">
        <v>197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0" t="s">
        <v>81</v>
      </c>
      <c r="BK817" s="228">
        <f>ROUND(I817*H817,2)</f>
        <v>0</v>
      </c>
      <c r="BL817" s="20" t="s">
        <v>109</v>
      </c>
      <c r="BM817" s="227" t="s">
        <v>1093</v>
      </c>
    </row>
    <row r="818" s="2" customFormat="1" ht="33" customHeight="1">
      <c r="A818" s="41"/>
      <c r="B818" s="42"/>
      <c r="C818" s="278" t="s">
        <v>1094</v>
      </c>
      <c r="D818" s="278" t="s">
        <v>547</v>
      </c>
      <c r="E818" s="279" t="s">
        <v>1095</v>
      </c>
      <c r="F818" s="280" t="s">
        <v>1096</v>
      </c>
      <c r="G818" s="281" t="s">
        <v>280</v>
      </c>
      <c r="H818" s="282">
        <v>11</v>
      </c>
      <c r="I818" s="283"/>
      <c r="J818" s="284">
        <f>ROUND(I818*H818,2)</f>
        <v>0</v>
      </c>
      <c r="K818" s="280" t="s">
        <v>203</v>
      </c>
      <c r="L818" s="285"/>
      <c r="M818" s="286" t="s">
        <v>19</v>
      </c>
      <c r="N818" s="287" t="s">
        <v>45</v>
      </c>
      <c r="O818" s="87"/>
      <c r="P818" s="225">
        <f>O818*H818</f>
        <v>0</v>
      </c>
      <c r="Q818" s="225">
        <v>0.01521</v>
      </c>
      <c r="R818" s="225">
        <f>Q818*H818</f>
        <v>0.16730999999999999</v>
      </c>
      <c r="S818" s="225">
        <v>0</v>
      </c>
      <c r="T818" s="226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7" t="s">
        <v>252</v>
      </c>
      <c r="AT818" s="227" t="s">
        <v>547</v>
      </c>
      <c r="AU818" s="227" t="s">
        <v>83</v>
      </c>
      <c r="AY818" s="20" t="s">
        <v>197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20" t="s">
        <v>81</v>
      </c>
      <c r="BK818" s="228">
        <f>ROUND(I818*H818,2)</f>
        <v>0</v>
      </c>
      <c r="BL818" s="20" t="s">
        <v>109</v>
      </c>
      <c r="BM818" s="227" t="s">
        <v>1097</v>
      </c>
    </row>
    <row r="819" s="2" customFormat="1" ht="37.8" customHeight="1">
      <c r="A819" s="41"/>
      <c r="B819" s="42"/>
      <c r="C819" s="216" t="s">
        <v>1098</v>
      </c>
      <c r="D819" s="216" t="s">
        <v>199</v>
      </c>
      <c r="E819" s="217" t="s">
        <v>1099</v>
      </c>
      <c r="F819" s="218" t="s">
        <v>1100</v>
      </c>
      <c r="G819" s="219" t="s">
        <v>280</v>
      </c>
      <c r="H819" s="220">
        <v>6</v>
      </c>
      <c r="I819" s="221"/>
      <c r="J819" s="222">
        <f>ROUND(I819*H819,2)</f>
        <v>0</v>
      </c>
      <c r="K819" s="218" t="s">
        <v>203</v>
      </c>
      <c r="L819" s="47"/>
      <c r="M819" s="223" t="s">
        <v>19</v>
      </c>
      <c r="N819" s="224" t="s">
        <v>45</v>
      </c>
      <c r="O819" s="87"/>
      <c r="P819" s="225">
        <f>O819*H819</f>
        <v>0</v>
      </c>
      <c r="Q819" s="225">
        <v>0.090660000000000004</v>
      </c>
      <c r="R819" s="225">
        <f>Q819*H819</f>
        <v>0.54396</v>
      </c>
      <c r="S819" s="225">
        <v>0</v>
      </c>
      <c r="T819" s="226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7" t="s">
        <v>109</v>
      </c>
      <c r="AT819" s="227" t="s">
        <v>199</v>
      </c>
      <c r="AU819" s="227" t="s">
        <v>83</v>
      </c>
      <c r="AY819" s="20" t="s">
        <v>197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0" t="s">
        <v>81</v>
      </c>
      <c r="BK819" s="228">
        <f>ROUND(I819*H819,2)</f>
        <v>0</v>
      </c>
      <c r="BL819" s="20" t="s">
        <v>109</v>
      </c>
      <c r="BM819" s="227" t="s">
        <v>1101</v>
      </c>
    </row>
    <row r="820" s="2" customFormat="1">
      <c r="A820" s="41"/>
      <c r="B820" s="42"/>
      <c r="C820" s="43"/>
      <c r="D820" s="229" t="s">
        <v>205</v>
      </c>
      <c r="E820" s="43"/>
      <c r="F820" s="230" t="s">
        <v>1102</v>
      </c>
      <c r="G820" s="43"/>
      <c r="H820" s="43"/>
      <c r="I820" s="231"/>
      <c r="J820" s="43"/>
      <c r="K820" s="43"/>
      <c r="L820" s="47"/>
      <c r="M820" s="232"/>
      <c r="N820" s="233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205</v>
      </c>
      <c r="AU820" s="20" t="s">
        <v>83</v>
      </c>
    </row>
    <row r="821" s="13" customFormat="1">
      <c r="A821" s="13"/>
      <c r="B821" s="234"/>
      <c r="C821" s="235"/>
      <c r="D821" s="236" t="s">
        <v>207</v>
      </c>
      <c r="E821" s="237" t="s">
        <v>19</v>
      </c>
      <c r="F821" s="238" t="s">
        <v>1103</v>
      </c>
      <c r="G821" s="235"/>
      <c r="H821" s="239">
        <v>6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207</v>
      </c>
      <c r="AU821" s="245" t="s">
        <v>83</v>
      </c>
      <c r="AV821" s="13" t="s">
        <v>83</v>
      </c>
      <c r="AW821" s="13" t="s">
        <v>35</v>
      </c>
      <c r="AX821" s="13" t="s">
        <v>81</v>
      </c>
      <c r="AY821" s="245" t="s">
        <v>197</v>
      </c>
    </row>
    <row r="822" s="2" customFormat="1" ht="33" customHeight="1">
      <c r="A822" s="41"/>
      <c r="B822" s="42"/>
      <c r="C822" s="278" t="s">
        <v>1104</v>
      </c>
      <c r="D822" s="278" t="s">
        <v>547</v>
      </c>
      <c r="E822" s="279" t="s">
        <v>1105</v>
      </c>
      <c r="F822" s="280" t="s">
        <v>1106</v>
      </c>
      <c r="G822" s="281" t="s">
        <v>280</v>
      </c>
      <c r="H822" s="282">
        <v>3</v>
      </c>
      <c r="I822" s="283"/>
      <c r="J822" s="284">
        <f>ROUND(I822*H822,2)</f>
        <v>0</v>
      </c>
      <c r="K822" s="280" t="s">
        <v>203</v>
      </c>
      <c r="L822" s="285"/>
      <c r="M822" s="286" t="s">
        <v>19</v>
      </c>
      <c r="N822" s="287" t="s">
        <v>45</v>
      </c>
      <c r="O822" s="87"/>
      <c r="P822" s="225">
        <f>O822*H822</f>
        <v>0</v>
      </c>
      <c r="Q822" s="225">
        <v>0.018679999999999999</v>
      </c>
      <c r="R822" s="225">
        <f>Q822*H822</f>
        <v>0.056039999999999993</v>
      </c>
      <c r="S822" s="225">
        <v>0</v>
      </c>
      <c r="T822" s="226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7" t="s">
        <v>252</v>
      </c>
      <c r="AT822" s="227" t="s">
        <v>547</v>
      </c>
      <c r="AU822" s="227" t="s">
        <v>83</v>
      </c>
      <c r="AY822" s="20" t="s">
        <v>197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0" t="s">
        <v>81</v>
      </c>
      <c r="BK822" s="228">
        <f>ROUND(I822*H822,2)</f>
        <v>0</v>
      </c>
      <c r="BL822" s="20" t="s">
        <v>109</v>
      </c>
      <c r="BM822" s="227" t="s">
        <v>1107</v>
      </c>
    </row>
    <row r="823" s="2" customFormat="1" ht="33" customHeight="1">
      <c r="A823" s="41"/>
      <c r="B823" s="42"/>
      <c r="C823" s="278" t="s">
        <v>1108</v>
      </c>
      <c r="D823" s="278" t="s">
        <v>547</v>
      </c>
      <c r="E823" s="279" t="s">
        <v>1109</v>
      </c>
      <c r="F823" s="280" t="s">
        <v>1110</v>
      </c>
      <c r="G823" s="281" t="s">
        <v>280</v>
      </c>
      <c r="H823" s="282">
        <v>3</v>
      </c>
      <c r="I823" s="283"/>
      <c r="J823" s="284">
        <f>ROUND(I823*H823,2)</f>
        <v>0</v>
      </c>
      <c r="K823" s="280" t="s">
        <v>203</v>
      </c>
      <c r="L823" s="285"/>
      <c r="M823" s="286" t="s">
        <v>19</v>
      </c>
      <c r="N823" s="287" t="s">
        <v>45</v>
      </c>
      <c r="O823" s="87"/>
      <c r="P823" s="225">
        <f>O823*H823</f>
        <v>0</v>
      </c>
      <c r="Q823" s="225">
        <v>0.0195</v>
      </c>
      <c r="R823" s="225">
        <f>Q823*H823</f>
        <v>0.058499999999999996</v>
      </c>
      <c r="S823" s="225">
        <v>0</v>
      </c>
      <c r="T823" s="226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7" t="s">
        <v>252</v>
      </c>
      <c r="AT823" s="227" t="s">
        <v>547</v>
      </c>
      <c r="AU823" s="227" t="s">
        <v>83</v>
      </c>
      <c r="AY823" s="20" t="s">
        <v>197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20" t="s">
        <v>81</v>
      </c>
      <c r="BK823" s="228">
        <f>ROUND(I823*H823,2)</f>
        <v>0</v>
      </c>
      <c r="BL823" s="20" t="s">
        <v>109</v>
      </c>
      <c r="BM823" s="227" t="s">
        <v>1111</v>
      </c>
    </row>
    <row r="824" s="2" customFormat="1" ht="37.8" customHeight="1">
      <c r="A824" s="41"/>
      <c r="B824" s="42"/>
      <c r="C824" s="216" t="s">
        <v>1112</v>
      </c>
      <c r="D824" s="216" t="s">
        <v>199</v>
      </c>
      <c r="E824" s="217" t="s">
        <v>1113</v>
      </c>
      <c r="F824" s="218" t="s">
        <v>1114</v>
      </c>
      <c r="G824" s="219" t="s">
        <v>280</v>
      </c>
      <c r="H824" s="220">
        <v>19</v>
      </c>
      <c r="I824" s="221"/>
      <c r="J824" s="222">
        <f>ROUND(I824*H824,2)</f>
        <v>0</v>
      </c>
      <c r="K824" s="218" t="s">
        <v>203</v>
      </c>
      <c r="L824" s="47"/>
      <c r="M824" s="223" t="s">
        <v>19</v>
      </c>
      <c r="N824" s="224" t="s">
        <v>45</v>
      </c>
      <c r="O824" s="87"/>
      <c r="P824" s="225">
        <f>O824*H824</f>
        <v>0</v>
      </c>
      <c r="Q824" s="225">
        <v>0.42153000000000002</v>
      </c>
      <c r="R824" s="225">
        <f>Q824*H824</f>
        <v>8.0090699999999995</v>
      </c>
      <c r="S824" s="225">
        <v>0</v>
      </c>
      <c r="T824" s="226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7" t="s">
        <v>109</v>
      </c>
      <c r="AT824" s="227" t="s">
        <v>199</v>
      </c>
      <c r="AU824" s="227" t="s">
        <v>83</v>
      </c>
      <c r="AY824" s="20" t="s">
        <v>197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81</v>
      </c>
      <c r="BK824" s="228">
        <f>ROUND(I824*H824,2)</f>
        <v>0</v>
      </c>
      <c r="BL824" s="20" t="s">
        <v>109</v>
      </c>
      <c r="BM824" s="227" t="s">
        <v>1115</v>
      </c>
    </row>
    <row r="825" s="2" customFormat="1">
      <c r="A825" s="41"/>
      <c r="B825" s="42"/>
      <c r="C825" s="43"/>
      <c r="D825" s="229" t="s">
        <v>205</v>
      </c>
      <c r="E825" s="43"/>
      <c r="F825" s="230" t="s">
        <v>1116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205</v>
      </c>
      <c r="AU825" s="20" t="s">
        <v>83</v>
      </c>
    </row>
    <row r="826" s="2" customFormat="1" ht="37.8" customHeight="1">
      <c r="A826" s="41"/>
      <c r="B826" s="42"/>
      <c r="C826" s="278" t="s">
        <v>1117</v>
      </c>
      <c r="D826" s="278" t="s">
        <v>547</v>
      </c>
      <c r="E826" s="279" t="s">
        <v>1118</v>
      </c>
      <c r="F826" s="280" t="s">
        <v>1119</v>
      </c>
      <c r="G826" s="281" t="s">
        <v>280</v>
      </c>
      <c r="H826" s="282">
        <v>3</v>
      </c>
      <c r="I826" s="283"/>
      <c r="J826" s="284">
        <f>ROUND(I826*H826,2)</f>
        <v>0</v>
      </c>
      <c r="K826" s="280" t="s">
        <v>203</v>
      </c>
      <c r="L826" s="285"/>
      <c r="M826" s="286" t="s">
        <v>19</v>
      </c>
      <c r="N826" s="287" t="s">
        <v>45</v>
      </c>
      <c r="O826" s="87"/>
      <c r="P826" s="225">
        <f>O826*H826</f>
        <v>0</v>
      </c>
      <c r="Q826" s="225">
        <v>0.014890000000000001</v>
      </c>
      <c r="R826" s="225">
        <f>Q826*H826</f>
        <v>0.044670000000000001</v>
      </c>
      <c r="S826" s="225">
        <v>0</v>
      </c>
      <c r="T826" s="226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7" t="s">
        <v>252</v>
      </c>
      <c r="AT826" s="227" t="s">
        <v>547</v>
      </c>
      <c r="AU826" s="227" t="s">
        <v>83</v>
      </c>
      <c r="AY826" s="20" t="s">
        <v>197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20" t="s">
        <v>81</v>
      </c>
      <c r="BK826" s="228">
        <f>ROUND(I826*H826,2)</f>
        <v>0</v>
      </c>
      <c r="BL826" s="20" t="s">
        <v>109</v>
      </c>
      <c r="BM826" s="227" t="s">
        <v>1120</v>
      </c>
    </row>
    <row r="827" s="2" customFormat="1" ht="37.8" customHeight="1">
      <c r="A827" s="41"/>
      <c r="B827" s="42"/>
      <c r="C827" s="278" t="s">
        <v>1121</v>
      </c>
      <c r="D827" s="278" t="s">
        <v>547</v>
      </c>
      <c r="E827" s="279" t="s">
        <v>1122</v>
      </c>
      <c r="F827" s="280" t="s">
        <v>1123</v>
      </c>
      <c r="G827" s="281" t="s">
        <v>280</v>
      </c>
      <c r="H827" s="282">
        <v>11</v>
      </c>
      <c r="I827" s="283"/>
      <c r="J827" s="284">
        <f>ROUND(I827*H827,2)</f>
        <v>0</v>
      </c>
      <c r="K827" s="280" t="s">
        <v>203</v>
      </c>
      <c r="L827" s="285"/>
      <c r="M827" s="286" t="s">
        <v>19</v>
      </c>
      <c r="N827" s="287" t="s">
        <v>45</v>
      </c>
      <c r="O827" s="87"/>
      <c r="P827" s="225">
        <f>O827*H827</f>
        <v>0</v>
      </c>
      <c r="Q827" s="225">
        <v>0.01521</v>
      </c>
      <c r="R827" s="225">
        <f>Q827*H827</f>
        <v>0.16730999999999999</v>
      </c>
      <c r="S827" s="225">
        <v>0</v>
      </c>
      <c r="T827" s="226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7" t="s">
        <v>252</v>
      </c>
      <c r="AT827" s="227" t="s">
        <v>547</v>
      </c>
      <c r="AU827" s="227" t="s">
        <v>83</v>
      </c>
      <c r="AY827" s="20" t="s">
        <v>197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20" t="s">
        <v>81</v>
      </c>
      <c r="BK827" s="228">
        <f>ROUND(I827*H827,2)</f>
        <v>0</v>
      </c>
      <c r="BL827" s="20" t="s">
        <v>109</v>
      </c>
      <c r="BM827" s="227" t="s">
        <v>1124</v>
      </c>
    </row>
    <row r="828" s="2" customFormat="1" ht="37.8" customHeight="1">
      <c r="A828" s="41"/>
      <c r="B828" s="42"/>
      <c r="C828" s="278" t="s">
        <v>1125</v>
      </c>
      <c r="D828" s="278" t="s">
        <v>547</v>
      </c>
      <c r="E828" s="279" t="s">
        <v>1126</v>
      </c>
      <c r="F828" s="280" t="s">
        <v>1127</v>
      </c>
      <c r="G828" s="281" t="s">
        <v>280</v>
      </c>
      <c r="H828" s="282">
        <v>5</v>
      </c>
      <c r="I828" s="283"/>
      <c r="J828" s="284">
        <f>ROUND(I828*H828,2)</f>
        <v>0</v>
      </c>
      <c r="K828" s="280" t="s">
        <v>203</v>
      </c>
      <c r="L828" s="285"/>
      <c r="M828" s="286" t="s">
        <v>19</v>
      </c>
      <c r="N828" s="287" t="s">
        <v>45</v>
      </c>
      <c r="O828" s="87"/>
      <c r="P828" s="225">
        <f>O828*H828</f>
        <v>0</v>
      </c>
      <c r="Q828" s="225">
        <v>0.01553</v>
      </c>
      <c r="R828" s="225">
        <f>Q828*H828</f>
        <v>0.077649999999999997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252</v>
      </c>
      <c r="AT828" s="227" t="s">
        <v>547</v>
      </c>
      <c r="AU828" s="227" t="s">
        <v>83</v>
      </c>
      <c r="AY828" s="20" t="s">
        <v>197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81</v>
      </c>
      <c r="BK828" s="228">
        <f>ROUND(I828*H828,2)</f>
        <v>0</v>
      </c>
      <c r="BL828" s="20" t="s">
        <v>109</v>
      </c>
      <c r="BM828" s="227" t="s">
        <v>1128</v>
      </c>
    </row>
    <row r="829" s="2" customFormat="1" ht="44.25" customHeight="1">
      <c r="A829" s="41"/>
      <c r="B829" s="42"/>
      <c r="C829" s="216" t="s">
        <v>1129</v>
      </c>
      <c r="D829" s="216" t="s">
        <v>199</v>
      </c>
      <c r="E829" s="217" t="s">
        <v>1130</v>
      </c>
      <c r="F829" s="218" t="s">
        <v>1131</v>
      </c>
      <c r="G829" s="219" t="s">
        <v>280</v>
      </c>
      <c r="H829" s="220">
        <v>3</v>
      </c>
      <c r="I829" s="221"/>
      <c r="J829" s="222">
        <f>ROUND(I829*H829,2)</f>
        <v>0</v>
      </c>
      <c r="K829" s="218" t="s">
        <v>203</v>
      </c>
      <c r="L829" s="47"/>
      <c r="M829" s="223" t="s">
        <v>19</v>
      </c>
      <c r="N829" s="224" t="s">
        <v>45</v>
      </c>
      <c r="O829" s="87"/>
      <c r="P829" s="225">
        <f>O829*H829</f>
        <v>0</v>
      </c>
      <c r="Q829" s="225">
        <v>0.52571000000000001</v>
      </c>
      <c r="R829" s="225">
        <f>Q829*H829</f>
        <v>1.5771299999999999</v>
      </c>
      <c r="S829" s="225">
        <v>0</v>
      </c>
      <c r="T829" s="226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7" t="s">
        <v>109</v>
      </c>
      <c r="AT829" s="227" t="s">
        <v>199</v>
      </c>
      <c r="AU829" s="227" t="s">
        <v>83</v>
      </c>
      <c r="AY829" s="20" t="s">
        <v>197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20" t="s">
        <v>81</v>
      </c>
      <c r="BK829" s="228">
        <f>ROUND(I829*H829,2)</f>
        <v>0</v>
      </c>
      <c r="BL829" s="20" t="s">
        <v>109</v>
      </c>
      <c r="BM829" s="227" t="s">
        <v>1132</v>
      </c>
    </row>
    <row r="830" s="2" customFormat="1">
      <c r="A830" s="41"/>
      <c r="B830" s="42"/>
      <c r="C830" s="43"/>
      <c r="D830" s="229" t="s">
        <v>205</v>
      </c>
      <c r="E830" s="43"/>
      <c r="F830" s="230" t="s">
        <v>1133</v>
      </c>
      <c r="G830" s="43"/>
      <c r="H830" s="43"/>
      <c r="I830" s="231"/>
      <c r="J830" s="43"/>
      <c r="K830" s="43"/>
      <c r="L830" s="47"/>
      <c r="M830" s="232"/>
      <c r="N830" s="233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205</v>
      </c>
      <c r="AU830" s="20" t="s">
        <v>83</v>
      </c>
    </row>
    <row r="831" s="2" customFormat="1" ht="37.8" customHeight="1">
      <c r="A831" s="41"/>
      <c r="B831" s="42"/>
      <c r="C831" s="278" t="s">
        <v>1134</v>
      </c>
      <c r="D831" s="278" t="s">
        <v>547</v>
      </c>
      <c r="E831" s="279" t="s">
        <v>1135</v>
      </c>
      <c r="F831" s="280" t="s">
        <v>1136</v>
      </c>
      <c r="G831" s="281" t="s">
        <v>280</v>
      </c>
      <c r="H831" s="282">
        <v>3</v>
      </c>
      <c r="I831" s="283"/>
      <c r="J831" s="284">
        <f>ROUND(I831*H831,2)</f>
        <v>0</v>
      </c>
      <c r="K831" s="280" t="s">
        <v>203</v>
      </c>
      <c r="L831" s="285"/>
      <c r="M831" s="286" t="s">
        <v>19</v>
      </c>
      <c r="N831" s="287" t="s">
        <v>45</v>
      </c>
      <c r="O831" s="87"/>
      <c r="P831" s="225">
        <f>O831*H831</f>
        <v>0</v>
      </c>
      <c r="Q831" s="225">
        <v>0.0195</v>
      </c>
      <c r="R831" s="225">
        <f>Q831*H831</f>
        <v>0.058499999999999996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252</v>
      </c>
      <c r="AT831" s="227" t="s">
        <v>547</v>
      </c>
      <c r="AU831" s="227" t="s">
        <v>83</v>
      </c>
      <c r="AY831" s="20" t="s">
        <v>197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81</v>
      </c>
      <c r="BK831" s="228">
        <f>ROUND(I831*H831,2)</f>
        <v>0</v>
      </c>
      <c r="BL831" s="20" t="s">
        <v>109</v>
      </c>
      <c r="BM831" s="227" t="s">
        <v>1137</v>
      </c>
    </row>
    <row r="832" s="2" customFormat="1" ht="37.8" customHeight="1">
      <c r="A832" s="41"/>
      <c r="B832" s="42"/>
      <c r="C832" s="216" t="s">
        <v>1138</v>
      </c>
      <c r="D832" s="216" t="s">
        <v>199</v>
      </c>
      <c r="E832" s="217" t="s">
        <v>1139</v>
      </c>
      <c r="F832" s="218" t="s">
        <v>1140</v>
      </c>
      <c r="G832" s="219" t="s">
        <v>280</v>
      </c>
      <c r="H832" s="220">
        <v>4</v>
      </c>
      <c r="I832" s="221"/>
      <c r="J832" s="222">
        <f>ROUND(I832*H832,2)</f>
        <v>0</v>
      </c>
      <c r="K832" s="218" t="s">
        <v>203</v>
      </c>
      <c r="L832" s="47"/>
      <c r="M832" s="223" t="s">
        <v>19</v>
      </c>
      <c r="N832" s="224" t="s">
        <v>45</v>
      </c>
      <c r="O832" s="87"/>
      <c r="P832" s="225">
        <f>O832*H832</f>
        <v>0</v>
      </c>
      <c r="Q832" s="225">
        <v>0.053620000000000001</v>
      </c>
      <c r="R832" s="225">
        <f>Q832*H832</f>
        <v>0.21448</v>
      </c>
      <c r="S832" s="225">
        <v>0</v>
      </c>
      <c r="T832" s="226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7" t="s">
        <v>109</v>
      </c>
      <c r="AT832" s="227" t="s">
        <v>199</v>
      </c>
      <c r="AU832" s="227" t="s">
        <v>83</v>
      </c>
      <c r="AY832" s="20" t="s">
        <v>197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20" t="s">
        <v>81</v>
      </c>
      <c r="BK832" s="228">
        <f>ROUND(I832*H832,2)</f>
        <v>0</v>
      </c>
      <c r="BL832" s="20" t="s">
        <v>109</v>
      </c>
      <c r="BM832" s="227" t="s">
        <v>1141</v>
      </c>
    </row>
    <row r="833" s="2" customFormat="1">
      <c r="A833" s="41"/>
      <c r="B833" s="42"/>
      <c r="C833" s="43"/>
      <c r="D833" s="229" t="s">
        <v>205</v>
      </c>
      <c r="E833" s="43"/>
      <c r="F833" s="230" t="s">
        <v>1142</v>
      </c>
      <c r="G833" s="43"/>
      <c r="H833" s="43"/>
      <c r="I833" s="231"/>
      <c r="J833" s="43"/>
      <c r="K833" s="43"/>
      <c r="L833" s="47"/>
      <c r="M833" s="232"/>
      <c r="N833" s="233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205</v>
      </c>
      <c r="AU833" s="20" t="s">
        <v>83</v>
      </c>
    </row>
    <row r="834" s="2" customFormat="1" ht="24.15" customHeight="1">
      <c r="A834" s="41"/>
      <c r="B834" s="42"/>
      <c r="C834" s="278" t="s">
        <v>1143</v>
      </c>
      <c r="D834" s="278" t="s">
        <v>547</v>
      </c>
      <c r="E834" s="279" t="s">
        <v>1144</v>
      </c>
      <c r="F834" s="280" t="s">
        <v>1145</v>
      </c>
      <c r="G834" s="281" t="s">
        <v>280</v>
      </c>
      <c r="H834" s="282">
        <v>1</v>
      </c>
      <c r="I834" s="283"/>
      <c r="J834" s="284">
        <f>ROUND(I834*H834,2)</f>
        <v>0</v>
      </c>
      <c r="K834" s="280" t="s">
        <v>203</v>
      </c>
      <c r="L834" s="285"/>
      <c r="M834" s="286" t="s">
        <v>19</v>
      </c>
      <c r="N834" s="287" t="s">
        <v>45</v>
      </c>
      <c r="O834" s="87"/>
      <c r="P834" s="225">
        <f>O834*H834</f>
        <v>0</v>
      </c>
      <c r="Q834" s="225">
        <v>0.036999999999999998</v>
      </c>
      <c r="R834" s="225">
        <f>Q834*H834</f>
        <v>0.036999999999999998</v>
      </c>
      <c r="S834" s="225">
        <v>0</v>
      </c>
      <c r="T834" s="226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7" t="s">
        <v>252</v>
      </c>
      <c r="AT834" s="227" t="s">
        <v>547</v>
      </c>
      <c r="AU834" s="227" t="s">
        <v>83</v>
      </c>
      <c r="AY834" s="20" t="s">
        <v>197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20" t="s">
        <v>81</v>
      </c>
      <c r="BK834" s="228">
        <f>ROUND(I834*H834,2)</f>
        <v>0</v>
      </c>
      <c r="BL834" s="20" t="s">
        <v>109</v>
      </c>
      <c r="BM834" s="227" t="s">
        <v>1146</v>
      </c>
    </row>
    <row r="835" s="2" customFormat="1" ht="24.15" customHeight="1">
      <c r="A835" s="41"/>
      <c r="B835" s="42"/>
      <c r="C835" s="278" t="s">
        <v>1147</v>
      </c>
      <c r="D835" s="278" t="s">
        <v>547</v>
      </c>
      <c r="E835" s="279" t="s">
        <v>1148</v>
      </c>
      <c r="F835" s="280" t="s">
        <v>1149</v>
      </c>
      <c r="G835" s="281" t="s">
        <v>280</v>
      </c>
      <c r="H835" s="282">
        <v>3</v>
      </c>
      <c r="I835" s="283"/>
      <c r="J835" s="284">
        <f>ROUND(I835*H835,2)</f>
        <v>0</v>
      </c>
      <c r="K835" s="280" t="s">
        <v>203</v>
      </c>
      <c r="L835" s="285"/>
      <c r="M835" s="286" t="s">
        <v>19</v>
      </c>
      <c r="N835" s="287" t="s">
        <v>45</v>
      </c>
      <c r="O835" s="87"/>
      <c r="P835" s="225">
        <f>O835*H835</f>
        <v>0</v>
      </c>
      <c r="Q835" s="225">
        <v>0.042500000000000003</v>
      </c>
      <c r="R835" s="225">
        <f>Q835*H835</f>
        <v>0.1275</v>
      </c>
      <c r="S835" s="225">
        <v>0</v>
      </c>
      <c r="T835" s="226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7" t="s">
        <v>252</v>
      </c>
      <c r="AT835" s="227" t="s">
        <v>547</v>
      </c>
      <c r="AU835" s="227" t="s">
        <v>83</v>
      </c>
      <c r="AY835" s="20" t="s">
        <v>197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20" t="s">
        <v>81</v>
      </c>
      <c r="BK835" s="228">
        <f>ROUND(I835*H835,2)</f>
        <v>0</v>
      </c>
      <c r="BL835" s="20" t="s">
        <v>109</v>
      </c>
      <c r="BM835" s="227" t="s">
        <v>1150</v>
      </c>
    </row>
    <row r="836" s="12" customFormat="1" ht="22.8" customHeight="1">
      <c r="A836" s="12"/>
      <c r="B836" s="200"/>
      <c r="C836" s="201"/>
      <c r="D836" s="202" t="s">
        <v>73</v>
      </c>
      <c r="E836" s="214" t="s">
        <v>257</v>
      </c>
      <c r="F836" s="214" t="s">
        <v>1151</v>
      </c>
      <c r="G836" s="201"/>
      <c r="H836" s="201"/>
      <c r="I836" s="204"/>
      <c r="J836" s="215">
        <f>BK836</f>
        <v>0</v>
      </c>
      <c r="K836" s="201"/>
      <c r="L836" s="206"/>
      <c r="M836" s="207"/>
      <c r="N836" s="208"/>
      <c r="O836" s="208"/>
      <c r="P836" s="209">
        <f>SUM(P837:P890)</f>
        <v>0</v>
      </c>
      <c r="Q836" s="208"/>
      <c r="R836" s="209">
        <f>SUM(R837:R890)</f>
        <v>7.5657730999999995</v>
      </c>
      <c r="S836" s="208"/>
      <c r="T836" s="210">
        <f>SUM(T837:T890)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11" t="s">
        <v>81</v>
      </c>
      <c r="AT836" s="212" t="s">
        <v>73</v>
      </c>
      <c r="AU836" s="212" t="s">
        <v>81</v>
      </c>
      <c r="AY836" s="211" t="s">
        <v>197</v>
      </c>
      <c r="BK836" s="213">
        <f>SUM(BK837:BK890)</f>
        <v>0</v>
      </c>
    </row>
    <row r="837" s="2" customFormat="1" ht="24.15" customHeight="1">
      <c r="A837" s="41"/>
      <c r="B837" s="42"/>
      <c r="C837" s="216" t="s">
        <v>1152</v>
      </c>
      <c r="D837" s="216" t="s">
        <v>199</v>
      </c>
      <c r="E837" s="217" t="s">
        <v>1153</v>
      </c>
      <c r="F837" s="218" t="s">
        <v>1154</v>
      </c>
      <c r="G837" s="219" t="s">
        <v>202</v>
      </c>
      <c r="H837" s="220">
        <v>496.93000000000001</v>
      </c>
      <c r="I837" s="221"/>
      <c r="J837" s="222">
        <f>ROUND(I837*H837,2)</f>
        <v>0</v>
      </c>
      <c r="K837" s="218" t="s">
        <v>203</v>
      </c>
      <c r="L837" s="47"/>
      <c r="M837" s="223" t="s">
        <v>19</v>
      </c>
      <c r="N837" s="224" t="s">
        <v>45</v>
      </c>
      <c r="O837" s="87"/>
      <c r="P837" s="225">
        <f>O837*H837</f>
        <v>0</v>
      </c>
      <c r="Q837" s="225">
        <v>0.00046999999999999999</v>
      </c>
      <c r="R837" s="225">
        <f>Q837*H837</f>
        <v>0.23355709999999999</v>
      </c>
      <c r="S837" s="225">
        <v>0</v>
      </c>
      <c r="T837" s="226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7" t="s">
        <v>109</v>
      </c>
      <c r="AT837" s="227" t="s">
        <v>199</v>
      </c>
      <c r="AU837" s="227" t="s">
        <v>83</v>
      </c>
      <c r="AY837" s="20" t="s">
        <v>197</v>
      </c>
      <c r="BE837" s="228">
        <f>IF(N837="základní",J837,0)</f>
        <v>0</v>
      </c>
      <c r="BF837" s="228">
        <f>IF(N837="snížená",J837,0)</f>
        <v>0</v>
      </c>
      <c r="BG837" s="228">
        <f>IF(N837="zákl. přenesená",J837,0)</f>
        <v>0</v>
      </c>
      <c r="BH837" s="228">
        <f>IF(N837="sníž. přenesená",J837,0)</f>
        <v>0</v>
      </c>
      <c r="BI837" s="228">
        <f>IF(N837="nulová",J837,0)</f>
        <v>0</v>
      </c>
      <c r="BJ837" s="20" t="s">
        <v>81</v>
      </c>
      <c r="BK837" s="228">
        <f>ROUND(I837*H837,2)</f>
        <v>0</v>
      </c>
      <c r="BL837" s="20" t="s">
        <v>109</v>
      </c>
      <c r="BM837" s="227" t="s">
        <v>1155</v>
      </c>
    </row>
    <row r="838" s="2" customFormat="1">
      <c r="A838" s="41"/>
      <c r="B838" s="42"/>
      <c r="C838" s="43"/>
      <c r="D838" s="229" t="s">
        <v>205</v>
      </c>
      <c r="E838" s="43"/>
      <c r="F838" s="230" t="s">
        <v>1156</v>
      </c>
      <c r="G838" s="43"/>
      <c r="H838" s="43"/>
      <c r="I838" s="231"/>
      <c r="J838" s="43"/>
      <c r="K838" s="43"/>
      <c r="L838" s="47"/>
      <c r="M838" s="232"/>
      <c r="N838" s="233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205</v>
      </c>
      <c r="AU838" s="20" t="s">
        <v>83</v>
      </c>
    </row>
    <row r="839" s="13" customFormat="1">
      <c r="A839" s="13"/>
      <c r="B839" s="234"/>
      <c r="C839" s="235"/>
      <c r="D839" s="236" t="s">
        <v>207</v>
      </c>
      <c r="E839" s="237" t="s">
        <v>19</v>
      </c>
      <c r="F839" s="238" t="s">
        <v>1074</v>
      </c>
      <c r="G839" s="235"/>
      <c r="H839" s="239">
        <v>61.380000000000003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207</v>
      </c>
      <c r="AU839" s="245" t="s">
        <v>83</v>
      </c>
      <c r="AV839" s="13" t="s">
        <v>83</v>
      </c>
      <c r="AW839" s="13" t="s">
        <v>35</v>
      </c>
      <c r="AX839" s="13" t="s">
        <v>74</v>
      </c>
      <c r="AY839" s="245" t="s">
        <v>197</v>
      </c>
    </row>
    <row r="840" s="13" customFormat="1">
      <c r="A840" s="13"/>
      <c r="B840" s="234"/>
      <c r="C840" s="235"/>
      <c r="D840" s="236" t="s">
        <v>207</v>
      </c>
      <c r="E840" s="237" t="s">
        <v>19</v>
      </c>
      <c r="F840" s="238" t="s">
        <v>1157</v>
      </c>
      <c r="G840" s="235"/>
      <c r="H840" s="239">
        <v>435.55000000000001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207</v>
      </c>
      <c r="AU840" s="245" t="s">
        <v>83</v>
      </c>
      <c r="AV840" s="13" t="s">
        <v>83</v>
      </c>
      <c r="AW840" s="13" t="s">
        <v>35</v>
      </c>
      <c r="AX840" s="13" t="s">
        <v>74</v>
      </c>
      <c r="AY840" s="245" t="s">
        <v>197</v>
      </c>
    </row>
    <row r="841" s="14" customFormat="1">
      <c r="A841" s="14"/>
      <c r="B841" s="246"/>
      <c r="C841" s="247"/>
      <c r="D841" s="236" t="s">
        <v>207</v>
      </c>
      <c r="E841" s="248" t="s">
        <v>19</v>
      </c>
      <c r="F841" s="249" t="s">
        <v>216</v>
      </c>
      <c r="G841" s="247"/>
      <c r="H841" s="250">
        <v>496.93000000000001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207</v>
      </c>
      <c r="AU841" s="256" t="s">
        <v>83</v>
      </c>
      <c r="AV841" s="14" t="s">
        <v>109</v>
      </c>
      <c r="AW841" s="14" t="s">
        <v>35</v>
      </c>
      <c r="AX841" s="14" t="s">
        <v>81</v>
      </c>
      <c r="AY841" s="256" t="s">
        <v>197</v>
      </c>
    </row>
    <row r="842" s="2" customFormat="1" ht="37.8" customHeight="1">
      <c r="A842" s="41"/>
      <c r="B842" s="42"/>
      <c r="C842" s="216" t="s">
        <v>1158</v>
      </c>
      <c r="D842" s="216" t="s">
        <v>199</v>
      </c>
      <c r="E842" s="217" t="s">
        <v>1159</v>
      </c>
      <c r="F842" s="218" t="s">
        <v>1160</v>
      </c>
      <c r="G842" s="219" t="s">
        <v>903</v>
      </c>
      <c r="H842" s="220">
        <v>10</v>
      </c>
      <c r="I842" s="221"/>
      <c r="J842" s="222">
        <f>ROUND(I842*H842,2)</f>
        <v>0</v>
      </c>
      <c r="K842" s="218" t="s">
        <v>203</v>
      </c>
      <c r="L842" s="47"/>
      <c r="M842" s="223" t="s">
        <v>19</v>
      </c>
      <c r="N842" s="224" t="s">
        <v>45</v>
      </c>
      <c r="O842" s="87"/>
      <c r="P842" s="225">
        <f>O842*H842</f>
        <v>0</v>
      </c>
      <c r="Q842" s="225">
        <v>0.087819999999999995</v>
      </c>
      <c r="R842" s="225">
        <f>Q842*H842</f>
        <v>0.87819999999999998</v>
      </c>
      <c r="S842" s="225">
        <v>0</v>
      </c>
      <c r="T842" s="226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7" t="s">
        <v>109</v>
      </c>
      <c r="AT842" s="227" t="s">
        <v>199</v>
      </c>
      <c r="AU842" s="227" t="s">
        <v>83</v>
      </c>
      <c r="AY842" s="20" t="s">
        <v>197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20" t="s">
        <v>81</v>
      </c>
      <c r="BK842" s="228">
        <f>ROUND(I842*H842,2)</f>
        <v>0</v>
      </c>
      <c r="BL842" s="20" t="s">
        <v>109</v>
      </c>
      <c r="BM842" s="227" t="s">
        <v>1161</v>
      </c>
    </row>
    <row r="843" s="2" customFormat="1">
      <c r="A843" s="41"/>
      <c r="B843" s="42"/>
      <c r="C843" s="43"/>
      <c r="D843" s="229" t="s">
        <v>205</v>
      </c>
      <c r="E843" s="43"/>
      <c r="F843" s="230" t="s">
        <v>1162</v>
      </c>
      <c r="G843" s="43"/>
      <c r="H843" s="43"/>
      <c r="I843" s="231"/>
      <c r="J843" s="43"/>
      <c r="K843" s="43"/>
      <c r="L843" s="47"/>
      <c r="M843" s="232"/>
      <c r="N843" s="233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205</v>
      </c>
      <c r="AU843" s="20" t="s">
        <v>83</v>
      </c>
    </row>
    <row r="844" s="13" customFormat="1">
      <c r="A844" s="13"/>
      <c r="B844" s="234"/>
      <c r="C844" s="235"/>
      <c r="D844" s="236" t="s">
        <v>207</v>
      </c>
      <c r="E844" s="237" t="s">
        <v>19</v>
      </c>
      <c r="F844" s="238" t="s">
        <v>1163</v>
      </c>
      <c r="G844" s="235"/>
      <c r="H844" s="239">
        <v>10</v>
      </c>
      <c r="I844" s="240"/>
      <c r="J844" s="235"/>
      <c r="K844" s="235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207</v>
      </c>
      <c r="AU844" s="245" t="s">
        <v>83</v>
      </c>
      <c r="AV844" s="13" t="s">
        <v>83</v>
      </c>
      <c r="AW844" s="13" t="s">
        <v>35</v>
      </c>
      <c r="AX844" s="13" t="s">
        <v>81</v>
      </c>
      <c r="AY844" s="245" t="s">
        <v>197</v>
      </c>
    </row>
    <row r="845" s="2" customFormat="1" ht="44.25" customHeight="1">
      <c r="A845" s="41"/>
      <c r="B845" s="42"/>
      <c r="C845" s="216" t="s">
        <v>1164</v>
      </c>
      <c r="D845" s="216" t="s">
        <v>199</v>
      </c>
      <c r="E845" s="217" t="s">
        <v>1165</v>
      </c>
      <c r="F845" s="218" t="s">
        <v>1166</v>
      </c>
      <c r="G845" s="219" t="s">
        <v>903</v>
      </c>
      <c r="H845" s="220">
        <v>18</v>
      </c>
      <c r="I845" s="221"/>
      <c r="J845" s="222">
        <f>ROUND(I845*H845,2)</f>
        <v>0</v>
      </c>
      <c r="K845" s="218" t="s">
        <v>203</v>
      </c>
      <c r="L845" s="47"/>
      <c r="M845" s="223" t="s">
        <v>19</v>
      </c>
      <c r="N845" s="224" t="s">
        <v>45</v>
      </c>
      <c r="O845" s="87"/>
      <c r="P845" s="225">
        <f>O845*H845</f>
        <v>0</v>
      </c>
      <c r="Q845" s="225">
        <v>0.33977000000000002</v>
      </c>
      <c r="R845" s="225">
        <f>Q845*H845</f>
        <v>6.1158600000000005</v>
      </c>
      <c r="S845" s="225">
        <v>0</v>
      </c>
      <c r="T845" s="226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7" t="s">
        <v>109</v>
      </c>
      <c r="AT845" s="227" t="s">
        <v>199</v>
      </c>
      <c r="AU845" s="227" t="s">
        <v>83</v>
      </c>
      <c r="AY845" s="20" t="s">
        <v>197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20" t="s">
        <v>81</v>
      </c>
      <c r="BK845" s="228">
        <f>ROUND(I845*H845,2)</f>
        <v>0</v>
      </c>
      <c r="BL845" s="20" t="s">
        <v>109</v>
      </c>
      <c r="BM845" s="227" t="s">
        <v>1167</v>
      </c>
    </row>
    <row r="846" s="2" customFormat="1">
      <c r="A846" s="41"/>
      <c r="B846" s="42"/>
      <c r="C846" s="43"/>
      <c r="D846" s="229" t="s">
        <v>205</v>
      </c>
      <c r="E846" s="43"/>
      <c r="F846" s="230" t="s">
        <v>1168</v>
      </c>
      <c r="G846" s="43"/>
      <c r="H846" s="43"/>
      <c r="I846" s="231"/>
      <c r="J846" s="43"/>
      <c r="K846" s="43"/>
      <c r="L846" s="47"/>
      <c r="M846" s="232"/>
      <c r="N846" s="233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205</v>
      </c>
      <c r="AU846" s="20" t="s">
        <v>83</v>
      </c>
    </row>
    <row r="847" s="13" customFormat="1">
      <c r="A847" s="13"/>
      <c r="B847" s="234"/>
      <c r="C847" s="235"/>
      <c r="D847" s="236" t="s">
        <v>207</v>
      </c>
      <c r="E847" s="237" t="s">
        <v>19</v>
      </c>
      <c r="F847" s="238" t="s">
        <v>1169</v>
      </c>
      <c r="G847" s="235"/>
      <c r="H847" s="239">
        <v>18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207</v>
      </c>
      <c r="AU847" s="245" t="s">
        <v>83</v>
      </c>
      <c r="AV847" s="13" t="s">
        <v>83</v>
      </c>
      <c r="AW847" s="13" t="s">
        <v>35</v>
      </c>
      <c r="AX847" s="13" t="s">
        <v>81</v>
      </c>
      <c r="AY847" s="245" t="s">
        <v>197</v>
      </c>
    </row>
    <row r="848" s="2" customFormat="1" ht="44.25" customHeight="1">
      <c r="A848" s="41"/>
      <c r="B848" s="42"/>
      <c r="C848" s="216" t="s">
        <v>1170</v>
      </c>
      <c r="D848" s="216" t="s">
        <v>199</v>
      </c>
      <c r="E848" s="217" t="s">
        <v>1171</v>
      </c>
      <c r="F848" s="218" t="s">
        <v>1172</v>
      </c>
      <c r="G848" s="219" t="s">
        <v>202</v>
      </c>
      <c r="H848" s="220">
        <v>638</v>
      </c>
      <c r="I848" s="221"/>
      <c r="J848" s="222">
        <f>ROUND(I848*H848,2)</f>
        <v>0</v>
      </c>
      <c r="K848" s="218" t="s">
        <v>203</v>
      </c>
      <c r="L848" s="47"/>
      <c r="M848" s="223" t="s">
        <v>19</v>
      </c>
      <c r="N848" s="224" t="s">
        <v>45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109</v>
      </c>
      <c r="AT848" s="227" t="s">
        <v>199</v>
      </c>
      <c r="AU848" s="227" t="s">
        <v>83</v>
      </c>
      <c r="AY848" s="20" t="s">
        <v>197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81</v>
      </c>
      <c r="BK848" s="228">
        <f>ROUND(I848*H848,2)</f>
        <v>0</v>
      </c>
      <c r="BL848" s="20" t="s">
        <v>109</v>
      </c>
      <c r="BM848" s="227" t="s">
        <v>1173</v>
      </c>
    </row>
    <row r="849" s="2" customFormat="1">
      <c r="A849" s="41"/>
      <c r="B849" s="42"/>
      <c r="C849" s="43"/>
      <c r="D849" s="229" t="s">
        <v>205</v>
      </c>
      <c r="E849" s="43"/>
      <c r="F849" s="230" t="s">
        <v>1174</v>
      </c>
      <c r="G849" s="43"/>
      <c r="H849" s="43"/>
      <c r="I849" s="231"/>
      <c r="J849" s="43"/>
      <c r="K849" s="43"/>
      <c r="L849" s="47"/>
      <c r="M849" s="232"/>
      <c r="N849" s="233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205</v>
      </c>
      <c r="AU849" s="20" t="s">
        <v>83</v>
      </c>
    </row>
    <row r="850" s="13" customFormat="1">
      <c r="A850" s="13"/>
      <c r="B850" s="234"/>
      <c r="C850" s="235"/>
      <c r="D850" s="236" t="s">
        <v>207</v>
      </c>
      <c r="E850" s="237" t="s">
        <v>19</v>
      </c>
      <c r="F850" s="238" t="s">
        <v>1175</v>
      </c>
      <c r="G850" s="235"/>
      <c r="H850" s="239">
        <v>638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207</v>
      </c>
      <c r="AU850" s="245" t="s">
        <v>83</v>
      </c>
      <c r="AV850" s="13" t="s">
        <v>83</v>
      </c>
      <c r="AW850" s="13" t="s">
        <v>35</v>
      </c>
      <c r="AX850" s="13" t="s">
        <v>81</v>
      </c>
      <c r="AY850" s="245" t="s">
        <v>197</v>
      </c>
    </row>
    <row r="851" s="2" customFormat="1" ht="49.05" customHeight="1">
      <c r="A851" s="41"/>
      <c r="B851" s="42"/>
      <c r="C851" s="216" t="s">
        <v>1176</v>
      </c>
      <c r="D851" s="216" t="s">
        <v>199</v>
      </c>
      <c r="E851" s="217" t="s">
        <v>1177</v>
      </c>
      <c r="F851" s="218" t="s">
        <v>1178</v>
      </c>
      <c r="G851" s="219" t="s">
        <v>202</v>
      </c>
      <c r="H851" s="220">
        <v>57420</v>
      </c>
      <c r="I851" s="221"/>
      <c r="J851" s="222">
        <f>ROUND(I851*H851,2)</f>
        <v>0</v>
      </c>
      <c r="K851" s="218" t="s">
        <v>203</v>
      </c>
      <c r="L851" s="47"/>
      <c r="M851" s="223" t="s">
        <v>19</v>
      </c>
      <c r="N851" s="224" t="s">
        <v>45</v>
      </c>
      <c r="O851" s="87"/>
      <c r="P851" s="225">
        <f>O851*H851</f>
        <v>0</v>
      </c>
      <c r="Q851" s="225">
        <v>0</v>
      </c>
      <c r="R851" s="225">
        <f>Q851*H851</f>
        <v>0</v>
      </c>
      <c r="S851" s="225">
        <v>0</v>
      </c>
      <c r="T851" s="226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7" t="s">
        <v>109</v>
      </c>
      <c r="AT851" s="227" t="s">
        <v>199</v>
      </c>
      <c r="AU851" s="227" t="s">
        <v>83</v>
      </c>
      <c r="AY851" s="20" t="s">
        <v>197</v>
      </c>
      <c r="BE851" s="228">
        <f>IF(N851="základní",J851,0)</f>
        <v>0</v>
      </c>
      <c r="BF851" s="228">
        <f>IF(N851="snížená",J851,0)</f>
        <v>0</v>
      </c>
      <c r="BG851" s="228">
        <f>IF(N851="zákl. přenesená",J851,0)</f>
        <v>0</v>
      </c>
      <c r="BH851" s="228">
        <f>IF(N851="sníž. přenesená",J851,0)</f>
        <v>0</v>
      </c>
      <c r="BI851" s="228">
        <f>IF(N851="nulová",J851,0)</f>
        <v>0</v>
      </c>
      <c r="BJ851" s="20" t="s">
        <v>81</v>
      </c>
      <c r="BK851" s="228">
        <f>ROUND(I851*H851,2)</f>
        <v>0</v>
      </c>
      <c r="BL851" s="20" t="s">
        <v>109</v>
      </c>
      <c r="BM851" s="227" t="s">
        <v>1179</v>
      </c>
    </row>
    <row r="852" s="2" customFormat="1">
      <c r="A852" s="41"/>
      <c r="B852" s="42"/>
      <c r="C852" s="43"/>
      <c r="D852" s="229" t="s">
        <v>205</v>
      </c>
      <c r="E852" s="43"/>
      <c r="F852" s="230" t="s">
        <v>1180</v>
      </c>
      <c r="G852" s="43"/>
      <c r="H852" s="43"/>
      <c r="I852" s="231"/>
      <c r="J852" s="43"/>
      <c r="K852" s="43"/>
      <c r="L852" s="47"/>
      <c r="M852" s="232"/>
      <c r="N852" s="233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205</v>
      </c>
      <c r="AU852" s="20" t="s">
        <v>83</v>
      </c>
    </row>
    <row r="853" s="13" customFormat="1">
      <c r="A853" s="13"/>
      <c r="B853" s="234"/>
      <c r="C853" s="235"/>
      <c r="D853" s="236" t="s">
        <v>207</v>
      </c>
      <c r="E853" s="237" t="s">
        <v>19</v>
      </c>
      <c r="F853" s="238" t="s">
        <v>1181</v>
      </c>
      <c r="G853" s="235"/>
      <c r="H853" s="239">
        <v>57420</v>
      </c>
      <c r="I853" s="240"/>
      <c r="J853" s="235"/>
      <c r="K853" s="235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207</v>
      </c>
      <c r="AU853" s="245" t="s">
        <v>83</v>
      </c>
      <c r="AV853" s="13" t="s">
        <v>83</v>
      </c>
      <c r="AW853" s="13" t="s">
        <v>35</v>
      </c>
      <c r="AX853" s="13" t="s">
        <v>81</v>
      </c>
      <c r="AY853" s="245" t="s">
        <v>197</v>
      </c>
    </row>
    <row r="854" s="2" customFormat="1" ht="66.75" customHeight="1">
      <c r="A854" s="41"/>
      <c r="B854" s="42"/>
      <c r="C854" s="216" t="s">
        <v>1182</v>
      </c>
      <c r="D854" s="216" t="s">
        <v>199</v>
      </c>
      <c r="E854" s="217" t="s">
        <v>1183</v>
      </c>
      <c r="F854" s="218" t="s">
        <v>1184</v>
      </c>
      <c r="G854" s="219" t="s">
        <v>280</v>
      </c>
      <c r="H854" s="220">
        <v>1</v>
      </c>
      <c r="I854" s="221"/>
      <c r="J854" s="222">
        <f>ROUND(I854*H854,2)</f>
        <v>0</v>
      </c>
      <c r="K854" s="218" t="s">
        <v>203</v>
      </c>
      <c r="L854" s="47"/>
      <c r="M854" s="223" t="s">
        <v>19</v>
      </c>
      <c r="N854" s="224" t="s">
        <v>45</v>
      </c>
      <c r="O854" s="87"/>
      <c r="P854" s="225">
        <f>O854*H854</f>
        <v>0</v>
      </c>
      <c r="Q854" s="225">
        <v>0</v>
      </c>
      <c r="R854" s="225">
        <f>Q854*H854</f>
        <v>0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109</v>
      </c>
      <c r="AT854" s="227" t="s">
        <v>199</v>
      </c>
      <c r="AU854" s="227" t="s">
        <v>83</v>
      </c>
      <c r="AY854" s="20" t="s">
        <v>197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81</v>
      </c>
      <c r="BK854" s="228">
        <f>ROUND(I854*H854,2)</f>
        <v>0</v>
      </c>
      <c r="BL854" s="20" t="s">
        <v>109</v>
      </c>
      <c r="BM854" s="227" t="s">
        <v>1185</v>
      </c>
    </row>
    <row r="855" s="2" customFormat="1">
      <c r="A855" s="41"/>
      <c r="B855" s="42"/>
      <c r="C855" s="43"/>
      <c r="D855" s="229" t="s">
        <v>205</v>
      </c>
      <c r="E855" s="43"/>
      <c r="F855" s="230" t="s">
        <v>1186</v>
      </c>
      <c r="G855" s="43"/>
      <c r="H855" s="43"/>
      <c r="I855" s="231"/>
      <c r="J855" s="43"/>
      <c r="K855" s="43"/>
      <c r="L855" s="47"/>
      <c r="M855" s="232"/>
      <c r="N855" s="233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205</v>
      </c>
      <c r="AU855" s="20" t="s">
        <v>83</v>
      </c>
    </row>
    <row r="856" s="2" customFormat="1" ht="44.25" customHeight="1">
      <c r="A856" s="41"/>
      <c r="B856" s="42"/>
      <c r="C856" s="216" t="s">
        <v>1187</v>
      </c>
      <c r="D856" s="216" t="s">
        <v>199</v>
      </c>
      <c r="E856" s="217" t="s">
        <v>1188</v>
      </c>
      <c r="F856" s="218" t="s">
        <v>1189</v>
      </c>
      <c r="G856" s="219" t="s">
        <v>202</v>
      </c>
      <c r="H856" s="220">
        <v>638</v>
      </c>
      <c r="I856" s="221"/>
      <c r="J856" s="222">
        <f>ROUND(I856*H856,2)</f>
        <v>0</v>
      </c>
      <c r="K856" s="218" t="s">
        <v>203</v>
      </c>
      <c r="L856" s="47"/>
      <c r="M856" s="223" t="s">
        <v>19</v>
      </c>
      <c r="N856" s="224" t="s">
        <v>45</v>
      </c>
      <c r="O856" s="87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109</v>
      </c>
      <c r="AT856" s="227" t="s">
        <v>199</v>
      </c>
      <c r="AU856" s="227" t="s">
        <v>83</v>
      </c>
      <c r="AY856" s="20" t="s">
        <v>197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81</v>
      </c>
      <c r="BK856" s="228">
        <f>ROUND(I856*H856,2)</f>
        <v>0</v>
      </c>
      <c r="BL856" s="20" t="s">
        <v>109</v>
      </c>
      <c r="BM856" s="227" t="s">
        <v>1190</v>
      </c>
    </row>
    <row r="857" s="2" customFormat="1">
      <c r="A857" s="41"/>
      <c r="B857" s="42"/>
      <c r="C857" s="43"/>
      <c r="D857" s="229" t="s">
        <v>205</v>
      </c>
      <c r="E857" s="43"/>
      <c r="F857" s="230" t="s">
        <v>1191</v>
      </c>
      <c r="G857" s="43"/>
      <c r="H857" s="43"/>
      <c r="I857" s="231"/>
      <c r="J857" s="43"/>
      <c r="K857" s="43"/>
      <c r="L857" s="47"/>
      <c r="M857" s="232"/>
      <c r="N857" s="233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205</v>
      </c>
      <c r="AU857" s="20" t="s">
        <v>83</v>
      </c>
    </row>
    <row r="858" s="2" customFormat="1" ht="33" customHeight="1">
      <c r="A858" s="41"/>
      <c r="B858" s="42"/>
      <c r="C858" s="216" t="s">
        <v>1192</v>
      </c>
      <c r="D858" s="216" t="s">
        <v>199</v>
      </c>
      <c r="E858" s="217" t="s">
        <v>1193</v>
      </c>
      <c r="F858" s="218" t="s">
        <v>1194</v>
      </c>
      <c r="G858" s="219" t="s">
        <v>903</v>
      </c>
      <c r="H858" s="220">
        <v>96.400000000000006</v>
      </c>
      <c r="I858" s="221"/>
      <c r="J858" s="222">
        <f>ROUND(I858*H858,2)</f>
        <v>0</v>
      </c>
      <c r="K858" s="218" t="s">
        <v>203</v>
      </c>
      <c r="L858" s="47"/>
      <c r="M858" s="223" t="s">
        <v>19</v>
      </c>
      <c r="N858" s="224" t="s">
        <v>45</v>
      </c>
      <c r="O858" s="87"/>
      <c r="P858" s="225">
        <f>O858*H858</f>
        <v>0</v>
      </c>
      <c r="Q858" s="225">
        <v>0</v>
      </c>
      <c r="R858" s="225">
        <f>Q858*H858</f>
        <v>0</v>
      </c>
      <c r="S858" s="225">
        <v>0</v>
      </c>
      <c r="T858" s="226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7" t="s">
        <v>109</v>
      </c>
      <c r="AT858" s="227" t="s">
        <v>199</v>
      </c>
      <c r="AU858" s="227" t="s">
        <v>83</v>
      </c>
      <c r="AY858" s="20" t="s">
        <v>197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20" t="s">
        <v>81</v>
      </c>
      <c r="BK858" s="228">
        <f>ROUND(I858*H858,2)</f>
        <v>0</v>
      </c>
      <c r="BL858" s="20" t="s">
        <v>109</v>
      </c>
      <c r="BM858" s="227" t="s">
        <v>1195</v>
      </c>
    </row>
    <row r="859" s="2" customFormat="1">
      <c r="A859" s="41"/>
      <c r="B859" s="42"/>
      <c r="C859" s="43"/>
      <c r="D859" s="229" t="s">
        <v>205</v>
      </c>
      <c r="E859" s="43"/>
      <c r="F859" s="230" t="s">
        <v>1196</v>
      </c>
      <c r="G859" s="43"/>
      <c r="H859" s="43"/>
      <c r="I859" s="231"/>
      <c r="J859" s="43"/>
      <c r="K859" s="43"/>
      <c r="L859" s="47"/>
      <c r="M859" s="232"/>
      <c r="N859" s="233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205</v>
      </c>
      <c r="AU859" s="20" t="s">
        <v>83</v>
      </c>
    </row>
    <row r="860" s="13" customFormat="1">
      <c r="A860" s="13"/>
      <c r="B860" s="234"/>
      <c r="C860" s="235"/>
      <c r="D860" s="236" t="s">
        <v>207</v>
      </c>
      <c r="E860" s="237" t="s">
        <v>19</v>
      </c>
      <c r="F860" s="238" t="s">
        <v>1197</v>
      </c>
      <c r="G860" s="235"/>
      <c r="H860" s="239">
        <v>96.400000000000006</v>
      </c>
      <c r="I860" s="240"/>
      <c r="J860" s="235"/>
      <c r="K860" s="235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207</v>
      </c>
      <c r="AU860" s="245" t="s">
        <v>83</v>
      </c>
      <c r="AV860" s="13" t="s">
        <v>83</v>
      </c>
      <c r="AW860" s="13" t="s">
        <v>35</v>
      </c>
      <c r="AX860" s="13" t="s">
        <v>81</v>
      </c>
      <c r="AY860" s="245" t="s">
        <v>197</v>
      </c>
    </row>
    <row r="861" s="2" customFormat="1" ht="37.8" customHeight="1">
      <c r="A861" s="41"/>
      <c r="B861" s="42"/>
      <c r="C861" s="216" t="s">
        <v>1198</v>
      </c>
      <c r="D861" s="216" t="s">
        <v>199</v>
      </c>
      <c r="E861" s="217" t="s">
        <v>1199</v>
      </c>
      <c r="F861" s="218" t="s">
        <v>1200</v>
      </c>
      <c r="G861" s="219" t="s">
        <v>903</v>
      </c>
      <c r="H861" s="220">
        <v>8676</v>
      </c>
      <c r="I861" s="221"/>
      <c r="J861" s="222">
        <f>ROUND(I861*H861,2)</f>
        <v>0</v>
      </c>
      <c r="K861" s="218" t="s">
        <v>203</v>
      </c>
      <c r="L861" s="47"/>
      <c r="M861" s="223" t="s">
        <v>19</v>
      </c>
      <c r="N861" s="224" t="s">
        <v>45</v>
      </c>
      <c r="O861" s="87"/>
      <c r="P861" s="225">
        <f>O861*H861</f>
        <v>0</v>
      </c>
      <c r="Q861" s="225">
        <v>0</v>
      </c>
      <c r="R861" s="225">
        <f>Q861*H861</f>
        <v>0</v>
      </c>
      <c r="S861" s="225">
        <v>0</v>
      </c>
      <c r="T861" s="226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7" t="s">
        <v>109</v>
      </c>
      <c r="AT861" s="227" t="s">
        <v>199</v>
      </c>
      <c r="AU861" s="227" t="s">
        <v>83</v>
      </c>
      <c r="AY861" s="20" t="s">
        <v>197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20" t="s">
        <v>81</v>
      </c>
      <c r="BK861" s="228">
        <f>ROUND(I861*H861,2)</f>
        <v>0</v>
      </c>
      <c r="BL861" s="20" t="s">
        <v>109</v>
      </c>
      <c r="BM861" s="227" t="s">
        <v>1201</v>
      </c>
    </row>
    <row r="862" s="2" customFormat="1">
      <c r="A862" s="41"/>
      <c r="B862" s="42"/>
      <c r="C862" s="43"/>
      <c r="D862" s="229" t="s">
        <v>205</v>
      </c>
      <c r="E862" s="43"/>
      <c r="F862" s="230" t="s">
        <v>1202</v>
      </c>
      <c r="G862" s="43"/>
      <c r="H862" s="43"/>
      <c r="I862" s="231"/>
      <c r="J862" s="43"/>
      <c r="K862" s="43"/>
      <c r="L862" s="47"/>
      <c r="M862" s="232"/>
      <c r="N862" s="233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205</v>
      </c>
      <c r="AU862" s="20" t="s">
        <v>83</v>
      </c>
    </row>
    <row r="863" s="13" customFormat="1">
      <c r="A863" s="13"/>
      <c r="B863" s="234"/>
      <c r="C863" s="235"/>
      <c r="D863" s="236" t="s">
        <v>207</v>
      </c>
      <c r="E863" s="237" t="s">
        <v>19</v>
      </c>
      <c r="F863" s="238" t="s">
        <v>1203</v>
      </c>
      <c r="G863" s="235"/>
      <c r="H863" s="239">
        <v>8676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207</v>
      </c>
      <c r="AU863" s="245" t="s">
        <v>83</v>
      </c>
      <c r="AV863" s="13" t="s">
        <v>83</v>
      </c>
      <c r="AW863" s="13" t="s">
        <v>35</v>
      </c>
      <c r="AX863" s="13" t="s">
        <v>81</v>
      </c>
      <c r="AY863" s="245" t="s">
        <v>197</v>
      </c>
    </row>
    <row r="864" s="2" customFormat="1" ht="37.8" customHeight="1">
      <c r="A864" s="41"/>
      <c r="B864" s="42"/>
      <c r="C864" s="216" t="s">
        <v>1204</v>
      </c>
      <c r="D864" s="216" t="s">
        <v>199</v>
      </c>
      <c r="E864" s="217" t="s">
        <v>1205</v>
      </c>
      <c r="F864" s="218" t="s">
        <v>1206</v>
      </c>
      <c r="G864" s="219" t="s">
        <v>903</v>
      </c>
      <c r="H864" s="220">
        <v>96.400000000000006</v>
      </c>
      <c r="I864" s="221"/>
      <c r="J864" s="222">
        <f>ROUND(I864*H864,2)</f>
        <v>0</v>
      </c>
      <c r="K864" s="218" t="s">
        <v>203</v>
      </c>
      <c r="L864" s="47"/>
      <c r="M864" s="223" t="s">
        <v>19</v>
      </c>
      <c r="N864" s="224" t="s">
        <v>45</v>
      </c>
      <c r="O864" s="87"/>
      <c r="P864" s="225">
        <f>O864*H864</f>
        <v>0</v>
      </c>
      <c r="Q864" s="225">
        <v>0</v>
      </c>
      <c r="R864" s="225">
        <f>Q864*H864</f>
        <v>0</v>
      </c>
      <c r="S864" s="225">
        <v>0</v>
      </c>
      <c r="T864" s="226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7" t="s">
        <v>109</v>
      </c>
      <c r="AT864" s="227" t="s">
        <v>199</v>
      </c>
      <c r="AU864" s="227" t="s">
        <v>83</v>
      </c>
      <c r="AY864" s="20" t="s">
        <v>197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20" t="s">
        <v>81</v>
      </c>
      <c r="BK864" s="228">
        <f>ROUND(I864*H864,2)</f>
        <v>0</v>
      </c>
      <c r="BL864" s="20" t="s">
        <v>109</v>
      </c>
      <c r="BM864" s="227" t="s">
        <v>1207</v>
      </c>
    </row>
    <row r="865" s="2" customFormat="1">
      <c r="A865" s="41"/>
      <c r="B865" s="42"/>
      <c r="C865" s="43"/>
      <c r="D865" s="229" t="s">
        <v>205</v>
      </c>
      <c r="E865" s="43"/>
      <c r="F865" s="230" t="s">
        <v>1208</v>
      </c>
      <c r="G865" s="43"/>
      <c r="H865" s="43"/>
      <c r="I865" s="231"/>
      <c r="J865" s="43"/>
      <c r="K865" s="43"/>
      <c r="L865" s="47"/>
      <c r="M865" s="232"/>
      <c r="N865" s="233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205</v>
      </c>
      <c r="AU865" s="20" t="s">
        <v>83</v>
      </c>
    </row>
    <row r="866" s="2" customFormat="1" ht="24.15" customHeight="1">
      <c r="A866" s="41"/>
      <c r="B866" s="42"/>
      <c r="C866" s="216" t="s">
        <v>1209</v>
      </c>
      <c r="D866" s="216" t="s">
        <v>199</v>
      </c>
      <c r="E866" s="217" t="s">
        <v>1210</v>
      </c>
      <c r="F866" s="218" t="s">
        <v>1211</v>
      </c>
      <c r="G866" s="219" t="s">
        <v>202</v>
      </c>
      <c r="H866" s="220">
        <v>638</v>
      </c>
      <c r="I866" s="221"/>
      <c r="J866" s="222">
        <f>ROUND(I866*H866,2)</f>
        <v>0</v>
      </c>
      <c r="K866" s="218" t="s">
        <v>203</v>
      </c>
      <c r="L866" s="47"/>
      <c r="M866" s="223" t="s">
        <v>19</v>
      </c>
      <c r="N866" s="224" t="s">
        <v>45</v>
      </c>
      <c r="O866" s="87"/>
      <c r="P866" s="225">
        <f>O866*H866</f>
        <v>0</v>
      </c>
      <c r="Q866" s="225">
        <v>0</v>
      </c>
      <c r="R866" s="225">
        <f>Q866*H866</f>
        <v>0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109</v>
      </c>
      <c r="AT866" s="227" t="s">
        <v>199</v>
      </c>
      <c r="AU866" s="227" t="s">
        <v>83</v>
      </c>
      <c r="AY866" s="20" t="s">
        <v>197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81</v>
      </c>
      <c r="BK866" s="228">
        <f>ROUND(I866*H866,2)</f>
        <v>0</v>
      </c>
      <c r="BL866" s="20" t="s">
        <v>109</v>
      </c>
      <c r="BM866" s="227" t="s">
        <v>1212</v>
      </c>
    </row>
    <row r="867" s="2" customFormat="1">
      <c r="A867" s="41"/>
      <c r="B867" s="42"/>
      <c r="C867" s="43"/>
      <c r="D867" s="229" t="s">
        <v>205</v>
      </c>
      <c r="E867" s="43"/>
      <c r="F867" s="230" t="s">
        <v>1213</v>
      </c>
      <c r="G867" s="43"/>
      <c r="H867" s="43"/>
      <c r="I867" s="231"/>
      <c r="J867" s="43"/>
      <c r="K867" s="43"/>
      <c r="L867" s="47"/>
      <c r="M867" s="232"/>
      <c r="N867" s="233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205</v>
      </c>
      <c r="AU867" s="20" t="s">
        <v>83</v>
      </c>
    </row>
    <row r="868" s="2" customFormat="1" ht="33" customHeight="1">
      <c r="A868" s="41"/>
      <c r="B868" s="42"/>
      <c r="C868" s="216" t="s">
        <v>1214</v>
      </c>
      <c r="D868" s="216" t="s">
        <v>199</v>
      </c>
      <c r="E868" s="217" t="s">
        <v>1215</v>
      </c>
      <c r="F868" s="218" t="s">
        <v>1216</v>
      </c>
      <c r="G868" s="219" t="s">
        <v>202</v>
      </c>
      <c r="H868" s="220">
        <v>57420</v>
      </c>
      <c r="I868" s="221"/>
      <c r="J868" s="222">
        <f>ROUND(I868*H868,2)</f>
        <v>0</v>
      </c>
      <c r="K868" s="218" t="s">
        <v>203</v>
      </c>
      <c r="L868" s="47"/>
      <c r="M868" s="223" t="s">
        <v>19</v>
      </c>
      <c r="N868" s="224" t="s">
        <v>45</v>
      </c>
      <c r="O868" s="87"/>
      <c r="P868" s="225">
        <f>O868*H868</f>
        <v>0</v>
      </c>
      <c r="Q868" s="225">
        <v>0</v>
      </c>
      <c r="R868" s="225">
        <f>Q868*H868</f>
        <v>0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109</v>
      </c>
      <c r="AT868" s="227" t="s">
        <v>199</v>
      </c>
      <c r="AU868" s="227" t="s">
        <v>83</v>
      </c>
      <c r="AY868" s="20" t="s">
        <v>197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81</v>
      </c>
      <c r="BK868" s="228">
        <f>ROUND(I868*H868,2)</f>
        <v>0</v>
      </c>
      <c r="BL868" s="20" t="s">
        <v>109</v>
      </c>
      <c r="BM868" s="227" t="s">
        <v>1217</v>
      </c>
    </row>
    <row r="869" s="2" customFormat="1">
      <c r="A869" s="41"/>
      <c r="B869" s="42"/>
      <c r="C869" s="43"/>
      <c r="D869" s="229" t="s">
        <v>205</v>
      </c>
      <c r="E869" s="43"/>
      <c r="F869" s="230" t="s">
        <v>1218</v>
      </c>
      <c r="G869" s="43"/>
      <c r="H869" s="43"/>
      <c r="I869" s="231"/>
      <c r="J869" s="43"/>
      <c r="K869" s="43"/>
      <c r="L869" s="47"/>
      <c r="M869" s="232"/>
      <c r="N869" s="233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205</v>
      </c>
      <c r="AU869" s="20" t="s">
        <v>83</v>
      </c>
    </row>
    <row r="870" s="13" customFormat="1">
      <c r="A870" s="13"/>
      <c r="B870" s="234"/>
      <c r="C870" s="235"/>
      <c r="D870" s="236" t="s">
        <v>207</v>
      </c>
      <c r="E870" s="237" t="s">
        <v>19</v>
      </c>
      <c r="F870" s="238" t="s">
        <v>1181</v>
      </c>
      <c r="G870" s="235"/>
      <c r="H870" s="239">
        <v>57420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207</v>
      </c>
      <c r="AU870" s="245" t="s">
        <v>83</v>
      </c>
      <c r="AV870" s="13" t="s">
        <v>83</v>
      </c>
      <c r="AW870" s="13" t="s">
        <v>35</v>
      </c>
      <c r="AX870" s="13" t="s">
        <v>81</v>
      </c>
      <c r="AY870" s="245" t="s">
        <v>197</v>
      </c>
    </row>
    <row r="871" s="2" customFormat="1" ht="24.15" customHeight="1">
      <c r="A871" s="41"/>
      <c r="B871" s="42"/>
      <c r="C871" s="216" t="s">
        <v>1219</v>
      </c>
      <c r="D871" s="216" t="s">
        <v>199</v>
      </c>
      <c r="E871" s="217" t="s">
        <v>1220</v>
      </c>
      <c r="F871" s="218" t="s">
        <v>1221</v>
      </c>
      <c r="G871" s="219" t="s">
        <v>202</v>
      </c>
      <c r="H871" s="220">
        <v>638</v>
      </c>
      <c r="I871" s="221"/>
      <c r="J871" s="222">
        <f>ROUND(I871*H871,2)</f>
        <v>0</v>
      </c>
      <c r="K871" s="218" t="s">
        <v>203</v>
      </c>
      <c r="L871" s="47"/>
      <c r="M871" s="223" t="s">
        <v>19</v>
      </c>
      <c r="N871" s="224" t="s">
        <v>45</v>
      </c>
      <c r="O871" s="87"/>
      <c r="P871" s="225">
        <f>O871*H871</f>
        <v>0</v>
      </c>
      <c r="Q871" s="225">
        <v>0</v>
      </c>
      <c r="R871" s="225">
        <f>Q871*H871</f>
        <v>0</v>
      </c>
      <c r="S871" s="225">
        <v>0</v>
      </c>
      <c r="T871" s="226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7" t="s">
        <v>109</v>
      </c>
      <c r="AT871" s="227" t="s">
        <v>199</v>
      </c>
      <c r="AU871" s="227" t="s">
        <v>83</v>
      </c>
      <c r="AY871" s="20" t="s">
        <v>197</v>
      </c>
      <c r="BE871" s="228">
        <f>IF(N871="základní",J871,0)</f>
        <v>0</v>
      </c>
      <c r="BF871" s="228">
        <f>IF(N871="snížená",J871,0)</f>
        <v>0</v>
      </c>
      <c r="BG871" s="228">
        <f>IF(N871="zákl. přenesená",J871,0)</f>
        <v>0</v>
      </c>
      <c r="BH871" s="228">
        <f>IF(N871="sníž. přenesená",J871,0)</f>
        <v>0</v>
      </c>
      <c r="BI871" s="228">
        <f>IF(N871="nulová",J871,0)</f>
        <v>0</v>
      </c>
      <c r="BJ871" s="20" t="s">
        <v>81</v>
      </c>
      <c r="BK871" s="228">
        <f>ROUND(I871*H871,2)</f>
        <v>0</v>
      </c>
      <c r="BL871" s="20" t="s">
        <v>109</v>
      </c>
      <c r="BM871" s="227" t="s">
        <v>1222</v>
      </c>
    </row>
    <row r="872" s="2" customFormat="1">
      <c r="A872" s="41"/>
      <c r="B872" s="42"/>
      <c r="C872" s="43"/>
      <c r="D872" s="229" t="s">
        <v>205</v>
      </c>
      <c r="E872" s="43"/>
      <c r="F872" s="230" t="s">
        <v>1223</v>
      </c>
      <c r="G872" s="43"/>
      <c r="H872" s="43"/>
      <c r="I872" s="231"/>
      <c r="J872" s="43"/>
      <c r="K872" s="43"/>
      <c r="L872" s="47"/>
      <c r="M872" s="232"/>
      <c r="N872" s="233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205</v>
      </c>
      <c r="AU872" s="20" t="s">
        <v>83</v>
      </c>
    </row>
    <row r="873" s="2" customFormat="1" ht="37.8" customHeight="1">
      <c r="A873" s="41"/>
      <c r="B873" s="42"/>
      <c r="C873" s="216" t="s">
        <v>1224</v>
      </c>
      <c r="D873" s="216" t="s">
        <v>199</v>
      </c>
      <c r="E873" s="217" t="s">
        <v>1225</v>
      </c>
      <c r="F873" s="218" t="s">
        <v>1226</v>
      </c>
      <c r="G873" s="219" t="s">
        <v>1227</v>
      </c>
      <c r="H873" s="220">
        <v>10</v>
      </c>
      <c r="I873" s="221"/>
      <c r="J873" s="222">
        <f>ROUND(I873*H873,2)</f>
        <v>0</v>
      </c>
      <c r="K873" s="218" t="s">
        <v>203</v>
      </c>
      <c r="L873" s="47"/>
      <c r="M873" s="223" t="s">
        <v>19</v>
      </c>
      <c r="N873" s="224" t="s">
        <v>45</v>
      </c>
      <c r="O873" s="87"/>
      <c r="P873" s="225">
        <f>O873*H873</f>
        <v>0</v>
      </c>
      <c r="Q873" s="225">
        <v>0</v>
      </c>
      <c r="R873" s="225">
        <f>Q873*H873</f>
        <v>0</v>
      </c>
      <c r="S873" s="225">
        <v>0</v>
      </c>
      <c r="T873" s="226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7" t="s">
        <v>109</v>
      </c>
      <c r="AT873" s="227" t="s">
        <v>199</v>
      </c>
      <c r="AU873" s="227" t="s">
        <v>83</v>
      </c>
      <c r="AY873" s="20" t="s">
        <v>197</v>
      </c>
      <c r="BE873" s="228">
        <f>IF(N873="základní",J873,0)</f>
        <v>0</v>
      </c>
      <c r="BF873" s="228">
        <f>IF(N873="snížená",J873,0)</f>
        <v>0</v>
      </c>
      <c r="BG873" s="228">
        <f>IF(N873="zákl. přenesená",J873,0)</f>
        <v>0</v>
      </c>
      <c r="BH873" s="228">
        <f>IF(N873="sníž. přenesená",J873,0)</f>
        <v>0</v>
      </c>
      <c r="BI873" s="228">
        <f>IF(N873="nulová",J873,0)</f>
        <v>0</v>
      </c>
      <c r="BJ873" s="20" t="s">
        <v>81</v>
      </c>
      <c r="BK873" s="228">
        <f>ROUND(I873*H873,2)</f>
        <v>0</v>
      </c>
      <c r="BL873" s="20" t="s">
        <v>109</v>
      </c>
      <c r="BM873" s="227" t="s">
        <v>1228</v>
      </c>
    </row>
    <row r="874" s="2" customFormat="1">
      <c r="A874" s="41"/>
      <c r="B874" s="42"/>
      <c r="C874" s="43"/>
      <c r="D874" s="229" t="s">
        <v>205</v>
      </c>
      <c r="E874" s="43"/>
      <c r="F874" s="230" t="s">
        <v>1229</v>
      </c>
      <c r="G874" s="43"/>
      <c r="H874" s="43"/>
      <c r="I874" s="231"/>
      <c r="J874" s="43"/>
      <c r="K874" s="43"/>
      <c r="L874" s="47"/>
      <c r="M874" s="232"/>
      <c r="N874" s="233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205</v>
      </c>
      <c r="AU874" s="20" t="s">
        <v>83</v>
      </c>
    </row>
    <row r="875" s="2" customFormat="1" ht="37.8" customHeight="1">
      <c r="A875" s="41"/>
      <c r="B875" s="42"/>
      <c r="C875" s="216" t="s">
        <v>1230</v>
      </c>
      <c r="D875" s="216" t="s">
        <v>199</v>
      </c>
      <c r="E875" s="217" t="s">
        <v>1231</v>
      </c>
      <c r="F875" s="218" t="s">
        <v>1232</v>
      </c>
      <c r="G875" s="219" t="s">
        <v>202</v>
      </c>
      <c r="H875" s="220">
        <v>1033.5999999999999</v>
      </c>
      <c r="I875" s="221"/>
      <c r="J875" s="222">
        <f>ROUND(I875*H875,2)</f>
        <v>0</v>
      </c>
      <c r="K875" s="218" t="s">
        <v>203</v>
      </c>
      <c r="L875" s="47"/>
      <c r="M875" s="223" t="s">
        <v>19</v>
      </c>
      <c r="N875" s="224" t="s">
        <v>45</v>
      </c>
      <c r="O875" s="87"/>
      <c r="P875" s="225">
        <f>O875*H875</f>
        <v>0</v>
      </c>
      <c r="Q875" s="225">
        <v>0.00021000000000000001</v>
      </c>
      <c r="R875" s="225">
        <f>Q875*H875</f>
        <v>0.217056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109</v>
      </c>
      <c r="AT875" s="227" t="s">
        <v>199</v>
      </c>
      <c r="AU875" s="227" t="s">
        <v>83</v>
      </c>
      <c r="AY875" s="20" t="s">
        <v>197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81</v>
      </c>
      <c r="BK875" s="228">
        <f>ROUND(I875*H875,2)</f>
        <v>0</v>
      </c>
      <c r="BL875" s="20" t="s">
        <v>109</v>
      </c>
      <c r="BM875" s="227" t="s">
        <v>1233</v>
      </c>
    </row>
    <row r="876" s="2" customFormat="1">
      <c r="A876" s="41"/>
      <c r="B876" s="42"/>
      <c r="C876" s="43"/>
      <c r="D876" s="229" t="s">
        <v>205</v>
      </c>
      <c r="E876" s="43"/>
      <c r="F876" s="230" t="s">
        <v>1234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205</v>
      </c>
      <c r="AU876" s="20" t="s">
        <v>83</v>
      </c>
    </row>
    <row r="877" s="13" customFormat="1">
      <c r="A877" s="13"/>
      <c r="B877" s="234"/>
      <c r="C877" s="235"/>
      <c r="D877" s="236" t="s">
        <v>207</v>
      </c>
      <c r="E877" s="237" t="s">
        <v>19</v>
      </c>
      <c r="F877" s="238" t="s">
        <v>1235</v>
      </c>
      <c r="G877" s="235"/>
      <c r="H877" s="239">
        <v>1033.5999999999999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207</v>
      </c>
      <c r="AU877" s="245" t="s">
        <v>83</v>
      </c>
      <c r="AV877" s="13" t="s">
        <v>83</v>
      </c>
      <c r="AW877" s="13" t="s">
        <v>35</v>
      </c>
      <c r="AX877" s="13" t="s">
        <v>81</v>
      </c>
      <c r="AY877" s="245" t="s">
        <v>197</v>
      </c>
    </row>
    <row r="878" s="2" customFormat="1" ht="24.15" customHeight="1">
      <c r="A878" s="41"/>
      <c r="B878" s="42"/>
      <c r="C878" s="216" t="s">
        <v>1236</v>
      </c>
      <c r="D878" s="216" t="s">
        <v>199</v>
      </c>
      <c r="E878" s="217" t="s">
        <v>1237</v>
      </c>
      <c r="F878" s="218" t="s">
        <v>1238</v>
      </c>
      <c r="G878" s="219" t="s">
        <v>280</v>
      </c>
      <c r="H878" s="220">
        <v>10</v>
      </c>
      <c r="I878" s="221"/>
      <c r="J878" s="222">
        <f>ROUND(I878*H878,2)</f>
        <v>0</v>
      </c>
      <c r="K878" s="218" t="s">
        <v>203</v>
      </c>
      <c r="L878" s="47"/>
      <c r="M878" s="223" t="s">
        <v>19</v>
      </c>
      <c r="N878" s="224" t="s">
        <v>45</v>
      </c>
      <c r="O878" s="87"/>
      <c r="P878" s="225">
        <f>O878*H878</f>
        <v>0</v>
      </c>
      <c r="Q878" s="225">
        <v>0.00011</v>
      </c>
      <c r="R878" s="225">
        <f>Q878*H878</f>
        <v>0.0011000000000000001</v>
      </c>
      <c r="S878" s="225">
        <v>0</v>
      </c>
      <c r="T878" s="226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7" t="s">
        <v>109</v>
      </c>
      <c r="AT878" s="227" t="s">
        <v>199</v>
      </c>
      <c r="AU878" s="227" t="s">
        <v>83</v>
      </c>
      <c r="AY878" s="20" t="s">
        <v>197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20" t="s">
        <v>81</v>
      </c>
      <c r="BK878" s="228">
        <f>ROUND(I878*H878,2)</f>
        <v>0</v>
      </c>
      <c r="BL878" s="20" t="s">
        <v>109</v>
      </c>
      <c r="BM878" s="227" t="s">
        <v>1239</v>
      </c>
    </row>
    <row r="879" s="2" customFormat="1">
      <c r="A879" s="41"/>
      <c r="B879" s="42"/>
      <c r="C879" s="43"/>
      <c r="D879" s="229" t="s">
        <v>205</v>
      </c>
      <c r="E879" s="43"/>
      <c r="F879" s="230" t="s">
        <v>1240</v>
      </c>
      <c r="G879" s="43"/>
      <c r="H879" s="43"/>
      <c r="I879" s="231"/>
      <c r="J879" s="43"/>
      <c r="K879" s="43"/>
      <c r="L879" s="47"/>
      <c r="M879" s="232"/>
      <c r="N879" s="233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205</v>
      </c>
      <c r="AU879" s="20" t="s">
        <v>83</v>
      </c>
    </row>
    <row r="880" s="13" customFormat="1">
      <c r="A880" s="13"/>
      <c r="B880" s="234"/>
      <c r="C880" s="235"/>
      <c r="D880" s="236" t="s">
        <v>207</v>
      </c>
      <c r="E880" s="237" t="s">
        <v>19</v>
      </c>
      <c r="F880" s="238" t="s">
        <v>1241</v>
      </c>
      <c r="G880" s="235"/>
      <c r="H880" s="239">
        <v>10</v>
      </c>
      <c r="I880" s="240"/>
      <c r="J880" s="235"/>
      <c r="K880" s="235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207</v>
      </c>
      <c r="AU880" s="245" t="s">
        <v>83</v>
      </c>
      <c r="AV880" s="13" t="s">
        <v>83</v>
      </c>
      <c r="AW880" s="13" t="s">
        <v>35</v>
      </c>
      <c r="AX880" s="13" t="s">
        <v>81</v>
      </c>
      <c r="AY880" s="245" t="s">
        <v>197</v>
      </c>
    </row>
    <row r="881" s="2" customFormat="1" ht="16.5" customHeight="1">
      <c r="A881" s="41"/>
      <c r="B881" s="42"/>
      <c r="C881" s="278" t="s">
        <v>1242</v>
      </c>
      <c r="D881" s="278" t="s">
        <v>547</v>
      </c>
      <c r="E881" s="279" t="s">
        <v>1243</v>
      </c>
      <c r="F881" s="280" t="s">
        <v>1244</v>
      </c>
      <c r="G881" s="281" t="s">
        <v>280</v>
      </c>
      <c r="H881" s="282">
        <v>10</v>
      </c>
      <c r="I881" s="283"/>
      <c r="J881" s="284">
        <f>ROUND(I881*H881,2)</f>
        <v>0</v>
      </c>
      <c r="K881" s="280" t="s">
        <v>203</v>
      </c>
      <c r="L881" s="285"/>
      <c r="M881" s="286" t="s">
        <v>19</v>
      </c>
      <c r="N881" s="287" t="s">
        <v>45</v>
      </c>
      <c r="O881" s="87"/>
      <c r="P881" s="225">
        <f>O881*H881</f>
        <v>0</v>
      </c>
      <c r="Q881" s="225">
        <v>0.012</v>
      </c>
      <c r="R881" s="225">
        <f>Q881*H881</f>
        <v>0.12</v>
      </c>
      <c r="S881" s="225">
        <v>0</v>
      </c>
      <c r="T881" s="226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7" t="s">
        <v>252</v>
      </c>
      <c r="AT881" s="227" t="s">
        <v>547</v>
      </c>
      <c r="AU881" s="227" t="s">
        <v>83</v>
      </c>
      <c r="AY881" s="20" t="s">
        <v>197</v>
      </c>
      <c r="BE881" s="228">
        <f>IF(N881="základní",J881,0)</f>
        <v>0</v>
      </c>
      <c r="BF881" s="228">
        <f>IF(N881="snížená",J881,0)</f>
        <v>0</v>
      </c>
      <c r="BG881" s="228">
        <f>IF(N881="zákl. přenesená",J881,0)</f>
        <v>0</v>
      </c>
      <c r="BH881" s="228">
        <f>IF(N881="sníž. přenesená",J881,0)</f>
        <v>0</v>
      </c>
      <c r="BI881" s="228">
        <f>IF(N881="nulová",J881,0)</f>
        <v>0</v>
      </c>
      <c r="BJ881" s="20" t="s">
        <v>81</v>
      </c>
      <c r="BK881" s="228">
        <f>ROUND(I881*H881,2)</f>
        <v>0</v>
      </c>
      <c r="BL881" s="20" t="s">
        <v>109</v>
      </c>
      <c r="BM881" s="227" t="s">
        <v>1245</v>
      </c>
    </row>
    <row r="882" s="13" customFormat="1">
      <c r="A882" s="13"/>
      <c r="B882" s="234"/>
      <c r="C882" s="235"/>
      <c r="D882" s="236" t="s">
        <v>207</v>
      </c>
      <c r="E882" s="237" t="s">
        <v>19</v>
      </c>
      <c r="F882" s="238" t="s">
        <v>1246</v>
      </c>
      <c r="G882" s="235"/>
      <c r="H882" s="239">
        <v>8</v>
      </c>
      <c r="I882" s="240"/>
      <c r="J882" s="235"/>
      <c r="K882" s="235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207</v>
      </c>
      <c r="AU882" s="245" t="s">
        <v>83</v>
      </c>
      <c r="AV882" s="13" t="s">
        <v>83</v>
      </c>
      <c r="AW882" s="13" t="s">
        <v>35</v>
      </c>
      <c r="AX882" s="13" t="s">
        <v>74</v>
      </c>
      <c r="AY882" s="245" t="s">
        <v>197</v>
      </c>
    </row>
    <row r="883" s="13" customFormat="1">
      <c r="A883" s="13"/>
      <c r="B883" s="234"/>
      <c r="C883" s="235"/>
      <c r="D883" s="236" t="s">
        <v>207</v>
      </c>
      <c r="E883" s="237" t="s">
        <v>19</v>
      </c>
      <c r="F883" s="238" t="s">
        <v>1247</v>
      </c>
      <c r="G883" s="235"/>
      <c r="H883" s="239">
        <v>2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207</v>
      </c>
      <c r="AU883" s="245" t="s">
        <v>83</v>
      </c>
      <c r="AV883" s="13" t="s">
        <v>83</v>
      </c>
      <c r="AW883" s="13" t="s">
        <v>35</v>
      </c>
      <c r="AX883" s="13" t="s">
        <v>74</v>
      </c>
      <c r="AY883" s="245" t="s">
        <v>197</v>
      </c>
    </row>
    <row r="884" s="14" customFormat="1">
      <c r="A884" s="14"/>
      <c r="B884" s="246"/>
      <c r="C884" s="247"/>
      <c r="D884" s="236" t="s">
        <v>207</v>
      </c>
      <c r="E884" s="248" t="s">
        <v>19</v>
      </c>
      <c r="F884" s="249" t="s">
        <v>216</v>
      </c>
      <c r="G884" s="247"/>
      <c r="H884" s="250">
        <v>10</v>
      </c>
      <c r="I884" s="251"/>
      <c r="J884" s="247"/>
      <c r="K884" s="247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207</v>
      </c>
      <c r="AU884" s="256" t="s">
        <v>83</v>
      </c>
      <c r="AV884" s="14" t="s">
        <v>109</v>
      </c>
      <c r="AW884" s="14" t="s">
        <v>35</v>
      </c>
      <c r="AX884" s="14" t="s">
        <v>81</v>
      </c>
      <c r="AY884" s="256" t="s">
        <v>197</v>
      </c>
    </row>
    <row r="885" s="2" customFormat="1" ht="24.15" customHeight="1">
      <c r="A885" s="41"/>
      <c r="B885" s="42"/>
      <c r="C885" s="216" t="s">
        <v>1248</v>
      </c>
      <c r="D885" s="216" t="s">
        <v>199</v>
      </c>
      <c r="E885" s="217" t="s">
        <v>1249</v>
      </c>
      <c r="F885" s="218" t="s">
        <v>1250</v>
      </c>
      <c r="G885" s="219" t="s">
        <v>202</v>
      </c>
      <c r="H885" s="220">
        <v>1671.5999999999999</v>
      </c>
      <c r="I885" s="221"/>
      <c r="J885" s="222">
        <f>ROUND(I885*H885,2)</f>
        <v>0</v>
      </c>
      <c r="K885" s="218" t="s">
        <v>203</v>
      </c>
      <c r="L885" s="47"/>
      <c r="M885" s="223" t="s">
        <v>19</v>
      </c>
      <c r="N885" s="224" t="s">
        <v>45</v>
      </c>
      <c r="O885" s="87"/>
      <c r="P885" s="225">
        <f>O885*H885</f>
        <v>0</v>
      </c>
      <c r="Q885" s="225">
        <v>0</v>
      </c>
      <c r="R885" s="225">
        <f>Q885*H885</f>
        <v>0</v>
      </c>
      <c r="S885" s="225">
        <v>0</v>
      </c>
      <c r="T885" s="226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7" t="s">
        <v>109</v>
      </c>
      <c r="AT885" s="227" t="s">
        <v>199</v>
      </c>
      <c r="AU885" s="227" t="s">
        <v>83</v>
      </c>
      <c r="AY885" s="20" t="s">
        <v>197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20" t="s">
        <v>81</v>
      </c>
      <c r="BK885" s="228">
        <f>ROUND(I885*H885,2)</f>
        <v>0</v>
      </c>
      <c r="BL885" s="20" t="s">
        <v>109</v>
      </c>
      <c r="BM885" s="227" t="s">
        <v>1251</v>
      </c>
    </row>
    <row r="886" s="2" customFormat="1">
      <c r="A886" s="41"/>
      <c r="B886" s="42"/>
      <c r="C886" s="43"/>
      <c r="D886" s="229" t="s">
        <v>205</v>
      </c>
      <c r="E886" s="43"/>
      <c r="F886" s="230" t="s">
        <v>1252</v>
      </c>
      <c r="G886" s="43"/>
      <c r="H886" s="43"/>
      <c r="I886" s="231"/>
      <c r="J886" s="43"/>
      <c r="K886" s="43"/>
      <c r="L886" s="47"/>
      <c r="M886" s="232"/>
      <c r="N886" s="233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205</v>
      </c>
      <c r="AU886" s="20" t="s">
        <v>83</v>
      </c>
    </row>
    <row r="887" s="13" customFormat="1">
      <c r="A887" s="13"/>
      <c r="B887" s="234"/>
      <c r="C887" s="235"/>
      <c r="D887" s="236" t="s">
        <v>207</v>
      </c>
      <c r="E887" s="237" t="s">
        <v>19</v>
      </c>
      <c r="F887" s="238" t="s">
        <v>1253</v>
      </c>
      <c r="G887" s="235"/>
      <c r="H887" s="239">
        <v>1671.5999999999999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207</v>
      </c>
      <c r="AU887" s="245" t="s">
        <v>83</v>
      </c>
      <c r="AV887" s="13" t="s">
        <v>83</v>
      </c>
      <c r="AW887" s="13" t="s">
        <v>35</v>
      </c>
      <c r="AX887" s="13" t="s">
        <v>81</v>
      </c>
      <c r="AY887" s="245" t="s">
        <v>197</v>
      </c>
    </row>
    <row r="888" s="2" customFormat="1" ht="44.25" customHeight="1">
      <c r="A888" s="41"/>
      <c r="B888" s="42"/>
      <c r="C888" s="216" t="s">
        <v>1254</v>
      </c>
      <c r="D888" s="216" t="s">
        <v>199</v>
      </c>
      <c r="E888" s="217" t="s">
        <v>1255</v>
      </c>
      <c r="F888" s="218" t="s">
        <v>1256</v>
      </c>
      <c r="G888" s="219" t="s">
        <v>202</v>
      </c>
      <c r="H888" s="220">
        <v>8358</v>
      </c>
      <c r="I888" s="221"/>
      <c r="J888" s="222">
        <f>ROUND(I888*H888,2)</f>
        <v>0</v>
      </c>
      <c r="K888" s="218" t="s">
        <v>203</v>
      </c>
      <c r="L888" s="47"/>
      <c r="M888" s="223" t="s">
        <v>19</v>
      </c>
      <c r="N888" s="224" t="s">
        <v>45</v>
      </c>
      <c r="O888" s="87"/>
      <c r="P888" s="225">
        <f>O888*H888</f>
        <v>0</v>
      </c>
      <c r="Q888" s="225">
        <v>0</v>
      </c>
      <c r="R888" s="225">
        <f>Q888*H888</f>
        <v>0</v>
      </c>
      <c r="S888" s="225">
        <v>0</v>
      </c>
      <c r="T888" s="226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7" t="s">
        <v>109</v>
      </c>
      <c r="AT888" s="227" t="s">
        <v>199</v>
      </c>
      <c r="AU888" s="227" t="s">
        <v>83</v>
      </c>
      <c r="AY888" s="20" t="s">
        <v>197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20" t="s">
        <v>81</v>
      </c>
      <c r="BK888" s="228">
        <f>ROUND(I888*H888,2)</f>
        <v>0</v>
      </c>
      <c r="BL888" s="20" t="s">
        <v>109</v>
      </c>
      <c r="BM888" s="227" t="s">
        <v>1257</v>
      </c>
    </row>
    <row r="889" s="2" customFormat="1">
      <c r="A889" s="41"/>
      <c r="B889" s="42"/>
      <c r="C889" s="43"/>
      <c r="D889" s="229" t="s">
        <v>205</v>
      </c>
      <c r="E889" s="43"/>
      <c r="F889" s="230" t="s">
        <v>1258</v>
      </c>
      <c r="G889" s="43"/>
      <c r="H889" s="43"/>
      <c r="I889" s="231"/>
      <c r="J889" s="43"/>
      <c r="K889" s="43"/>
      <c r="L889" s="47"/>
      <c r="M889" s="232"/>
      <c r="N889" s="233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205</v>
      </c>
      <c r="AU889" s="20" t="s">
        <v>83</v>
      </c>
    </row>
    <row r="890" s="13" customFormat="1">
      <c r="A890" s="13"/>
      <c r="B890" s="234"/>
      <c r="C890" s="235"/>
      <c r="D890" s="236" t="s">
        <v>207</v>
      </c>
      <c r="E890" s="237" t="s">
        <v>19</v>
      </c>
      <c r="F890" s="238" t="s">
        <v>1259</v>
      </c>
      <c r="G890" s="235"/>
      <c r="H890" s="239">
        <v>8358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207</v>
      </c>
      <c r="AU890" s="245" t="s">
        <v>83</v>
      </c>
      <c r="AV890" s="13" t="s">
        <v>83</v>
      </c>
      <c r="AW890" s="13" t="s">
        <v>35</v>
      </c>
      <c r="AX890" s="13" t="s">
        <v>81</v>
      </c>
      <c r="AY890" s="245" t="s">
        <v>197</v>
      </c>
    </row>
    <row r="891" s="12" customFormat="1" ht="22.8" customHeight="1">
      <c r="A891" s="12"/>
      <c r="B891" s="200"/>
      <c r="C891" s="201"/>
      <c r="D891" s="202" t="s">
        <v>73</v>
      </c>
      <c r="E891" s="214" t="s">
        <v>1260</v>
      </c>
      <c r="F891" s="214" t="s">
        <v>1261</v>
      </c>
      <c r="G891" s="201"/>
      <c r="H891" s="201"/>
      <c r="I891" s="204"/>
      <c r="J891" s="215">
        <f>BK891</f>
        <v>0</v>
      </c>
      <c r="K891" s="201"/>
      <c r="L891" s="206"/>
      <c r="M891" s="207"/>
      <c r="N891" s="208"/>
      <c r="O891" s="208"/>
      <c r="P891" s="209">
        <f>SUM(P892:P893)</f>
        <v>0</v>
      </c>
      <c r="Q891" s="208"/>
      <c r="R891" s="209">
        <f>SUM(R892:R893)</f>
        <v>0</v>
      </c>
      <c r="S891" s="208"/>
      <c r="T891" s="210">
        <f>SUM(T892:T893)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1" t="s">
        <v>81</v>
      </c>
      <c r="AT891" s="212" t="s">
        <v>73</v>
      </c>
      <c r="AU891" s="212" t="s">
        <v>81</v>
      </c>
      <c r="AY891" s="211" t="s">
        <v>197</v>
      </c>
      <c r="BK891" s="213">
        <f>SUM(BK892:BK893)</f>
        <v>0</v>
      </c>
    </row>
    <row r="892" s="2" customFormat="1" ht="62.7" customHeight="1">
      <c r="A892" s="41"/>
      <c r="B892" s="42"/>
      <c r="C892" s="216" t="s">
        <v>1262</v>
      </c>
      <c r="D892" s="216" t="s">
        <v>199</v>
      </c>
      <c r="E892" s="217" t="s">
        <v>1263</v>
      </c>
      <c r="F892" s="218" t="s">
        <v>1264</v>
      </c>
      <c r="G892" s="219" t="s">
        <v>260</v>
      </c>
      <c r="H892" s="220">
        <v>1635.9680000000001</v>
      </c>
      <c r="I892" s="221"/>
      <c r="J892" s="222">
        <f>ROUND(I892*H892,2)</f>
        <v>0</v>
      </c>
      <c r="K892" s="218" t="s">
        <v>203</v>
      </c>
      <c r="L892" s="47"/>
      <c r="M892" s="223" t="s">
        <v>19</v>
      </c>
      <c r="N892" s="224" t="s">
        <v>45</v>
      </c>
      <c r="O892" s="87"/>
      <c r="P892" s="225">
        <f>O892*H892</f>
        <v>0</v>
      </c>
      <c r="Q892" s="225">
        <v>0</v>
      </c>
      <c r="R892" s="225">
        <f>Q892*H892</f>
        <v>0</v>
      </c>
      <c r="S892" s="225">
        <v>0</v>
      </c>
      <c r="T892" s="226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7" t="s">
        <v>109</v>
      </c>
      <c r="AT892" s="227" t="s">
        <v>199</v>
      </c>
      <c r="AU892" s="227" t="s">
        <v>83</v>
      </c>
      <c r="AY892" s="20" t="s">
        <v>197</v>
      </c>
      <c r="BE892" s="228">
        <f>IF(N892="základní",J892,0)</f>
        <v>0</v>
      </c>
      <c r="BF892" s="228">
        <f>IF(N892="snížená",J892,0)</f>
        <v>0</v>
      </c>
      <c r="BG892" s="228">
        <f>IF(N892="zákl. přenesená",J892,0)</f>
        <v>0</v>
      </c>
      <c r="BH892" s="228">
        <f>IF(N892="sníž. přenesená",J892,0)</f>
        <v>0</v>
      </c>
      <c r="BI892" s="228">
        <f>IF(N892="nulová",J892,0)</f>
        <v>0</v>
      </c>
      <c r="BJ892" s="20" t="s">
        <v>81</v>
      </c>
      <c r="BK892" s="228">
        <f>ROUND(I892*H892,2)</f>
        <v>0</v>
      </c>
      <c r="BL892" s="20" t="s">
        <v>109</v>
      </c>
      <c r="BM892" s="227" t="s">
        <v>1265</v>
      </c>
    </row>
    <row r="893" s="2" customFormat="1">
      <c r="A893" s="41"/>
      <c r="B893" s="42"/>
      <c r="C893" s="43"/>
      <c r="D893" s="229" t="s">
        <v>205</v>
      </c>
      <c r="E893" s="43"/>
      <c r="F893" s="230" t="s">
        <v>1266</v>
      </c>
      <c r="G893" s="43"/>
      <c r="H893" s="43"/>
      <c r="I893" s="231"/>
      <c r="J893" s="43"/>
      <c r="K893" s="43"/>
      <c r="L893" s="47"/>
      <c r="M893" s="232"/>
      <c r="N893" s="233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205</v>
      </c>
      <c r="AU893" s="20" t="s">
        <v>83</v>
      </c>
    </row>
    <row r="894" s="12" customFormat="1" ht="25.92" customHeight="1">
      <c r="A894" s="12"/>
      <c r="B894" s="200"/>
      <c r="C894" s="201"/>
      <c r="D894" s="202" t="s">
        <v>73</v>
      </c>
      <c r="E894" s="203" t="s">
        <v>1267</v>
      </c>
      <c r="F894" s="203" t="s">
        <v>1268</v>
      </c>
      <c r="G894" s="201"/>
      <c r="H894" s="201"/>
      <c r="I894" s="204"/>
      <c r="J894" s="205">
        <f>BK894</f>
        <v>0</v>
      </c>
      <c r="K894" s="201"/>
      <c r="L894" s="206"/>
      <c r="M894" s="207"/>
      <c r="N894" s="208"/>
      <c r="O894" s="208"/>
      <c r="P894" s="209">
        <f>P895+P931+P969+P1118+P1122+P1127+P1134+P1222+P1274+P1380+P1517+P1664+P1723+P1826+P1836+P1859+P1974</f>
        <v>0</v>
      </c>
      <c r="Q894" s="208"/>
      <c r="R894" s="209">
        <f>R895+R931+R969+R1118+R1122+R1127+R1134+R1222+R1274+R1380+R1517+R1664+R1723+R1826+R1836+R1859+R1974</f>
        <v>101.97868641000001</v>
      </c>
      <c r="S894" s="208"/>
      <c r="T894" s="210">
        <f>T895+T931+T969+T1118+T1122+T1127+T1134+T1222+T1274+T1380+T1517+T1664+T1723+T1826+T1836+T1859+T1974</f>
        <v>0.040150400000000003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11" t="s">
        <v>83</v>
      </c>
      <c r="AT894" s="212" t="s">
        <v>73</v>
      </c>
      <c r="AU894" s="212" t="s">
        <v>74</v>
      </c>
      <c r="AY894" s="211" t="s">
        <v>197</v>
      </c>
      <c r="BK894" s="213">
        <f>BK895+BK931+BK969+BK1118+BK1122+BK1127+BK1134+BK1222+BK1274+BK1380+BK1517+BK1664+BK1723+BK1826+BK1836+BK1859+BK1974</f>
        <v>0</v>
      </c>
    </row>
    <row r="895" s="12" customFormat="1" ht="22.8" customHeight="1">
      <c r="A895" s="12"/>
      <c r="B895" s="200"/>
      <c r="C895" s="201"/>
      <c r="D895" s="202" t="s">
        <v>73</v>
      </c>
      <c r="E895" s="214" t="s">
        <v>1269</v>
      </c>
      <c r="F895" s="214" t="s">
        <v>1270</v>
      </c>
      <c r="G895" s="201"/>
      <c r="H895" s="201"/>
      <c r="I895" s="204"/>
      <c r="J895" s="215">
        <f>BK895</f>
        <v>0</v>
      </c>
      <c r="K895" s="201"/>
      <c r="L895" s="206"/>
      <c r="M895" s="207"/>
      <c r="N895" s="208"/>
      <c r="O895" s="208"/>
      <c r="P895" s="209">
        <f>SUM(P896:P930)</f>
        <v>0</v>
      </c>
      <c r="Q895" s="208"/>
      <c r="R895" s="209">
        <f>SUM(R896:R930)</f>
        <v>13.735389300000001</v>
      </c>
      <c r="S895" s="208"/>
      <c r="T895" s="210">
        <f>SUM(T896:T930)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1" t="s">
        <v>83</v>
      </c>
      <c r="AT895" s="212" t="s">
        <v>73</v>
      </c>
      <c r="AU895" s="212" t="s">
        <v>81</v>
      </c>
      <c r="AY895" s="211" t="s">
        <v>197</v>
      </c>
      <c r="BK895" s="213">
        <f>SUM(BK896:BK930)</f>
        <v>0</v>
      </c>
    </row>
    <row r="896" s="2" customFormat="1" ht="37.8" customHeight="1">
      <c r="A896" s="41"/>
      <c r="B896" s="42"/>
      <c r="C896" s="216" t="s">
        <v>1271</v>
      </c>
      <c r="D896" s="216" t="s">
        <v>199</v>
      </c>
      <c r="E896" s="217" t="s">
        <v>1272</v>
      </c>
      <c r="F896" s="218" t="s">
        <v>1273</v>
      </c>
      <c r="G896" s="219" t="s">
        <v>202</v>
      </c>
      <c r="H896" s="220">
        <v>500.07999999999998</v>
      </c>
      <c r="I896" s="221"/>
      <c r="J896" s="222">
        <f>ROUND(I896*H896,2)</f>
        <v>0</v>
      </c>
      <c r="K896" s="218" t="s">
        <v>203</v>
      </c>
      <c r="L896" s="47"/>
      <c r="M896" s="223" t="s">
        <v>19</v>
      </c>
      <c r="N896" s="224" t="s">
        <v>45</v>
      </c>
      <c r="O896" s="87"/>
      <c r="P896" s="225">
        <f>O896*H896</f>
        <v>0</v>
      </c>
      <c r="Q896" s="225">
        <v>0</v>
      </c>
      <c r="R896" s="225">
        <f>Q896*H896</f>
        <v>0</v>
      </c>
      <c r="S896" s="225">
        <v>0</v>
      </c>
      <c r="T896" s="226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7" t="s">
        <v>304</v>
      </c>
      <c r="AT896" s="227" t="s">
        <v>199</v>
      </c>
      <c r="AU896" s="227" t="s">
        <v>83</v>
      </c>
      <c r="AY896" s="20" t="s">
        <v>197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20" t="s">
        <v>81</v>
      </c>
      <c r="BK896" s="228">
        <f>ROUND(I896*H896,2)</f>
        <v>0</v>
      </c>
      <c r="BL896" s="20" t="s">
        <v>304</v>
      </c>
      <c r="BM896" s="227" t="s">
        <v>1274</v>
      </c>
    </row>
    <row r="897" s="2" customFormat="1">
      <c r="A897" s="41"/>
      <c r="B897" s="42"/>
      <c r="C897" s="43"/>
      <c r="D897" s="229" t="s">
        <v>205</v>
      </c>
      <c r="E897" s="43"/>
      <c r="F897" s="230" t="s">
        <v>1275</v>
      </c>
      <c r="G897" s="43"/>
      <c r="H897" s="43"/>
      <c r="I897" s="231"/>
      <c r="J897" s="43"/>
      <c r="K897" s="43"/>
      <c r="L897" s="47"/>
      <c r="M897" s="232"/>
      <c r="N897" s="233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205</v>
      </c>
      <c r="AU897" s="20" t="s">
        <v>83</v>
      </c>
    </row>
    <row r="898" s="13" customFormat="1">
      <c r="A898" s="13"/>
      <c r="B898" s="234"/>
      <c r="C898" s="235"/>
      <c r="D898" s="236" t="s">
        <v>207</v>
      </c>
      <c r="E898" s="237" t="s">
        <v>19</v>
      </c>
      <c r="F898" s="238" t="s">
        <v>1276</v>
      </c>
      <c r="G898" s="235"/>
      <c r="H898" s="239">
        <v>500.07999999999998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207</v>
      </c>
      <c r="AU898" s="245" t="s">
        <v>83</v>
      </c>
      <c r="AV898" s="13" t="s">
        <v>83</v>
      </c>
      <c r="AW898" s="13" t="s">
        <v>35</v>
      </c>
      <c r="AX898" s="13" t="s">
        <v>81</v>
      </c>
      <c r="AY898" s="245" t="s">
        <v>197</v>
      </c>
    </row>
    <row r="899" s="2" customFormat="1" ht="33" customHeight="1">
      <c r="A899" s="41"/>
      <c r="B899" s="42"/>
      <c r="C899" s="216" t="s">
        <v>1277</v>
      </c>
      <c r="D899" s="216" t="s">
        <v>199</v>
      </c>
      <c r="E899" s="217" t="s">
        <v>1278</v>
      </c>
      <c r="F899" s="218" t="s">
        <v>1279</v>
      </c>
      <c r="G899" s="219" t="s">
        <v>202</v>
      </c>
      <c r="H899" s="220">
        <v>313.91399999999999</v>
      </c>
      <c r="I899" s="221"/>
      <c r="J899" s="222">
        <f>ROUND(I899*H899,2)</f>
        <v>0</v>
      </c>
      <c r="K899" s="218" t="s">
        <v>203</v>
      </c>
      <c r="L899" s="47"/>
      <c r="M899" s="223" t="s">
        <v>19</v>
      </c>
      <c r="N899" s="224" t="s">
        <v>45</v>
      </c>
      <c r="O899" s="87"/>
      <c r="P899" s="225">
        <f>O899*H899</f>
        <v>0</v>
      </c>
      <c r="Q899" s="225">
        <v>0</v>
      </c>
      <c r="R899" s="225">
        <f>Q899*H899</f>
        <v>0</v>
      </c>
      <c r="S899" s="225">
        <v>0</v>
      </c>
      <c r="T899" s="226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7" t="s">
        <v>304</v>
      </c>
      <c r="AT899" s="227" t="s">
        <v>199</v>
      </c>
      <c r="AU899" s="227" t="s">
        <v>83</v>
      </c>
      <c r="AY899" s="20" t="s">
        <v>197</v>
      </c>
      <c r="BE899" s="228">
        <f>IF(N899="základní",J899,0)</f>
        <v>0</v>
      </c>
      <c r="BF899" s="228">
        <f>IF(N899="snížená",J899,0)</f>
        <v>0</v>
      </c>
      <c r="BG899" s="228">
        <f>IF(N899="zákl. přenesená",J899,0)</f>
        <v>0</v>
      </c>
      <c r="BH899" s="228">
        <f>IF(N899="sníž. přenesená",J899,0)</f>
        <v>0</v>
      </c>
      <c r="BI899" s="228">
        <f>IF(N899="nulová",J899,0)</f>
        <v>0</v>
      </c>
      <c r="BJ899" s="20" t="s">
        <v>81</v>
      </c>
      <c r="BK899" s="228">
        <f>ROUND(I899*H899,2)</f>
        <v>0</v>
      </c>
      <c r="BL899" s="20" t="s">
        <v>304</v>
      </c>
      <c r="BM899" s="227" t="s">
        <v>1280</v>
      </c>
    </row>
    <row r="900" s="2" customFormat="1">
      <c r="A900" s="41"/>
      <c r="B900" s="42"/>
      <c r="C900" s="43"/>
      <c r="D900" s="229" t="s">
        <v>205</v>
      </c>
      <c r="E900" s="43"/>
      <c r="F900" s="230" t="s">
        <v>1281</v>
      </c>
      <c r="G900" s="43"/>
      <c r="H900" s="43"/>
      <c r="I900" s="231"/>
      <c r="J900" s="43"/>
      <c r="K900" s="43"/>
      <c r="L900" s="47"/>
      <c r="M900" s="232"/>
      <c r="N900" s="233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205</v>
      </c>
      <c r="AU900" s="20" t="s">
        <v>83</v>
      </c>
    </row>
    <row r="901" s="15" customFormat="1">
      <c r="A901" s="15"/>
      <c r="B901" s="257"/>
      <c r="C901" s="258"/>
      <c r="D901" s="236" t="s">
        <v>207</v>
      </c>
      <c r="E901" s="259" t="s">
        <v>19</v>
      </c>
      <c r="F901" s="260" t="s">
        <v>1282</v>
      </c>
      <c r="G901" s="258"/>
      <c r="H901" s="259" t="s">
        <v>19</v>
      </c>
      <c r="I901" s="261"/>
      <c r="J901" s="258"/>
      <c r="K901" s="258"/>
      <c r="L901" s="262"/>
      <c r="M901" s="263"/>
      <c r="N901" s="264"/>
      <c r="O901" s="264"/>
      <c r="P901" s="264"/>
      <c r="Q901" s="264"/>
      <c r="R901" s="264"/>
      <c r="S901" s="264"/>
      <c r="T901" s="26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6" t="s">
        <v>207</v>
      </c>
      <c r="AU901" s="266" t="s">
        <v>83</v>
      </c>
      <c r="AV901" s="15" t="s">
        <v>81</v>
      </c>
      <c r="AW901" s="15" t="s">
        <v>35</v>
      </c>
      <c r="AX901" s="15" t="s">
        <v>74</v>
      </c>
      <c r="AY901" s="266" t="s">
        <v>197</v>
      </c>
    </row>
    <row r="902" s="13" customFormat="1">
      <c r="A902" s="13"/>
      <c r="B902" s="234"/>
      <c r="C902" s="235"/>
      <c r="D902" s="236" t="s">
        <v>207</v>
      </c>
      <c r="E902" s="237" t="s">
        <v>19</v>
      </c>
      <c r="F902" s="238" t="s">
        <v>1283</v>
      </c>
      <c r="G902" s="235"/>
      <c r="H902" s="239">
        <v>242.25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207</v>
      </c>
      <c r="AU902" s="245" t="s">
        <v>83</v>
      </c>
      <c r="AV902" s="13" t="s">
        <v>83</v>
      </c>
      <c r="AW902" s="13" t="s">
        <v>35</v>
      </c>
      <c r="AX902" s="13" t="s">
        <v>74</v>
      </c>
      <c r="AY902" s="245" t="s">
        <v>197</v>
      </c>
    </row>
    <row r="903" s="13" customFormat="1">
      <c r="A903" s="13"/>
      <c r="B903" s="234"/>
      <c r="C903" s="235"/>
      <c r="D903" s="236" t="s">
        <v>207</v>
      </c>
      <c r="E903" s="237" t="s">
        <v>19</v>
      </c>
      <c r="F903" s="238" t="s">
        <v>1284</v>
      </c>
      <c r="G903" s="235"/>
      <c r="H903" s="239">
        <v>71.664000000000001</v>
      </c>
      <c r="I903" s="240"/>
      <c r="J903" s="235"/>
      <c r="K903" s="235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207</v>
      </c>
      <c r="AU903" s="245" t="s">
        <v>83</v>
      </c>
      <c r="AV903" s="13" t="s">
        <v>83</v>
      </c>
      <c r="AW903" s="13" t="s">
        <v>35</v>
      </c>
      <c r="AX903" s="13" t="s">
        <v>74</v>
      </c>
      <c r="AY903" s="245" t="s">
        <v>197</v>
      </c>
    </row>
    <row r="904" s="14" customFormat="1">
      <c r="A904" s="14"/>
      <c r="B904" s="246"/>
      <c r="C904" s="247"/>
      <c r="D904" s="236" t="s">
        <v>207</v>
      </c>
      <c r="E904" s="248" t="s">
        <v>19</v>
      </c>
      <c r="F904" s="249" t="s">
        <v>216</v>
      </c>
      <c r="G904" s="247"/>
      <c r="H904" s="250">
        <v>313.91399999999999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207</v>
      </c>
      <c r="AU904" s="256" t="s">
        <v>83</v>
      </c>
      <c r="AV904" s="14" t="s">
        <v>109</v>
      </c>
      <c r="AW904" s="14" t="s">
        <v>35</v>
      </c>
      <c r="AX904" s="14" t="s">
        <v>81</v>
      </c>
      <c r="AY904" s="256" t="s">
        <v>197</v>
      </c>
    </row>
    <row r="905" s="2" customFormat="1" ht="16.5" customHeight="1">
      <c r="A905" s="41"/>
      <c r="B905" s="42"/>
      <c r="C905" s="278" t="s">
        <v>1285</v>
      </c>
      <c r="D905" s="278" t="s">
        <v>547</v>
      </c>
      <c r="E905" s="279" t="s">
        <v>1286</v>
      </c>
      <c r="F905" s="280" t="s">
        <v>1287</v>
      </c>
      <c r="G905" s="281" t="s">
        <v>260</v>
      </c>
      <c r="H905" s="282">
        <v>0.27700000000000002</v>
      </c>
      <c r="I905" s="283"/>
      <c r="J905" s="284">
        <f>ROUND(I905*H905,2)</f>
        <v>0</v>
      </c>
      <c r="K905" s="280" t="s">
        <v>203</v>
      </c>
      <c r="L905" s="285"/>
      <c r="M905" s="286" t="s">
        <v>19</v>
      </c>
      <c r="N905" s="287" t="s">
        <v>45</v>
      </c>
      <c r="O905" s="87"/>
      <c r="P905" s="225">
        <f>O905*H905</f>
        <v>0</v>
      </c>
      <c r="Q905" s="225">
        <v>1</v>
      </c>
      <c r="R905" s="225">
        <f>Q905*H905</f>
        <v>0.27700000000000002</v>
      </c>
      <c r="S905" s="225">
        <v>0</v>
      </c>
      <c r="T905" s="226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7" t="s">
        <v>409</v>
      </c>
      <c r="AT905" s="227" t="s">
        <v>547</v>
      </c>
      <c r="AU905" s="227" t="s">
        <v>83</v>
      </c>
      <c r="AY905" s="20" t="s">
        <v>197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0" t="s">
        <v>81</v>
      </c>
      <c r="BK905" s="228">
        <f>ROUND(I905*H905,2)</f>
        <v>0</v>
      </c>
      <c r="BL905" s="20" t="s">
        <v>304</v>
      </c>
      <c r="BM905" s="227" t="s">
        <v>1288</v>
      </c>
    </row>
    <row r="906" s="13" customFormat="1">
      <c r="A906" s="13"/>
      <c r="B906" s="234"/>
      <c r="C906" s="235"/>
      <c r="D906" s="236" t="s">
        <v>207</v>
      </c>
      <c r="E906" s="237" t="s">
        <v>19</v>
      </c>
      <c r="F906" s="238" t="s">
        <v>1289</v>
      </c>
      <c r="G906" s="235"/>
      <c r="H906" s="239">
        <v>0.27700000000000002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207</v>
      </c>
      <c r="AU906" s="245" t="s">
        <v>83</v>
      </c>
      <c r="AV906" s="13" t="s">
        <v>83</v>
      </c>
      <c r="AW906" s="13" t="s">
        <v>35</v>
      </c>
      <c r="AX906" s="13" t="s">
        <v>81</v>
      </c>
      <c r="AY906" s="245" t="s">
        <v>197</v>
      </c>
    </row>
    <row r="907" s="2" customFormat="1" ht="24.15" customHeight="1">
      <c r="A907" s="41"/>
      <c r="B907" s="42"/>
      <c r="C907" s="216" t="s">
        <v>1290</v>
      </c>
      <c r="D907" s="216" t="s">
        <v>199</v>
      </c>
      <c r="E907" s="217" t="s">
        <v>1291</v>
      </c>
      <c r="F907" s="218" t="s">
        <v>1292</v>
      </c>
      <c r="G907" s="219" t="s">
        <v>202</v>
      </c>
      <c r="H907" s="220">
        <v>1748.31</v>
      </c>
      <c r="I907" s="221"/>
      <c r="J907" s="222">
        <f>ROUND(I907*H907,2)</f>
        <v>0</v>
      </c>
      <c r="K907" s="218" t="s">
        <v>203</v>
      </c>
      <c r="L907" s="47"/>
      <c r="M907" s="223" t="s">
        <v>19</v>
      </c>
      <c r="N907" s="224" t="s">
        <v>45</v>
      </c>
      <c r="O907" s="87"/>
      <c r="P907" s="225">
        <f>O907*H907</f>
        <v>0</v>
      </c>
      <c r="Q907" s="225">
        <v>0.00040000000000000002</v>
      </c>
      <c r="R907" s="225">
        <f>Q907*H907</f>
        <v>0.69932400000000006</v>
      </c>
      <c r="S907" s="225">
        <v>0</v>
      </c>
      <c r="T907" s="226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7" t="s">
        <v>304</v>
      </c>
      <c r="AT907" s="227" t="s">
        <v>199</v>
      </c>
      <c r="AU907" s="227" t="s">
        <v>83</v>
      </c>
      <c r="AY907" s="20" t="s">
        <v>197</v>
      </c>
      <c r="BE907" s="228">
        <f>IF(N907="základní",J907,0)</f>
        <v>0</v>
      </c>
      <c r="BF907" s="228">
        <f>IF(N907="snížená",J907,0)</f>
        <v>0</v>
      </c>
      <c r="BG907" s="228">
        <f>IF(N907="zákl. přenesená",J907,0)</f>
        <v>0</v>
      </c>
      <c r="BH907" s="228">
        <f>IF(N907="sníž. přenesená",J907,0)</f>
        <v>0</v>
      </c>
      <c r="BI907" s="228">
        <f>IF(N907="nulová",J907,0)</f>
        <v>0</v>
      </c>
      <c r="BJ907" s="20" t="s">
        <v>81</v>
      </c>
      <c r="BK907" s="228">
        <f>ROUND(I907*H907,2)</f>
        <v>0</v>
      </c>
      <c r="BL907" s="20" t="s">
        <v>304</v>
      </c>
      <c r="BM907" s="227" t="s">
        <v>1293</v>
      </c>
    </row>
    <row r="908" s="2" customFormat="1">
      <c r="A908" s="41"/>
      <c r="B908" s="42"/>
      <c r="C908" s="43"/>
      <c r="D908" s="229" t="s">
        <v>205</v>
      </c>
      <c r="E908" s="43"/>
      <c r="F908" s="230" t="s">
        <v>1294</v>
      </c>
      <c r="G908" s="43"/>
      <c r="H908" s="43"/>
      <c r="I908" s="231"/>
      <c r="J908" s="43"/>
      <c r="K908" s="43"/>
      <c r="L908" s="47"/>
      <c r="M908" s="232"/>
      <c r="N908" s="233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205</v>
      </c>
      <c r="AU908" s="20" t="s">
        <v>83</v>
      </c>
    </row>
    <row r="909" s="13" customFormat="1">
      <c r="A909" s="13"/>
      <c r="B909" s="234"/>
      <c r="C909" s="235"/>
      <c r="D909" s="236" t="s">
        <v>207</v>
      </c>
      <c r="E909" s="237" t="s">
        <v>19</v>
      </c>
      <c r="F909" s="238" t="s">
        <v>1295</v>
      </c>
      <c r="G909" s="235"/>
      <c r="H909" s="239">
        <v>1748.31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207</v>
      </c>
      <c r="AU909" s="245" t="s">
        <v>83</v>
      </c>
      <c r="AV909" s="13" t="s">
        <v>83</v>
      </c>
      <c r="AW909" s="13" t="s">
        <v>35</v>
      </c>
      <c r="AX909" s="13" t="s">
        <v>81</v>
      </c>
      <c r="AY909" s="245" t="s">
        <v>197</v>
      </c>
    </row>
    <row r="910" s="2" customFormat="1" ht="24.15" customHeight="1">
      <c r="A910" s="41"/>
      <c r="B910" s="42"/>
      <c r="C910" s="216" t="s">
        <v>1296</v>
      </c>
      <c r="D910" s="216" t="s">
        <v>199</v>
      </c>
      <c r="E910" s="217" t="s">
        <v>1297</v>
      </c>
      <c r="F910" s="218" t="s">
        <v>1298</v>
      </c>
      <c r="G910" s="219" t="s">
        <v>202</v>
      </c>
      <c r="H910" s="220">
        <v>396.24599999999998</v>
      </c>
      <c r="I910" s="221"/>
      <c r="J910" s="222">
        <f>ROUND(I910*H910,2)</f>
        <v>0</v>
      </c>
      <c r="K910" s="218" t="s">
        <v>203</v>
      </c>
      <c r="L910" s="47"/>
      <c r="M910" s="223" t="s">
        <v>19</v>
      </c>
      <c r="N910" s="224" t="s">
        <v>45</v>
      </c>
      <c r="O910" s="87"/>
      <c r="P910" s="225">
        <f>O910*H910</f>
        <v>0</v>
      </c>
      <c r="Q910" s="225">
        <v>0.00040000000000000002</v>
      </c>
      <c r="R910" s="225">
        <f>Q910*H910</f>
        <v>0.15849840000000001</v>
      </c>
      <c r="S910" s="225">
        <v>0</v>
      </c>
      <c r="T910" s="226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7" t="s">
        <v>304</v>
      </c>
      <c r="AT910" s="227" t="s">
        <v>199</v>
      </c>
      <c r="AU910" s="227" t="s">
        <v>83</v>
      </c>
      <c r="AY910" s="20" t="s">
        <v>197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20" t="s">
        <v>81</v>
      </c>
      <c r="BK910" s="228">
        <f>ROUND(I910*H910,2)</f>
        <v>0</v>
      </c>
      <c r="BL910" s="20" t="s">
        <v>304</v>
      </c>
      <c r="BM910" s="227" t="s">
        <v>1299</v>
      </c>
    </row>
    <row r="911" s="2" customFormat="1">
      <c r="A911" s="41"/>
      <c r="B911" s="42"/>
      <c r="C911" s="43"/>
      <c r="D911" s="229" t="s">
        <v>205</v>
      </c>
      <c r="E911" s="43"/>
      <c r="F911" s="230" t="s">
        <v>1300</v>
      </c>
      <c r="G911" s="43"/>
      <c r="H911" s="43"/>
      <c r="I911" s="231"/>
      <c r="J911" s="43"/>
      <c r="K911" s="43"/>
      <c r="L911" s="47"/>
      <c r="M911" s="232"/>
      <c r="N911" s="233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205</v>
      </c>
      <c r="AU911" s="20" t="s">
        <v>83</v>
      </c>
    </row>
    <row r="912" s="15" customFormat="1">
      <c r="A912" s="15"/>
      <c r="B912" s="257"/>
      <c r="C912" s="258"/>
      <c r="D912" s="236" t="s">
        <v>207</v>
      </c>
      <c r="E912" s="259" t="s">
        <v>19</v>
      </c>
      <c r="F912" s="260" t="s">
        <v>1282</v>
      </c>
      <c r="G912" s="258"/>
      <c r="H912" s="259" t="s">
        <v>19</v>
      </c>
      <c r="I912" s="261"/>
      <c r="J912" s="258"/>
      <c r="K912" s="258"/>
      <c r="L912" s="262"/>
      <c r="M912" s="263"/>
      <c r="N912" s="264"/>
      <c r="O912" s="264"/>
      <c r="P912" s="264"/>
      <c r="Q912" s="264"/>
      <c r="R912" s="264"/>
      <c r="S912" s="264"/>
      <c r="T912" s="26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6" t="s">
        <v>207</v>
      </c>
      <c r="AU912" s="266" t="s">
        <v>83</v>
      </c>
      <c r="AV912" s="15" t="s">
        <v>81</v>
      </c>
      <c r="AW912" s="15" t="s">
        <v>35</v>
      </c>
      <c r="AX912" s="15" t="s">
        <v>74</v>
      </c>
      <c r="AY912" s="266" t="s">
        <v>197</v>
      </c>
    </row>
    <row r="913" s="13" customFormat="1">
      <c r="A913" s="13"/>
      <c r="B913" s="234"/>
      <c r="C913" s="235"/>
      <c r="D913" s="236" t="s">
        <v>207</v>
      </c>
      <c r="E913" s="237" t="s">
        <v>19</v>
      </c>
      <c r="F913" s="238" t="s">
        <v>1283</v>
      </c>
      <c r="G913" s="235"/>
      <c r="H913" s="239">
        <v>242.25</v>
      </c>
      <c r="I913" s="240"/>
      <c r="J913" s="235"/>
      <c r="K913" s="235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207</v>
      </c>
      <c r="AU913" s="245" t="s">
        <v>83</v>
      </c>
      <c r="AV913" s="13" t="s">
        <v>83</v>
      </c>
      <c r="AW913" s="13" t="s">
        <v>35</v>
      </c>
      <c r="AX913" s="13" t="s">
        <v>74</v>
      </c>
      <c r="AY913" s="245" t="s">
        <v>197</v>
      </c>
    </row>
    <row r="914" s="13" customFormat="1">
      <c r="A914" s="13"/>
      <c r="B914" s="234"/>
      <c r="C914" s="235"/>
      <c r="D914" s="236" t="s">
        <v>207</v>
      </c>
      <c r="E914" s="237" t="s">
        <v>19</v>
      </c>
      <c r="F914" s="238" t="s">
        <v>1284</v>
      </c>
      <c r="G914" s="235"/>
      <c r="H914" s="239">
        <v>71.664000000000001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207</v>
      </c>
      <c r="AU914" s="245" t="s">
        <v>83</v>
      </c>
      <c r="AV914" s="13" t="s">
        <v>83</v>
      </c>
      <c r="AW914" s="13" t="s">
        <v>35</v>
      </c>
      <c r="AX914" s="13" t="s">
        <v>74</v>
      </c>
      <c r="AY914" s="245" t="s">
        <v>197</v>
      </c>
    </row>
    <row r="915" s="13" customFormat="1">
      <c r="A915" s="13"/>
      <c r="B915" s="234"/>
      <c r="C915" s="235"/>
      <c r="D915" s="236" t="s">
        <v>207</v>
      </c>
      <c r="E915" s="237" t="s">
        <v>19</v>
      </c>
      <c r="F915" s="238" t="s">
        <v>1301</v>
      </c>
      <c r="G915" s="235"/>
      <c r="H915" s="239">
        <v>82.331999999999994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207</v>
      </c>
      <c r="AU915" s="245" t="s">
        <v>83</v>
      </c>
      <c r="AV915" s="13" t="s">
        <v>83</v>
      </c>
      <c r="AW915" s="13" t="s">
        <v>35</v>
      </c>
      <c r="AX915" s="13" t="s">
        <v>74</v>
      </c>
      <c r="AY915" s="245" t="s">
        <v>197</v>
      </c>
    </row>
    <row r="916" s="14" customFormat="1">
      <c r="A916" s="14"/>
      <c r="B916" s="246"/>
      <c r="C916" s="247"/>
      <c r="D916" s="236" t="s">
        <v>207</v>
      </c>
      <c r="E916" s="248" t="s">
        <v>19</v>
      </c>
      <c r="F916" s="249" t="s">
        <v>216</v>
      </c>
      <c r="G916" s="247"/>
      <c r="H916" s="250">
        <v>396.24599999999998</v>
      </c>
      <c r="I916" s="251"/>
      <c r="J916" s="247"/>
      <c r="K916" s="247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207</v>
      </c>
      <c r="AU916" s="256" t="s">
        <v>83</v>
      </c>
      <c r="AV916" s="14" t="s">
        <v>109</v>
      </c>
      <c r="AW916" s="14" t="s">
        <v>35</v>
      </c>
      <c r="AX916" s="14" t="s">
        <v>81</v>
      </c>
      <c r="AY916" s="256" t="s">
        <v>197</v>
      </c>
    </row>
    <row r="917" s="2" customFormat="1" ht="49.05" customHeight="1">
      <c r="A917" s="41"/>
      <c r="B917" s="42"/>
      <c r="C917" s="278" t="s">
        <v>1302</v>
      </c>
      <c r="D917" s="278" t="s">
        <v>547</v>
      </c>
      <c r="E917" s="279" t="s">
        <v>1303</v>
      </c>
      <c r="F917" s="280" t="s">
        <v>1304</v>
      </c>
      <c r="G917" s="281" t="s">
        <v>202</v>
      </c>
      <c r="H917" s="282">
        <v>2499.48</v>
      </c>
      <c r="I917" s="283"/>
      <c r="J917" s="284">
        <f>ROUND(I917*H917,2)</f>
        <v>0</v>
      </c>
      <c r="K917" s="280" t="s">
        <v>203</v>
      </c>
      <c r="L917" s="285"/>
      <c r="M917" s="286" t="s">
        <v>19</v>
      </c>
      <c r="N917" s="287" t="s">
        <v>45</v>
      </c>
      <c r="O917" s="87"/>
      <c r="P917" s="225">
        <f>O917*H917</f>
        <v>0</v>
      </c>
      <c r="Q917" s="225">
        <v>0.0047000000000000002</v>
      </c>
      <c r="R917" s="225">
        <f>Q917*H917</f>
        <v>11.747556000000001</v>
      </c>
      <c r="S917" s="225">
        <v>0</v>
      </c>
      <c r="T917" s="226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7" t="s">
        <v>409</v>
      </c>
      <c r="AT917" s="227" t="s">
        <v>547</v>
      </c>
      <c r="AU917" s="227" t="s">
        <v>83</v>
      </c>
      <c r="AY917" s="20" t="s">
        <v>197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0" t="s">
        <v>81</v>
      </c>
      <c r="BK917" s="228">
        <f>ROUND(I917*H917,2)</f>
        <v>0</v>
      </c>
      <c r="BL917" s="20" t="s">
        <v>304</v>
      </c>
      <c r="BM917" s="227" t="s">
        <v>1305</v>
      </c>
    </row>
    <row r="918" s="13" customFormat="1">
      <c r="A918" s="13"/>
      <c r="B918" s="234"/>
      <c r="C918" s="235"/>
      <c r="D918" s="236" t="s">
        <v>207</v>
      </c>
      <c r="E918" s="237" t="s">
        <v>19</v>
      </c>
      <c r="F918" s="238" t="s">
        <v>1306</v>
      </c>
      <c r="G918" s="235"/>
      <c r="H918" s="239">
        <v>2499.48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207</v>
      </c>
      <c r="AU918" s="245" t="s">
        <v>83</v>
      </c>
      <c r="AV918" s="13" t="s">
        <v>83</v>
      </c>
      <c r="AW918" s="13" t="s">
        <v>35</v>
      </c>
      <c r="AX918" s="13" t="s">
        <v>81</v>
      </c>
      <c r="AY918" s="245" t="s">
        <v>197</v>
      </c>
    </row>
    <row r="919" s="2" customFormat="1" ht="24.15" customHeight="1">
      <c r="A919" s="41"/>
      <c r="B919" s="42"/>
      <c r="C919" s="216" t="s">
        <v>1307</v>
      </c>
      <c r="D919" s="216" t="s">
        <v>199</v>
      </c>
      <c r="E919" s="217" t="s">
        <v>1308</v>
      </c>
      <c r="F919" s="218" t="s">
        <v>1309</v>
      </c>
      <c r="G919" s="219" t="s">
        <v>202</v>
      </c>
      <c r="H919" s="220">
        <v>435.55000000000001</v>
      </c>
      <c r="I919" s="221"/>
      <c r="J919" s="222">
        <f>ROUND(I919*H919,2)</f>
        <v>0</v>
      </c>
      <c r="K919" s="218" t="s">
        <v>19</v>
      </c>
      <c r="L919" s="47"/>
      <c r="M919" s="223" t="s">
        <v>19</v>
      </c>
      <c r="N919" s="224" t="s">
        <v>45</v>
      </c>
      <c r="O919" s="87"/>
      <c r="P919" s="225">
        <f>O919*H919</f>
        <v>0</v>
      </c>
      <c r="Q919" s="225">
        <v>0.00014999999999999999</v>
      </c>
      <c r="R919" s="225">
        <f>Q919*H919</f>
        <v>0.065332500000000002</v>
      </c>
      <c r="S919" s="225">
        <v>0</v>
      </c>
      <c r="T919" s="226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7" t="s">
        <v>304</v>
      </c>
      <c r="AT919" s="227" t="s">
        <v>199</v>
      </c>
      <c r="AU919" s="227" t="s">
        <v>83</v>
      </c>
      <c r="AY919" s="20" t="s">
        <v>197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0" t="s">
        <v>81</v>
      </c>
      <c r="BK919" s="228">
        <f>ROUND(I919*H919,2)</f>
        <v>0</v>
      </c>
      <c r="BL919" s="20" t="s">
        <v>304</v>
      </c>
      <c r="BM919" s="227" t="s">
        <v>1310</v>
      </c>
    </row>
    <row r="920" s="13" customFormat="1">
      <c r="A920" s="13"/>
      <c r="B920" s="234"/>
      <c r="C920" s="235"/>
      <c r="D920" s="236" t="s">
        <v>207</v>
      </c>
      <c r="E920" s="237" t="s">
        <v>19</v>
      </c>
      <c r="F920" s="238" t="s">
        <v>1157</v>
      </c>
      <c r="G920" s="235"/>
      <c r="H920" s="239">
        <v>435.55000000000001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207</v>
      </c>
      <c r="AU920" s="245" t="s">
        <v>83</v>
      </c>
      <c r="AV920" s="13" t="s">
        <v>83</v>
      </c>
      <c r="AW920" s="13" t="s">
        <v>35</v>
      </c>
      <c r="AX920" s="13" t="s">
        <v>81</v>
      </c>
      <c r="AY920" s="245" t="s">
        <v>197</v>
      </c>
    </row>
    <row r="921" s="2" customFormat="1" ht="33" customHeight="1">
      <c r="A921" s="41"/>
      <c r="B921" s="42"/>
      <c r="C921" s="278" t="s">
        <v>1311</v>
      </c>
      <c r="D921" s="278" t="s">
        <v>547</v>
      </c>
      <c r="E921" s="279" t="s">
        <v>1312</v>
      </c>
      <c r="F921" s="280" t="s">
        <v>1313</v>
      </c>
      <c r="G921" s="281" t="s">
        <v>202</v>
      </c>
      <c r="H921" s="282">
        <v>591.64700000000005</v>
      </c>
      <c r="I921" s="283"/>
      <c r="J921" s="284">
        <f>ROUND(I921*H921,2)</f>
        <v>0</v>
      </c>
      <c r="K921" s="280" t="s">
        <v>19</v>
      </c>
      <c r="L921" s="285"/>
      <c r="M921" s="286" t="s">
        <v>19</v>
      </c>
      <c r="N921" s="287" t="s">
        <v>45</v>
      </c>
      <c r="O921" s="87"/>
      <c r="P921" s="225">
        <f>O921*H921</f>
        <v>0</v>
      </c>
      <c r="Q921" s="225">
        <v>0.001</v>
      </c>
      <c r="R921" s="225">
        <f>Q921*H921</f>
        <v>0.59164700000000003</v>
      </c>
      <c r="S921" s="225">
        <v>0</v>
      </c>
      <c r="T921" s="226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7" t="s">
        <v>409</v>
      </c>
      <c r="AT921" s="227" t="s">
        <v>547</v>
      </c>
      <c r="AU921" s="227" t="s">
        <v>83</v>
      </c>
      <c r="AY921" s="20" t="s">
        <v>197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20" t="s">
        <v>81</v>
      </c>
      <c r="BK921" s="228">
        <f>ROUND(I921*H921,2)</f>
        <v>0</v>
      </c>
      <c r="BL921" s="20" t="s">
        <v>304</v>
      </c>
      <c r="BM921" s="227" t="s">
        <v>1314</v>
      </c>
    </row>
    <row r="922" s="13" customFormat="1">
      <c r="A922" s="13"/>
      <c r="B922" s="234"/>
      <c r="C922" s="235"/>
      <c r="D922" s="236" t="s">
        <v>207</v>
      </c>
      <c r="E922" s="237" t="s">
        <v>19</v>
      </c>
      <c r="F922" s="238" t="s">
        <v>1315</v>
      </c>
      <c r="G922" s="235"/>
      <c r="H922" s="239">
        <v>507.63400000000001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207</v>
      </c>
      <c r="AU922" s="245" t="s">
        <v>83</v>
      </c>
      <c r="AV922" s="13" t="s">
        <v>83</v>
      </c>
      <c r="AW922" s="13" t="s">
        <v>35</v>
      </c>
      <c r="AX922" s="13" t="s">
        <v>74</v>
      </c>
      <c r="AY922" s="245" t="s">
        <v>197</v>
      </c>
    </row>
    <row r="923" s="13" customFormat="1">
      <c r="A923" s="13"/>
      <c r="B923" s="234"/>
      <c r="C923" s="235"/>
      <c r="D923" s="236" t="s">
        <v>207</v>
      </c>
      <c r="E923" s="237" t="s">
        <v>19</v>
      </c>
      <c r="F923" s="238" t="s">
        <v>1316</v>
      </c>
      <c r="G923" s="235"/>
      <c r="H923" s="239">
        <v>591.64700000000005</v>
      </c>
      <c r="I923" s="240"/>
      <c r="J923" s="235"/>
      <c r="K923" s="235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207</v>
      </c>
      <c r="AU923" s="245" t="s">
        <v>83</v>
      </c>
      <c r="AV923" s="13" t="s">
        <v>83</v>
      </c>
      <c r="AW923" s="13" t="s">
        <v>35</v>
      </c>
      <c r="AX923" s="13" t="s">
        <v>81</v>
      </c>
      <c r="AY923" s="245" t="s">
        <v>197</v>
      </c>
    </row>
    <row r="924" s="2" customFormat="1" ht="37.8" customHeight="1">
      <c r="A924" s="41"/>
      <c r="B924" s="42"/>
      <c r="C924" s="216" t="s">
        <v>1317</v>
      </c>
      <c r="D924" s="216" t="s">
        <v>199</v>
      </c>
      <c r="E924" s="217" t="s">
        <v>1318</v>
      </c>
      <c r="F924" s="218" t="s">
        <v>1319</v>
      </c>
      <c r="G924" s="219" t="s">
        <v>202</v>
      </c>
      <c r="H924" s="220">
        <v>61.380000000000003</v>
      </c>
      <c r="I924" s="221"/>
      <c r="J924" s="222">
        <f>ROUND(I924*H924,2)</f>
        <v>0</v>
      </c>
      <c r="K924" s="218" t="s">
        <v>203</v>
      </c>
      <c r="L924" s="47"/>
      <c r="M924" s="223" t="s">
        <v>19</v>
      </c>
      <c r="N924" s="224" t="s">
        <v>45</v>
      </c>
      <c r="O924" s="87"/>
      <c r="P924" s="225">
        <f>O924*H924</f>
        <v>0</v>
      </c>
      <c r="Q924" s="225">
        <v>3.0000000000000001E-05</v>
      </c>
      <c r="R924" s="225">
        <f>Q924*H924</f>
        <v>0.0018414000000000002</v>
      </c>
      <c r="S924" s="225">
        <v>0</v>
      </c>
      <c r="T924" s="226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7" t="s">
        <v>304</v>
      </c>
      <c r="AT924" s="227" t="s">
        <v>199</v>
      </c>
      <c r="AU924" s="227" t="s">
        <v>83</v>
      </c>
      <c r="AY924" s="20" t="s">
        <v>197</v>
      </c>
      <c r="BE924" s="228">
        <f>IF(N924="základní",J924,0)</f>
        <v>0</v>
      </c>
      <c r="BF924" s="228">
        <f>IF(N924="snížená",J924,0)</f>
        <v>0</v>
      </c>
      <c r="BG924" s="228">
        <f>IF(N924="zákl. přenesená",J924,0)</f>
        <v>0</v>
      </c>
      <c r="BH924" s="228">
        <f>IF(N924="sníž. přenesená",J924,0)</f>
        <v>0</v>
      </c>
      <c r="BI924" s="228">
        <f>IF(N924="nulová",J924,0)</f>
        <v>0</v>
      </c>
      <c r="BJ924" s="20" t="s">
        <v>81</v>
      </c>
      <c r="BK924" s="228">
        <f>ROUND(I924*H924,2)</f>
        <v>0</v>
      </c>
      <c r="BL924" s="20" t="s">
        <v>304</v>
      </c>
      <c r="BM924" s="227" t="s">
        <v>1320</v>
      </c>
    </row>
    <row r="925" s="2" customFormat="1">
      <c r="A925" s="41"/>
      <c r="B925" s="42"/>
      <c r="C925" s="43"/>
      <c r="D925" s="229" t="s">
        <v>205</v>
      </c>
      <c r="E925" s="43"/>
      <c r="F925" s="230" t="s">
        <v>1321</v>
      </c>
      <c r="G925" s="43"/>
      <c r="H925" s="43"/>
      <c r="I925" s="231"/>
      <c r="J925" s="43"/>
      <c r="K925" s="43"/>
      <c r="L925" s="47"/>
      <c r="M925" s="232"/>
      <c r="N925" s="233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205</v>
      </c>
      <c r="AU925" s="20" t="s">
        <v>83</v>
      </c>
    </row>
    <row r="926" s="13" customFormat="1">
      <c r="A926" s="13"/>
      <c r="B926" s="234"/>
      <c r="C926" s="235"/>
      <c r="D926" s="236" t="s">
        <v>207</v>
      </c>
      <c r="E926" s="237" t="s">
        <v>19</v>
      </c>
      <c r="F926" s="238" t="s">
        <v>1322</v>
      </c>
      <c r="G926" s="235"/>
      <c r="H926" s="239">
        <v>61.380000000000003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207</v>
      </c>
      <c r="AU926" s="245" t="s">
        <v>83</v>
      </c>
      <c r="AV926" s="13" t="s">
        <v>83</v>
      </c>
      <c r="AW926" s="13" t="s">
        <v>35</v>
      </c>
      <c r="AX926" s="13" t="s">
        <v>81</v>
      </c>
      <c r="AY926" s="245" t="s">
        <v>197</v>
      </c>
    </row>
    <row r="927" s="2" customFormat="1" ht="24.15" customHeight="1">
      <c r="A927" s="41"/>
      <c r="B927" s="42"/>
      <c r="C927" s="278" t="s">
        <v>1323</v>
      </c>
      <c r="D927" s="278" t="s">
        <v>547</v>
      </c>
      <c r="E927" s="279" t="s">
        <v>1324</v>
      </c>
      <c r="F927" s="280" t="s">
        <v>1325</v>
      </c>
      <c r="G927" s="281" t="s">
        <v>202</v>
      </c>
      <c r="H927" s="282">
        <v>77.676000000000002</v>
      </c>
      <c r="I927" s="283"/>
      <c r="J927" s="284">
        <f>ROUND(I927*H927,2)</f>
        <v>0</v>
      </c>
      <c r="K927" s="280" t="s">
        <v>203</v>
      </c>
      <c r="L927" s="285"/>
      <c r="M927" s="286" t="s">
        <v>19</v>
      </c>
      <c r="N927" s="287" t="s">
        <v>45</v>
      </c>
      <c r="O927" s="87"/>
      <c r="P927" s="225">
        <f>O927*H927</f>
        <v>0</v>
      </c>
      <c r="Q927" s="225">
        <v>0.0025000000000000001</v>
      </c>
      <c r="R927" s="225">
        <f>Q927*H927</f>
        <v>0.19419</v>
      </c>
      <c r="S927" s="225">
        <v>0</v>
      </c>
      <c r="T927" s="226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7" t="s">
        <v>409</v>
      </c>
      <c r="AT927" s="227" t="s">
        <v>547</v>
      </c>
      <c r="AU927" s="227" t="s">
        <v>83</v>
      </c>
      <c r="AY927" s="20" t="s">
        <v>197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20" t="s">
        <v>81</v>
      </c>
      <c r="BK927" s="228">
        <f>ROUND(I927*H927,2)</f>
        <v>0</v>
      </c>
      <c r="BL927" s="20" t="s">
        <v>304</v>
      </c>
      <c r="BM927" s="227" t="s">
        <v>1326</v>
      </c>
    </row>
    <row r="928" s="13" customFormat="1">
      <c r="A928" s="13"/>
      <c r="B928" s="234"/>
      <c r="C928" s="235"/>
      <c r="D928" s="236" t="s">
        <v>207</v>
      </c>
      <c r="E928" s="237" t="s">
        <v>19</v>
      </c>
      <c r="F928" s="238" t="s">
        <v>1327</v>
      </c>
      <c r="G928" s="235"/>
      <c r="H928" s="239">
        <v>77.676000000000002</v>
      </c>
      <c r="I928" s="240"/>
      <c r="J928" s="235"/>
      <c r="K928" s="235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207</v>
      </c>
      <c r="AU928" s="245" t="s">
        <v>83</v>
      </c>
      <c r="AV928" s="13" t="s">
        <v>83</v>
      </c>
      <c r="AW928" s="13" t="s">
        <v>35</v>
      </c>
      <c r="AX928" s="13" t="s">
        <v>81</v>
      </c>
      <c r="AY928" s="245" t="s">
        <v>197</v>
      </c>
    </row>
    <row r="929" s="2" customFormat="1" ht="49.05" customHeight="1">
      <c r="A929" s="41"/>
      <c r="B929" s="42"/>
      <c r="C929" s="216" t="s">
        <v>1328</v>
      </c>
      <c r="D929" s="216" t="s">
        <v>199</v>
      </c>
      <c r="E929" s="217" t="s">
        <v>1329</v>
      </c>
      <c r="F929" s="218" t="s">
        <v>1330</v>
      </c>
      <c r="G929" s="219" t="s">
        <v>1331</v>
      </c>
      <c r="H929" s="288"/>
      <c r="I929" s="221"/>
      <c r="J929" s="222">
        <f>ROUND(I929*H929,2)</f>
        <v>0</v>
      </c>
      <c r="K929" s="218" t="s">
        <v>203</v>
      </c>
      <c r="L929" s="47"/>
      <c r="M929" s="223" t="s">
        <v>19</v>
      </c>
      <c r="N929" s="224" t="s">
        <v>45</v>
      </c>
      <c r="O929" s="87"/>
      <c r="P929" s="225">
        <f>O929*H929</f>
        <v>0</v>
      </c>
      <c r="Q929" s="225">
        <v>0</v>
      </c>
      <c r="R929" s="225">
        <f>Q929*H929</f>
        <v>0</v>
      </c>
      <c r="S929" s="225">
        <v>0</v>
      </c>
      <c r="T929" s="226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7" t="s">
        <v>304</v>
      </c>
      <c r="AT929" s="227" t="s">
        <v>199</v>
      </c>
      <c r="AU929" s="227" t="s">
        <v>83</v>
      </c>
      <c r="AY929" s="20" t="s">
        <v>197</v>
      </c>
      <c r="BE929" s="228">
        <f>IF(N929="základní",J929,0)</f>
        <v>0</v>
      </c>
      <c r="BF929" s="228">
        <f>IF(N929="snížená",J929,0)</f>
        <v>0</v>
      </c>
      <c r="BG929" s="228">
        <f>IF(N929="zákl. přenesená",J929,0)</f>
        <v>0</v>
      </c>
      <c r="BH929" s="228">
        <f>IF(N929="sníž. přenesená",J929,0)</f>
        <v>0</v>
      </c>
      <c r="BI929" s="228">
        <f>IF(N929="nulová",J929,0)</f>
        <v>0</v>
      </c>
      <c r="BJ929" s="20" t="s">
        <v>81</v>
      </c>
      <c r="BK929" s="228">
        <f>ROUND(I929*H929,2)</f>
        <v>0</v>
      </c>
      <c r="BL929" s="20" t="s">
        <v>304</v>
      </c>
      <c r="BM929" s="227" t="s">
        <v>1332</v>
      </c>
    </row>
    <row r="930" s="2" customFormat="1">
      <c r="A930" s="41"/>
      <c r="B930" s="42"/>
      <c r="C930" s="43"/>
      <c r="D930" s="229" t="s">
        <v>205</v>
      </c>
      <c r="E930" s="43"/>
      <c r="F930" s="230" t="s">
        <v>1333</v>
      </c>
      <c r="G930" s="43"/>
      <c r="H930" s="43"/>
      <c r="I930" s="231"/>
      <c r="J930" s="43"/>
      <c r="K930" s="43"/>
      <c r="L930" s="47"/>
      <c r="M930" s="232"/>
      <c r="N930" s="233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205</v>
      </c>
      <c r="AU930" s="20" t="s">
        <v>83</v>
      </c>
    </row>
    <row r="931" s="12" customFormat="1" ht="22.8" customHeight="1">
      <c r="A931" s="12"/>
      <c r="B931" s="200"/>
      <c r="C931" s="201"/>
      <c r="D931" s="202" t="s">
        <v>73</v>
      </c>
      <c r="E931" s="214" t="s">
        <v>1334</v>
      </c>
      <c r="F931" s="214" t="s">
        <v>1335</v>
      </c>
      <c r="G931" s="201"/>
      <c r="H931" s="201"/>
      <c r="I931" s="204"/>
      <c r="J931" s="215">
        <f>BK931</f>
        <v>0</v>
      </c>
      <c r="K931" s="201"/>
      <c r="L931" s="206"/>
      <c r="M931" s="207"/>
      <c r="N931" s="208"/>
      <c r="O931" s="208"/>
      <c r="P931" s="209">
        <f>SUM(P932:P968)</f>
        <v>0</v>
      </c>
      <c r="Q931" s="208"/>
      <c r="R931" s="209">
        <f>SUM(R932:R968)</f>
        <v>24.797464140000002</v>
      </c>
      <c r="S931" s="208"/>
      <c r="T931" s="210">
        <f>SUM(T932:T968)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11" t="s">
        <v>83</v>
      </c>
      <c r="AT931" s="212" t="s">
        <v>73</v>
      </c>
      <c r="AU931" s="212" t="s">
        <v>81</v>
      </c>
      <c r="AY931" s="211" t="s">
        <v>197</v>
      </c>
      <c r="BK931" s="213">
        <f>SUM(BK932:BK968)</f>
        <v>0</v>
      </c>
    </row>
    <row r="932" s="2" customFormat="1" ht="16.5" customHeight="1">
      <c r="A932" s="41"/>
      <c r="B932" s="42"/>
      <c r="C932" s="216" t="s">
        <v>1336</v>
      </c>
      <c r="D932" s="216" t="s">
        <v>199</v>
      </c>
      <c r="E932" s="217" t="s">
        <v>1337</v>
      </c>
      <c r="F932" s="218" t="s">
        <v>1338</v>
      </c>
      <c r="G932" s="219" t="s">
        <v>202</v>
      </c>
      <c r="H932" s="220">
        <v>0.56699999999999995</v>
      </c>
      <c r="I932" s="221"/>
      <c r="J932" s="222">
        <f>ROUND(I932*H932,2)</f>
        <v>0</v>
      </c>
      <c r="K932" s="218" t="s">
        <v>19</v>
      </c>
      <c r="L932" s="47"/>
      <c r="M932" s="223" t="s">
        <v>19</v>
      </c>
      <c r="N932" s="224" t="s">
        <v>45</v>
      </c>
      <c r="O932" s="87"/>
      <c r="P932" s="225">
        <f>O932*H932</f>
        <v>0</v>
      </c>
      <c r="Q932" s="225">
        <v>0.0074999999999999997</v>
      </c>
      <c r="R932" s="225">
        <f>Q932*H932</f>
        <v>0.0042524999999999993</v>
      </c>
      <c r="S932" s="225">
        <v>0</v>
      </c>
      <c r="T932" s="226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7" t="s">
        <v>304</v>
      </c>
      <c r="AT932" s="227" t="s">
        <v>199</v>
      </c>
      <c r="AU932" s="227" t="s">
        <v>83</v>
      </c>
      <c r="AY932" s="20" t="s">
        <v>197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20" t="s">
        <v>81</v>
      </c>
      <c r="BK932" s="228">
        <f>ROUND(I932*H932,2)</f>
        <v>0</v>
      </c>
      <c r="BL932" s="20" t="s">
        <v>304</v>
      </c>
      <c r="BM932" s="227" t="s">
        <v>1339</v>
      </c>
    </row>
    <row r="933" s="15" customFormat="1">
      <c r="A933" s="15"/>
      <c r="B933" s="257"/>
      <c r="C933" s="258"/>
      <c r="D933" s="236" t="s">
        <v>207</v>
      </c>
      <c r="E933" s="259" t="s">
        <v>19</v>
      </c>
      <c r="F933" s="260" t="s">
        <v>1340</v>
      </c>
      <c r="G933" s="258"/>
      <c r="H933" s="259" t="s">
        <v>19</v>
      </c>
      <c r="I933" s="261"/>
      <c r="J933" s="258"/>
      <c r="K933" s="258"/>
      <c r="L933" s="262"/>
      <c r="M933" s="263"/>
      <c r="N933" s="264"/>
      <c r="O933" s="264"/>
      <c r="P933" s="264"/>
      <c r="Q933" s="264"/>
      <c r="R933" s="264"/>
      <c r="S933" s="264"/>
      <c r="T933" s="26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6" t="s">
        <v>207</v>
      </c>
      <c r="AU933" s="266" t="s">
        <v>83</v>
      </c>
      <c r="AV933" s="15" t="s">
        <v>81</v>
      </c>
      <c r="AW933" s="15" t="s">
        <v>35</v>
      </c>
      <c r="AX933" s="15" t="s">
        <v>74</v>
      </c>
      <c r="AY933" s="266" t="s">
        <v>197</v>
      </c>
    </row>
    <row r="934" s="15" customFormat="1">
      <c r="A934" s="15"/>
      <c r="B934" s="257"/>
      <c r="C934" s="258"/>
      <c r="D934" s="236" t="s">
        <v>207</v>
      </c>
      <c r="E934" s="259" t="s">
        <v>19</v>
      </c>
      <c r="F934" s="260" t="s">
        <v>1341</v>
      </c>
      <c r="G934" s="258"/>
      <c r="H934" s="259" t="s">
        <v>19</v>
      </c>
      <c r="I934" s="261"/>
      <c r="J934" s="258"/>
      <c r="K934" s="258"/>
      <c r="L934" s="262"/>
      <c r="M934" s="263"/>
      <c r="N934" s="264"/>
      <c r="O934" s="264"/>
      <c r="P934" s="264"/>
      <c r="Q934" s="264"/>
      <c r="R934" s="264"/>
      <c r="S934" s="264"/>
      <c r="T934" s="26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6" t="s">
        <v>207</v>
      </c>
      <c r="AU934" s="266" t="s">
        <v>83</v>
      </c>
      <c r="AV934" s="15" t="s">
        <v>81</v>
      </c>
      <c r="AW934" s="15" t="s">
        <v>35</v>
      </c>
      <c r="AX934" s="15" t="s">
        <v>74</v>
      </c>
      <c r="AY934" s="266" t="s">
        <v>197</v>
      </c>
    </row>
    <row r="935" s="15" customFormat="1">
      <c r="A935" s="15"/>
      <c r="B935" s="257"/>
      <c r="C935" s="258"/>
      <c r="D935" s="236" t="s">
        <v>207</v>
      </c>
      <c r="E935" s="259" t="s">
        <v>19</v>
      </c>
      <c r="F935" s="260" t="s">
        <v>1342</v>
      </c>
      <c r="G935" s="258"/>
      <c r="H935" s="259" t="s">
        <v>19</v>
      </c>
      <c r="I935" s="261"/>
      <c r="J935" s="258"/>
      <c r="K935" s="258"/>
      <c r="L935" s="262"/>
      <c r="M935" s="263"/>
      <c r="N935" s="264"/>
      <c r="O935" s="264"/>
      <c r="P935" s="264"/>
      <c r="Q935" s="264"/>
      <c r="R935" s="264"/>
      <c r="S935" s="264"/>
      <c r="T935" s="26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6" t="s">
        <v>207</v>
      </c>
      <c r="AU935" s="266" t="s">
        <v>83</v>
      </c>
      <c r="AV935" s="15" t="s">
        <v>81</v>
      </c>
      <c r="AW935" s="15" t="s">
        <v>35</v>
      </c>
      <c r="AX935" s="15" t="s">
        <v>74</v>
      </c>
      <c r="AY935" s="266" t="s">
        <v>197</v>
      </c>
    </row>
    <row r="936" s="15" customFormat="1">
      <c r="A936" s="15"/>
      <c r="B936" s="257"/>
      <c r="C936" s="258"/>
      <c r="D936" s="236" t="s">
        <v>207</v>
      </c>
      <c r="E936" s="259" t="s">
        <v>19</v>
      </c>
      <c r="F936" s="260" t="s">
        <v>1343</v>
      </c>
      <c r="G936" s="258"/>
      <c r="H936" s="259" t="s">
        <v>19</v>
      </c>
      <c r="I936" s="261"/>
      <c r="J936" s="258"/>
      <c r="K936" s="258"/>
      <c r="L936" s="262"/>
      <c r="M936" s="263"/>
      <c r="N936" s="264"/>
      <c r="O936" s="264"/>
      <c r="P936" s="264"/>
      <c r="Q936" s="264"/>
      <c r="R936" s="264"/>
      <c r="S936" s="264"/>
      <c r="T936" s="26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6" t="s">
        <v>207</v>
      </c>
      <c r="AU936" s="266" t="s">
        <v>83</v>
      </c>
      <c r="AV936" s="15" t="s">
        <v>81</v>
      </c>
      <c r="AW936" s="15" t="s">
        <v>35</v>
      </c>
      <c r="AX936" s="15" t="s">
        <v>74</v>
      </c>
      <c r="AY936" s="266" t="s">
        <v>197</v>
      </c>
    </row>
    <row r="937" s="15" customFormat="1">
      <c r="A937" s="15"/>
      <c r="B937" s="257"/>
      <c r="C937" s="258"/>
      <c r="D937" s="236" t="s">
        <v>207</v>
      </c>
      <c r="E937" s="259" t="s">
        <v>19</v>
      </c>
      <c r="F937" s="260" t="s">
        <v>1344</v>
      </c>
      <c r="G937" s="258"/>
      <c r="H937" s="259" t="s">
        <v>19</v>
      </c>
      <c r="I937" s="261"/>
      <c r="J937" s="258"/>
      <c r="K937" s="258"/>
      <c r="L937" s="262"/>
      <c r="M937" s="263"/>
      <c r="N937" s="264"/>
      <c r="O937" s="264"/>
      <c r="P937" s="264"/>
      <c r="Q937" s="264"/>
      <c r="R937" s="264"/>
      <c r="S937" s="264"/>
      <c r="T937" s="26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6" t="s">
        <v>207</v>
      </c>
      <c r="AU937" s="266" t="s">
        <v>83</v>
      </c>
      <c r="AV937" s="15" t="s">
        <v>81</v>
      </c>
      <c r="AW937" s="15" t="s">
        <v>35</v>
      </c>
      <c r="AX937" s="15" t="s">
        <v>74</v>
      </c>
      <c r="AY937" s="266" t="s">
        <v>197</v>
      </c>
    </row>
    <row r="938" s="13" customFormat="1">
      <c r="A938" s="13"/>
      <c r="B938" s="234"/>
      <c r="C938" s="235"/>
      <c r="D938" s="236" t="s">
        <v>207</v>
      </c>
      <c r="E938" s="237" t="s">
        <v>19</v>
      </c>
      <c r="F938" s="238" t="s">
        <v>1345</v>
      </c>
      <c r="G938" s="235"/>
      <c r="H938" s="239">
        <v>0.56699999999999995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207</v>
      </c>
      <c r="AU938" s="245" t="s">
        <v>83</v>
      </c>
      <c r="AV938" s="13" t="s">
        <v>83</v>
      </c>
      <c r="AW938" s="13" t="s">
        <v>35</v>
      </c>
      <c r="AX938" s="13" t="s">
        <v>81</v>
      </c>
      <c r="AY938" s="245" t="s">
        <v>197</v>
      </c>
    </row>
    <row r="939" s="2" customFormat="1" ht="55.5" customHeight="1">
      <c r="A939" s="41"/>
      <c r="B939" s="42"/>
      <c r="C939" s="216" t="s">
        <v>1346</v>
      </c>
      <c r="D939" s="216" t="s">
        <v>199</v>
      </c>
      <c r="E939" s="217" t="s">
        <v>1347</v>
      </c>
      <c r="F939" s="218" t="s">
        <v>1348</v>
      </c>
      <c r="G939" s="219" t="s">
        <v>280</v>
      </c>
      <c r="H939" s="220">
        <v>9</v>
      </c>
      <c r="I939" s="221"/>
      <c r="J939" s="222">
        <f>ROUND(I939*H939,2)</f>
        <v>0</v>
      </c>
      <c r="K939" s="218" t="s">
        <v>203</v>
      </c>
      <c r="L939" s="47"/>
      <c r="M939" s="223" t="s">
        <v>19</v>
      </c>
      <c r="N939" s="224" t="s">
        <v>45</v>
      </c>
      <c r="O939" s="87"/>
      <c r="P939" s="225">
        <f>O939*H939</f>
        <v>0</v>
      </c>
      <c r="Q939" s="225">
        <v>0.0074999999999999997</v>
      </c>
      <c r="R939" s="225">
        <f>Q939*H939</f>
        <v>0.067500000000000004</v>
      </c>
      <c r="S939" s="225">
        <v>0</v>
      </c>
      <c r="T939" s="226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7" t="s">
        <v>304</v>
      </c>
      <c r="AT939" s="227" t="s">
        <v>199</v>
      </c>
      <c r="AU939" s="227" t="s">
        <v>83</v>
      </c>
      <c r="AY939" s="20" t="s">
        <v>197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20" t="s">
        <v>81</v>
      </c>
      <c r="BK939" s="228">
        <f>ROUND(I939*H939,2)</f>
        <v>0</v>
      </c>
      <c r="BL939" s="20" t="s">
        <v>304</v>
      </c>
      <c r="BM939" s="227" t="s">
        <v>1349</v>
      </c>
    </row>
    <row r="940" s="2" customFormat="1">
      <c r="A940" s="41"/>
      <c r="B940" s="42"/>
      <c r="C940" s="43"/>
      <c r="D940" s="229" t="s">
        <v>205</v>
      </c>
      <c r="E940" s="43"/>
      <c r="F940" s="230" t="s">
        <v>1350</v>
      </c>
      <c r="G940" s="43"/>
      <c r="H940" s="43"/>
      <c r="I940" s="231"/>
      <c r="J940" s="43"/>
      <c r="K940" s="43"/>
      <c r="L940" s="47"/>
      <c r="M940" s="232"/>
      <c r="N940" s="233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205</v>
      </c>
      <c r="AU940" s="20" t="s">
        <v>83</v>
      </c>
    </row>
    <row r="941" s="2" customFormat="1" ht="24.15" customHeight="1">
      <c r="A941" s="41"/>
      <c r="B941" s="42"/>
      <c r="C941" s="278" t="s">
        <v>1351</v>
      </c>
      <c r="D941" s="278" t="s">
        <v>547</v>
      </c>
      <c r="E941" s="279" t="s">
        <v>1352</v>
      </c>
      <c r="F941" s="280" t="s">
        <v>1353</v>
      </c>
      <c r="G941" s="281" t="s">
        <v>280</v>
      </c>
      <c r="H941" s="282">
        <v>3</v>
      </c>
      <c r="I941" s="283"/>
      <c r="J941" s="284">
        <f>ROUND(I941*H941,2)</f>
        <v>0</v>
      </c>
      <c r="K941" s="280" t="s">
        <v>203</v>
      </c>
      <c r="L941" s="285"/>
      <c r="M941" s="286" t="s">
        <v>19</v>
      </c>
      <c r="N941" s="287" t="s">
        <v>45</v>
      </c>
      <c r="O941" s="87"/>
      <c r="P941" s="225">
        <f>O941*H941</f>
        <v>0</v>
      </c>
      <c r="Q941" s="225">
        <v>0.00023000000000000001</v>
      </c>
      <c r="R941" s="225">
        <f>Q941*H941</f>
        <v>0.00069000000000000008</v>
      </c>
      <c r="S941" s="225">
        <v>0</v>
      </c>
      <c r="T941" s="226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7" t="s">
        <v>409</v>
      </c>
      <c r="AT941" s="227" t="s">
        <v>547</v>
      </c>
      <c r="AU941" s="227" t="s">
        <v>83</v>
      </c>
      <c r="AY941" s="20" t="s">
        <v>197</v>
      </c>
      <c r="BE941" s="228">
        <f>IF(N941="základní",J941,0)</f>
        <v>0</v>
      </c>
      <c r="BF941" s="228">
        <f>IF(N941="snížená",J941,0)</f>
        <v>0</v>
      </c>
      <c r="BG941" s="228">
        <f>IF(N941="zákl. přenesená",J941,0)</f>
        <v>0</v>
      </c>
      <c r="BH941" s="228">
        <f>IF(N941="sníž. přenesená",J941,0)</f>
        <v>0</v>
      </c>
      <c r="BI941" s="228">
        <f>IF(N941="nulová",J941,0)</f>
        <v>0</v>
      </c>
      <c r="BJ941" s="20" t="s">
        <v>81</v>
      </c>
      <c r="BK941" s="228">
        <f>ROUND(I941*H941,2)</f>
        <v>0</v>
      </c>
      <c r="BL941" s="20" t="s">
        <v>304</v>
      </c>
      <c r="BM941" s="227" t="s">
        <v>1354</v>
      </c>
    </row>
    <row r="942" s="2" customFormat="1" ht="24.15" customHeight="1">
      <c r="A942" s="41"/>
      <c r="B942" s="42"/>
      <c r="C942" s="278" t="s">
        <v>1355</v>
      </c>
      <c r="D942" s="278" t="s">
        <v>547</v>
      </c>
      <c r="E942" s="279" t="s">
        <v>1356</v>
      </c>
      <c r="F942" s="280" t="s">
        <v>1357</v>
      </c>
      <c r="G942" s="281" t="s">
        <v>280</v>
      </c>
      <c r="H942" s="282">
        <v>6</v>
      </c>
      <c r="I942" s="283"/>
      <c r="J942" s="284">
        <f>ROUND(I942*H942,2)</f>
        <v>0</v>
      </c>
      <c r="K942" s="280" t="s">
        <v>203</v>
      </c>
      <c r="L942" s="285"/>
      <c r="M942" s="286" t="s">
        <v>19</v>
      </c>
      <c r="N942" s="287" t="s">
        <v>45</v>
      </c>
      <c r="O942" s="87"/>
      <c r="P942" s="225">
        <f>O942*H942</f>
        <v>0</v>
      </c>
      <c r="Q942" s="225">
        <v>0.00025999999999999998</v>
      </c>
      <c r="R942" s="225">
        <f>Q942*H942</f>
        <v>0.0015599999999999998</v>
      </c>
      <c r="S942" s="225">
        <v>0</v>
      </c>
      <c r="T942" s="226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7" t="s">
        <v>409</v>
      </c>
      <c r="AT942" s="227" t="s">
        <v>547</v>
      </c>
      <c r="AU942" s="227" t="s">
        <v>83</v>
      </c>
      <c r="AY942" s="20" t="s">
        <v>197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20" t="s">
        <v>81</v>
      </c>
      <c r="BK942" s="228">
        <f>ROUND(I942*H942,2)</f>
        <v>0</v>
      </c>
      <c r="BL942" s="20" t="s">
        <v>304</v>
      </c>
      <c r="BM942" s="227" t="s">
        <v>1358</v>
      </c>
    </row>
    <row r="943" s="2" customFormat="1" ht="66.75" customHeight="1">
      <c r="A943" s="41"/>
      <c r="B943" s="42"/>
      <c r="C943" s="216" t="s">
        <v>1359</v>
      </c>
      <c r="D943" s="216" t="s">
        <v>199</v>
      </c>
      <c r="E943" s="217" t="s">
        <v>1360</v>
      </c>
      <c r="F943" s="218" t="s">
        <v>1361</v>
      </c>
      <c r="G943" s="219" t="s">
        <v>202</v>
      </c>
      <c r="H943" s="220">
        <v>435.55000000000001</v>
      </c>
      <c r="I943" s="221"/>
      <c r="J943" s="222">
        <f>ROUND(I943*H943,2)</f>
        <v>0</v>
      </c>
      <c r="K943" s="218" t="s">
        <v>203</v>
      </c>
      <c r="L943" s="47"/>
      <c r="M943" s="223" t="s">
        <v>19</v>
      </c>
      <c r="N943" s="224" t="s">
        <v>45</v>
      </c>
      <c r="O943" s="87"/>
      <c r="P943" s="225">
        <f>O943*H943</f>
        <v>0</v>
      </c>
      <c r="Q943" s="225">
        <v>0.00013999999999999999</v>
      </c>
      <c r="R943" s="225">
        <f>Q943*H943</f>
        <v>0.060976999999999996</v>
      </c>
      <c r="S943" s="225">
        <v>0</v>
      </c>
      <c r="T943" s="226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7" t="s">
        <v>304</v>
      </c>
      <c r="AT943" s="227" t="s">
        <v>199</v>
      </c>
      <c r="AU943" s="227" t="s">
        <v>83</v>
      </c>
      <c r="AY943" s="20" t="s">
        <v>197</v>
      </c>
      <c r="BE943" s="228">
        <f>IF(N943="základní",J943,0)</f>
        <v>0</v>
      </c>
      <c r="BF943" s="228">
        <f>IF(N943="snížená",J943,0)</f>
        <v>0</v>
      </c>
      <c r="BG943" s="228">
        <f>IF(N943="zákl. přenesená",J943,0)</f>
        <v>0</v>
      </c>
      <c r="BH943" s="228">
        <f>IF(N943="sníž. přenesená",J943,0)</f>
        <v>0</v>
      </c>
      <c r="BI943" s="228">
        <f>IF(N943="nulová",J943,0)</f>
        <v>0</v>
      </c>
      <c r="BJ943" s="20" t="s">
        <v>81</v>
      </c>
      <c r="BK943" s="228">
        <f>ROUND(I943*H943,2)</f>
        <v>0</v>
      </c>
      <c r="BL943" s="20" t="s">
        <v>304</v>
      </c>
      <c r="BM943" s="227" t="s">
        <v>1362</v>
      </c>
    </row>
    <row r="944" s="2" customFormat="1">
      <c r="A944" s="41"/>
      <c r="B944" s="42"/>
      <c r="C944" s="43"/>
      <c r="D944" s="229" t="s">
        <v>205</v>
      </c>
      <c r="E944" s="43"/>
      <c r="F944" s="230" t="s">
        <v>1363</v>
      </c>
      <c r="G944" s="43"/>
      <c r="H944" s="43"/>
      <c r="I944" s="231"/>
      <c r="J944" s="43"/>
      <c r="K944" s="43"/>
      <c r="L944" s="47"/>
      <c r="M944" s="232"/>
      <c r="N944" s="233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205</v>
      </c>
      <c r="AU944" s="20" t="s">
        <v>83</v>
      </c>
    </row>
    <row r="945" s="13" customFormat="1">
      <c r="A945" s="13"/>
      <c r="B945" s="234"/>
      <c r="C945" s="235"/>
      <c r="D945" s="236" t="s">
        <v>207</v>
      </c>
      <c r="E945" s="237" t="s">
        <v>19</v>
      </c>
      <c r="F945" s="238" t="s">
        <v>1364</v>
      </c>
      <c r="G945" s="235"/>
      <c r="H945" s="239">
        <v>435.55000000000001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207</v>
      </c>
      <c r="AU945" s="245" t="s">
        <v>83</v>
      </c>
      <c r="AV945" s="13" t="s">
        <v>83</v>
      </c>
      <c r="AW945" s="13" t="s">
        <v>35</v>
      </c>
      <c r="AX945" s="13" t="s">
        <v>81</v>
      </c>
      <c r="AY945" s="245" t="s">
        <v>197</v>
      </c>
    </row>
    <row r="946" s="2" customFormat="1" ht="66.75" customHeight="1">
      <c r="A946" s="41"/>
      <c r="B946" s="42"/>
      <c r="C946" s="216" t="s">
        <v>1365</v>
      </c>
      <c r="D946" s="216" t="s">
        <v>199</v>
      </c>
      <c r="E946" s="217" t="s">
        <v>1366</v>
      </c>
      <c r="F946" s="218" t="s">
        <v>1367</v>
      </c>
      <c r="G946" s="219" t="s">
        <v>202</v>
      </c>
      <c r="H946" s="220">
        <v>202.958</v>
      </c>
      <c r="I946" s="221"/>
      <c r="J946" s="222">
        <f>ROUND(I946*H946,2)</f>
        <v>0</v>
      </c>
      <c r="K946" s="218" t="s">
        <v>203</v>
      </c>
      <c r="L946" s="47"/>
      <c r="M946" s="223" t="s">
        <v>19</v>
      </c>
      <c r="N946" s="224" t="s">
        <v>45</v>
      </c>
      <c r="O946" s="87"/>
      <c r="P946" s="225">
        <f>O946*H946</f>
        <v>0</v>
      </c>
      <c r="Q946" s="225">
        <v>0.00027999999999999998</v>
      </c>
      <c r="R946" s="225">
        <f>Q946*H946</f>
        <v>0.056828239999999995</v>
      </c>
      <c r="S946" s="225">
        <v>0</v>
      </c>
      <c r="T946" s="226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7" t="s">
        <v>304</v>
      </c>
      <c r="AT946" s="227" t="s">
        <v>199</v>
      </c>
      <c r="AU946" s="227" t="s">
        <v>83</v>
      </c>
      <c r="AY946" s="20" t="s">
        <v>197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20" t="s">
        <v>81</v>
      </c>
      <c r="BK946" s="228">
        <f>ROUND(I946*H946,2)</f>
        <v>0</v>
      </c>
      <c r="BL946" s="20" t="s">
        <v>304</v>
      </c>
      <c r="BM946" s="227" t="s">
        <v>1368</v>
      </c>
    </row>
    <row r="947" s="2" customFormat="1">
      <c r="A947" s="41"/>
      <c r="B947" s="42"/>
      <c r="C947" s="43"/>
      <c r="D947" s="229" t="s">
        <v>205</v>
      </c>
      <c r="E947" s="43"/>
      <c r="F947" s="230" t="s">
        <v>1369</v>
      </c>
      <c r="G947" s="43"/>
      <c r="H947" s="43"/>
      <c r="I947" s="231"/>
      <c r="J947" s="43"/>
      <c r="K947" s="43"/>
      <c r="L947" s="47"/>
      <c r="M947" s="232"/>
      <c r="N947" s="233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205</v>
      </c>
      <c r="AU947" s="20" t="s">
        <v>83</v>
      </c>
    </row>
    <row r="948" s="15" customFormat="1">
      <c r="A948" s="15"/>
      <c r="B948" s="257"/>
      <c r="C948" s="258"/>
      <c r="D948" s="236" t="s">
        <v>207</v>
      </c>
      <c r="E948" s="259" t="s">
        <v>19</v>
      </c>
      <c r="F948" s="260" t="s">
        <v>1370</v>
      </c>
      <c r="G948" s="258"/>
      <c r="H948" s="259" t="s">
        <v>19</v>
      </c>
      <c r="I948" s="261"/>
      <c r="J948" s="258"/>
      <c r="K948" s="258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207</v>
      </c>
      <c r="AU948" s="266" t="s">
        <v>83</v>
      </c>
      <c r="AV948" s="15" t="s">
        <v>81</v>
      </c>
      <c r="AW948" s="15" t="s">
        <v>35</v>
      </c>
      <c r="AX948" s="15" t="s">
        <v>74</v>
      </c>
      <c r="AY948" s="266" t="s">
        <v>197</v>
      </c>
    </row>
    <row r="949" s="13" customFormat="1">
      <c r="A949" s="13"/>
      <c r="B949" s="234"/>
      <c r="C949" s="235"/>
      <c r="D949" s="236" t="s">
        <v>207</v>
      </c>
      <c r="E949" s="237" t="s">
        <v>19</v>
      </c>
      <c r="F949" s="238" t="s">
        <v>1371</v>
      </c>
      <c r="G949" s="235"/>
      <c r="H949" s="239">
        <v>202.958</v>
      </c>
      <c r="I949" s="240"/>
      <c r="J949" s="235"/>
      <c r="K949" s="235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207</v>
      </c>
      <c r="AU949" s="245" t="s">
        <v>83</v>
      </c>
      <c r="AV949" s="13" t="s">
        <v>83</v>
      </c>
      <c r="AW949" s="13" t="s">
        <v>35</v>
      </c>
      <c r="AX949" s="13" t="s">
        <v>81</v>
      </c>
      <c r="AY949" s="245" t="s">
        <v>197</v>
      </c>
    </row>
    <row r="950" s="2" customFormat="1" ht="66.75" customHeight="1">
      <c r="A950" s="41"/>
      <c r="B950" s="42"/>
      <c r="C950" s="216" t="s">
        <v>1372</v>
      </c>
      <c r="D950" s="216" t="s">
        <v>199</v>
      </c>
      <c r="E950" s="217" t="s">
        <v>1373</v>
      </c>
      <c r="F950" s="218" t="s">
        <v>1374</v>
      </c>
      <c r="G950" s="219" t="s">
        <v>202</v>
      </c>
      <c r="H950" s="220">
        <v>24.879999999999999</v>
      </c>
      <c r="I950" s="221"/>
      <c r="J950" s="222">
        <f>ROUND(I950*H950,2)</f>
        <v>0</v>
      </c>
      <c r="K950" s="218" t="s">
        <v>203</v>
      </c>
      <c r="L950" s="47"/>
      <c r="M950" s="223" t="s">
        <v>19</v>
      </c>
      <c r="N950" s="224" t="s">
        <v>45</v>
      </c>
      <c r="O950" s="87"/>
      <c r="P950" s="225">
        <f>O950*H950</f>
        <v>0</v>
      </c>
      <c r="Q950" s="225">
        <v>0.00042999999999999999</v>
      </c>
      <c r="R950" s="225">
        <f>Q950*H950</f>
        <v>0.010698399999999999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304</v>
      </c>
      <c r="AT950" s="227" t="s">
        <v>199</v>
      </c>
      <c r="AU950" s="227" t="s">
        <v>83</v>
      </c>
      <c r="AY950" s="20" t="s">
        <v>197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81</v>
      </c>
      <c r="BK950" s="228">
        <f>ROUND(I950*H950,2)</f>
        <v>0</v>
      </c>
      <c r="BL950" s="20" t="s">
        <v>304</v>
      </c>
      <c r="BM950" s="227" t="s">
        <v>1375</v>
      </c>
    </row>
    <row r="951" s="2" customFormat="1">
      <c r="A951" s="41"/>
      <c r="B951" s="42"/>
      <c r="C951" s="43"/>
      <c r="D951" s="229" t="s">
        <v>205</v>
      </c>
      <c r="E951" s="43"/>
      <c r="F951" s="230" t="s">
        <v>1376</v>
      </c>
      <c r="G951" s="43"/>
      <c r="H951" s="43"/>
      <c r="I951" s="231"/>
      <c r="J951" s="43"/>
      <c r="K951" s="43"/>
      <c r="L951" s="47"/>
      <c r="M951" s="232"/>
      <c r="N951" s="233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205</v>
      </c>
      <c r="AU951" s="20" t="s">
        <v>83</v>
      </c>
    </row>
    <row r="952" s="15" customFormat="1">
      <c r="A952" s="15"/>
      <c r="B952" s="257"/>
      <c r="C952" s="258"/>
      <c r="D952" s="236" t="s">
        <v>207</v>
      </c>
      <c r="E952" s="259" t="s">
        <v>19</v>
      </c>
      <c r="F952" s="260" t="s">
        <v>1377</v>
      </c>
      <c r="G952" s="258"/>
      <c r="H952" s="259" t="s">
        <v>19</v>
      </c>
      <c r="I952" s="261"/>
      <c r="J952" s="258"/>
      <c r="K952" s="258"/>
      <c r="L952" s="262"/>
      <c r="M952" s="263"/>
      <c r="N952" s="264"/>
      <c r="O952" s="264"/>
      <c r="P952" s="264"/>
      <c r="Q952" s="264"/>
      <c r="R952" s="264"/>
      <c r="S952" s="264"/>
      <c r="T952" s="26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6" t="s">
        <v>207</v>
      </c>
      <c r="AU952" s="266" t="s">
        <v>83</v>
      </c>
      <c r="AV952" s="15" t="s">
        <v>81</v>
      </c>
      <c r="AW952" s="15" t="s">
        <v>35</v>
      </c>
      <c r="AX952" s="15" t="s">
        <v>74</v>
      </c>
      <c r="AY952" s="266" t="s">
        <v>197</v>
      </c>
    </row>
    <row r="953" s="13" customFormat="1">
      <c r="A953" s="13"/>
      <c r="B953" s="234"/>
      <c r="C953" s="235"/>
      <c r="D953" s="236" t="s">
        <v>207</v>
      </c>
      <c r="E953" s="237" t="s">
        <v>19</v>
      </c>
      <c r="F953" s="238" t="s">
        <v>1378</v>
      </c>
      <c r="G953" s="235"/>
      <c r="H953" s="239">
        <v>24.879999999999999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207</v>
      </c>
      <c r="AU953" s="245" t="s">
        <v>83</v>
      </c>
      <c r="AV953" s="13" t="s">
        <v>83</v>
      </c>
      <c r="AW953" s="13" t="s">
        <v>35</v>
      </c>
      <c r="AX953" s="13" t="s">
        <v>81</v>
      </c>
      <c r="AY953" s="245" t="s">
        <v>197</v>
      </c>
    </row>
    <row r="954" s="2" customFormat="1" ht="24.15" customHeight="1">
      <c r="A954" s="41"/>
      <c r="B954" s="42"/>
      <c r="C954" s="278" t="s">
        <v>1379</v>
      </c>
      <c r="D954" s="278" t="s">
        <v>547</v>
      </c>
      <c r="E954" s="279" t="s">
        <v>1324</v>
      </c>
      <c r="F954" s="280" t="s">
        <v>1325</v>
      </c>
      <c r="G954" s="281" t="s">
        <v>202</v>
      </c>
      <c r="H954" s="282">
        <v>839.51800000000003</v>
      </c>
      <c r="I954" s="283"/>
      <c r="J954" s="284">
        <f>ROUND(I954*H954,2)</f>
        <v>0</v>
      </c>
      <c r="K954" s="280" t="s">
        <v>203</v>
      </c>
      <c r="L954" s="285"/>
      <c r="M954" s="286" t="s">
        <v>19</v>
      </c>
      <c r="N954" s="287" t="s">
        <v>45</v>
      </c>
      <c r="O954" s="87"/>
      <c r="P954" s="225">
        <f>O954*H954</f>
        <v>0</v>
      </c>
      <c r="Q954" s="225">
        <v>0.0025000000000000001</v>
      </c>
      <c r="R954" s="225">
        <f>Q954*H954</f>
        <v>2.098795</v>
      </c>
      <c r="S954" s="225">
        <v>0</v>
      </c>
      <c r="T954" s="226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7" t="s">
        <v>409</v>
      </c>
      <c r="AT954" s="227" t="s">
        <v>547</v>
      </c>
      <c r="AU954" s="227" t="s">
        <v>83</v>
      </c>
      <c r="AY954" s="20" t="s">
        <v>197</v>
      </c>
      <c r="BE954" s="228">
        <f>IF(N954="základní",J954,0)</f>
        <v>0</v>
      </c>
      <c r="BF954" s="228">
        <f>IF(N954="snížená",J954,0)</f>
        <v>0</v>
      </c>
      <c r="BG954" s="228">
        <f>IF(N954="zákl. přenesená",J954,0)</f>
        <v>0</v>
      </c>
      <c r="BH954" s="228">
        <f>IF(N954="sníž. přenesená",J954,0)</f>
        <v>0</v>
      </c>
      <c r="BI954" s="228">
        <f>IF(N954="nulová",J954,0)</f>
        <v>0</v>
      </c>
      <c r="BJ954" s="20" t="s">
        <v>81</v>
      </c>
      <c r="BK954" s="228">
        <f>ROUND(I954*H954,2)</f>
        <v>0</v>
      </c>
      <c r="BL954" s="20" t="s">
        <v>304</v>
      </c>
      <c r="BM954" s="227" t="s">
        <v>1380</v>
      </c>
    </row>
    <row r="955" s="13" customFormat="1">
      <c r="A955" s="13"/>
      <c r="B955" s="234"/>
      <c r="C955" s="235"/>
      <c r="D955" s="236" t="s">
        <v>207</v>
      </c>
      <c r="E955" s="237" t="s">
        <v>19</v>
      </c>
      <c r="F955" s="238" t="s">
        <v>1381</v>
      </c>
      <c r="G955" s="235"/>
      <c r="H955" s="239">
        <v>663.38800000000003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207</v>
      </c>
      <c r="AU955" s="245" t="s">
        <v>83</v>
      </c>
      <c r="AV955" s="13" t="s">
        <v>83</v>
      </c>
      <c r="AW955" s="13" t="s">
        <v>35</v>
      </c>
      <c r="AX955" s="13" t="s">
        <v>74</v>
      </c>
      <c r="AY955" s="245" t="s">
        <v>197</v>
      </c>
    </row>
    <row r="956" s="13" customFormat="1">
      <c r="A956" s="13"/>
      <c r="B956" s="234"/>
      <c r="C956" s="235"/>
      <c r="D956" s="236" t="s">
        <v>207</v>
      </c>
      <c r="E956" s="237" t="s">
        <v>19</v>
      </c>
      <c r="F956" s="238" t="s">
        <v>1382</v>
      </c>
      <c r="G956" s="235"/>
      <c r="H956" s="239">
        <v>839.51800000000003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207</v>
      </c>
      <c r="AU956" s="245" t="s">
        <v>83</v>
      </c>
      <c r="AV956" s="13" t="s">
        <v>83</v>
      </c>
      <c r="AW956" s="13" t="s">
        <v>35</v>
      </c>
      <c r="AX956" s="13" t="s">
        <v>81</v>
      </c>
      <c r="AY956" s="245" t="s">
        <v>197</v>
      </c>
    </row>
    <row r="957" s="2" customFormat="1" ht="33" customHeight="1">
      <c r="A957" s="41"/>
      <c r="B957" s="42"/>
      <c r="C957" s="216" t="s">
        <v>1383</v>
      </c>
      <c r="D957" s="216" t="s">
        <v>199</v>
      </c>
      <c r="E957" s="217" t="s">
        <v>1384</v>
      </c>
      <c r="F957" s="218" t="s">
        <v>1385</v>
      </c>
      <c r="G957" s="219" t="s">
        <v>202</v>
      </c>
      <c r="H957" s="220">
        <v>435.55000000000001</v>
      </c>
      <c r="I957" s="221"/>
      <c r="J957" s="222">
        <f>ROUND(I957*H957,2)</f>
        <v>0</v>
      </c>
      <c r="K957" s="218" t="s">
        <v>203</v>
      </c>
      <c r="L957" s="47"/>
      <c r="M957" s="223" t="s">
        <v>19</v>
      </c>
      <c r="N957" s="224" t="s">
        <v>45</v>
      </c>
      <c r="O957" s="87"/>
      <c r="P957" s="225">
        <f>O957*H957</f>
        <v>0</v>
      </c>
      <c r="Q957" s="225">
        <v>0</v>
      </c>
      <c r="R957" s="225">
        <f>Q957*H957</f>
        <v>0</v>
      </c>
      <c r="S957" s="225">
        <v>0</v>
      </c>
      <c r="T957" s="226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7" t="s">
        <v>304</v>
      </c>
      <c r="AT957" s="227" t="s">
        <v>199</v>
      </c>
      <c r="AU957" s="227" t="s">
        <v>83</v>
      </c>
      <c r="AY957" s="20" t="s">
        <v>197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20" t="s">
        <v>81</v>
      </c>
      <c r="BK957" s="228">
        <f>ROUND(I957*H957,2)</f>
        <v>0</v>
      </c>
      <c r="BL957" s="20" t="s">
        <v>304</v>
      </c>
      <c r="BM957" s="227" t="s">
        <v>1386</v>
      </c>
    </row>
    <row r="958" s="2" customFormat="1">
      <c r="A958" s="41"/>
      <c r="B958" s="42"/>
      <c r="C958" s="43"/>
      <c r="D958" s="229" t="s">
        <v>205</v>
      </c>
      <c r="E958" s="43"/>
      <c r="F958" s="230" t="s">
        <v>1387</v>
      </c>
      <c r="G958" s="43"/>
      <c r="H958" s="43"/>
      <c r="I958" s="231"/>
      <c r="J958" s="43"/>
      <c r="K958" s="43"/>
      <c r="L958" s="47"/>
      <c r="M958" s="232"/>
      <c r="N958" s="233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205</v>
      </c>
      <c r="AU958" s="20" t="s">
        <v>83</v>
      </c>
    </row>
    <row r="959" s="13" customFormat="1">
      <c r="A959" s="13"/>
      <c r="B959" s="234"/>
      <c r="C959" s="235"/>
      <c r="D959" s="236" t="s">
        <v>207</v>
      </c>
      <c r="E959" s="237" t="s">
        <v>19</v>
      </c>
      <c r="F959" s="238" t="s">
        <v>1364</v>
      </c>
      <c r="G959" s="235"/>
      <c r="H959" s="239">
        <v>435.55000000000001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207</v>
      </c>
      <c r="AU959" s="245" t="s">
        <v>83</v>
      </c>
      <c r="AV959" s="13" t="s">
        <v>83</v>
      </c>
      <c r="AW959" s="13" t="s">
        <v>35</v>
      </c>
      <c r="AX959" s="13" t="s">
        <v>81</v>
      </c>
      <c r="AY959" s="245" t="s">
        <v>197</v>
      </c>
    </row>
    <row r="960" s="2" customFormat="1" ht="24.15" customHeight="1">
      <c r="A960" s="41"/>
      <c r="B960" s="42"/>
      <c r="C960" s="278" t="s">
        <v>1388</v>
      </c>
      <c r="D960" s="278" t="s">
        <v>547</v>
      </c>
      <c r="E960" s="279" t="s">
        <v>1389</v>
      </c>
      <c r="F960" s="280" t="s">
        <v>1390</v>
      </c>
      <c r="G960" s="281" t="s">
        <v>211</v>
      </c>
      <c r="H960" s="282">
        <v>26.132999999999999</v>
      </c>
      <c r="I960" s="283"/>
      <c r="J960" s="284">
        <f>ROUND(I960*H960,2)</f>
        <v>0</v>
      </c>
      <c r="K960" s="280" t="s">
        <v>203</v>
      </c>
      <c r="L960" s="285"/>
      <c r="M960" s="286" t="s">
        <v>19</v>
      </c>
      <c r="N960" s="287" t="s">
        <v>45</v>
      </c>
      <c r="O960" s="87"/>
      <c r="P960" s="225">
        <f>O960*H960</f>
        <v>0</v>
      </c>
      <c r="Q960" s="225">
        <v>0.65000000000000002</v>
      </c>
      <c r="R960" s="225">
        <f>Q960*H960</f>
        <v>16.986450000000001</v>
      </c>
      <c r="S960" s="225">
        <v>0</v>
      </c>
      <c r="T960" s="226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7" t="s">
        <v>409</v>
      </c>
      <c r="AT960" s="227" t="s">
        <v>547</v>
      </c>
      <c r="AU960" s="227" t="s">
        <v>83</v>
      </c>
      <c r="AY960" s="20" t="s">
        <v>197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20" t="s">
        <v>81</v>
      </c>
      <c r="BK960" s="228">
        <f>ROUND(I960*H960,2)</f>
        <v>0</v>
      </c>
      <c r="BL960" s="20" t="s">
        <v>304</v>
      </c>
      <c r="BM960" s="227" t="s">
        <v>1391</v>
      </c>
    </row>
    <row r="961" s="13" customFormat="1">
      <c r="A961" s="13"/>
      <c r="B961" s="234"/>
      <c r="C961" s="235"/>
      <c r="D961" s="236" t="s">
        <v>207</v>
      </c>
      <c r="E961" s="237" t="s">
        <v>19</v>
      </c>
      <c r="F961" s="238" t="s">
        <v>1392</v>
      </c>
      <c r="G961" s="235"/>
      <c r="H961" s="239">
        <v>26.132999999999999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207</v>
      </c>
      <c r="AU961" s="245" t="s">
        <v>83</v>
      </c>
      <c r="AV961" s="13" t="s">
        <v>83</v>
      </c>
      <c r="AW961" s="13" t="s">
        <v>35</v>
      </c>
      <c r="AX961" s="13" t="s">
        <v>81</v>
      </c>
      <c r="AY961" s="245" t="s">
        <v>197</v>
      </c>
    </row>
    <row r="962" s="2" customFormat="1" ht="33" customHeight="1">
      <c r="A962" s="41"/>
      <c r="B962" s="42"/>
      <c r="C962" s="216" t="s">
        <v>1393</v>
      </c>
      <c r="D962" s="216" t="s">
        <v>199</v>
      </c>
      <c r="E962" s="217" t="s">
        <v>1394</v>
      </c>
      <c r="F962" s="218" t="s">
        <v>1395</v>
      </c>
      <c r="G962" s="219" t="s">
        <v>202</v>
      </c>
      <c r="H962" s="220">
        <v>435.55000000000001</v>
      </c>
      <c r="I962" s="221"/>
      <c r="J962" s="222">
        <f>ROUND(I962*H962,2)</f>
        <v>0</v>
      </c>
      <c r="K962" s="218" t="s">
        <v>203</v>
      </c>
      <c r="L962" s="47"/>
      <c r="M962" s="223" t="s">
        <v>19</v>
      </c>
      <c r="N962" s="224" t="s">
        <v>45</v>
      </c>
      <c r="O962" s="87"/>
      <c r="P962" s="225">
        <f>O962*H962</f>
        <v>0</v>
      </c>
      <c r="Q962" s="225">
        <v>0</v>
      </c>
      <c r="R962" s="225">
        <f>Q962*H962</f>
        <v>0</v>
      </c>
      <c r="S962" s="225">
        <v>0</v>
      </c>
      <c r="T962" s="226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7" t="s">
        <v>304</v>
      </c>
      <c r="AT962" s="227" t="s">
        <v>199</v>
      </c>
      <c r="AU962" s="227" t="s">
        <v>83</v>
      </c>
      <c r="AY962" s="20" t="s">
        <v>197</v>
      </c>
      <c r="BE962" s="228">
        <f>IF(N962="základní",J962,0)</f>
        <v>0</v>
      </c>
      <c r="BF962" s="228">
        <f>IF(N962="snížená",J962,0)</f>
        <v>0</v>
      </c>
      <c r="BG962" s="228">
        <f>IF(N962="zákl. přenesená",J962,0)</f>
        <v>0</v>
      </c>
      <c r="BH962" s="228">
        <f>IF(N962="sníž. přenesená",J962,0)</f>
        <v>0</v>
      </c>
      <c r="BI962" s="228">
        <f>IF(N962="nulová",J962,0)</f>
        <v>0</v>
      </c>
      <c r="BJ962" s="20" t="s">
        <v>81</v>
      </c>
      <c r="BK962" s="228">
        <f>ROUND(I962*H962,2)</f>
        <v>0</v>
      </c>
      <c r="BL962" s="20" t="s">
        <v>304</v>
      </c>
      <c r="BM962" s="227" t="s">
        <v>1396</v>
      </c>
    </row>
    <row r="963" s="2" customFormat="1">
      <c r="A963" s="41"/>
      <c r="B963" s="42"/>
      <c r="C963" s="43"/>
      <c r="D963" s="229" t="s">
        <v>205</v>
      </c>
      <c r="E963" s="43"/>
      <c r="F963" s="230" t="s">
        <v>1397</v>
      </c>
      <c r="G963" s="43"/>
      <c r="H963" s="43"/>
      <c r="I963" s="231"/>
      <c r="J963" s="43"/>
      <c r="K963" s="43"/>
      <c r="L963" s="47"/>
      <c r="M963" s="232"/>
      <c r="N963" s="233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205</v>
      </c>
      <c r="AU963" s="20" t="s">
        <v>83</v>
      </c>
    </row>
    <row r="964" s="13" customFormat="1">
      <c r="A964" s="13"/>
      <c r="B964" s="234"/>
      <c r="C964" s="235"/>
      <c r="D964" s="236" t="s">
        <v>207</v>
      </c>
      <c r="E964" s="237" t="s">
        <v>19</v>
      </c>
      <c r="F964" s="238" t="s">
        <v>1364</v>
      </c>
      <c r="G964" s="235"/>
      <c r="H964" s="239">
        <v>435.55000000000001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207</v>
      </c>
      <c r="AU964" s="245" t="s">
        <v>83</v>
      </c>
      <c r="AV964" s="13" t="s">
        <v>83</v>
      </c>
      <c r="AW964" s="13" t="s">
        <v>35</v>
      </c>
      <c r="AX964" s="13" t="s">
        <v>81</v>
      </c>
      <c r="AY964" s="245" t="s">
        <v>197</v>
      </c>
    </row>
    <row r="965" s="2" customFormat="1" ht="16.5" customHeight="1">
      <c r="A965" s="41"/>
      <c r="B965" s="42"/>
      <c r="C965" s="278" t="s">
        <v>1398</v>
      </c>
      <c r="D965" s="278" t="s">
        <v>547</v>
      </c>
      <c r="E965" s="279" t="s">
        <v>1399</v>
      </c>
      <c r="F965" s="280" t="s">
        <v>1400</v>
      </c>
      <c r="G965" s="281" t="s">
        <v>202</v>
      </c>
      <c r="H965" s="282">
        <v>500.88299999999998</v>
      </c>
      <c r="I965" s="283"/>
      <c r="J965" s="284">
        <f>ROUND(I965*H965,2)</f>
        <v>0</v>
      </c>
      <c r="K965" s="280" t="s">
        <v>203</v>
      </c>
      <c r="L965" s="285"/>
      <c r="M965" s="286" t="s">
        <v>19</v>
      </c>
      <c r="N965" s="287" t="s">
        <v>45</v>
      </c>
      <c r="O965" s="87"/>
      <c r="P965" s="225">
        <f>O965*H965</f>
        <v>0</v>
      </c>
      <c r="Q965" s="225">
        <v>0.010999999999999999</v>
      </c>
      <c r="R965" s="225">
        <f>Q965*H965</f>
        <v>5.5097129999999996</v>
      </c>
      <c r="S965" s="225">
        <v>0</v>
      </c>
      <c r="T965" s="226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27" t="s">
        <v>409</v>
      </c>
      <c r="AT965" s="227" t="s">
        <v>547</v>
      </c>
      <c r="AU965" s="227" t="s">
        <v>83</v>
      </c>
      <c r="AY965" s="20" t="s">
        <v>197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20" t="s">
        <v>81</v>
      </c>
      <c r="BK965" s="228">
        <f>ROUND(I965*H965,2)</f>
        <v>0</v>
      </c>
      <c r="BL965" s="20" t="s">
        <v>304</v>
      </c>
      <c r="BM965" s="227" t="s">
        <v>1401</v>
      </c>
    </row>
    <row r="966" s="13" customFormat="1">
      <c r="A966" s="13"/>
      <c r="B966" s="234"/>
      <c r="C966" s="235"/>
      <c r="D966" s="236" t="s">
        <v>207</v>
      </c>
      <c r="E966" s="237" t="s">
        <v>19</v>
      </c>
      <c r="F966" s="238" t="s">
        <v>1402</v>
      </c>
      <c r="G966" s="235"/>
      <c r="H966" s="239">
        <v>500.88299999999998</v>
      </c>
      <c r="I966" s="240"/>
      <c r="J966" s="235"/>
      <c r="K966" s="235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207</v>
      </c>
      <c r="AU966" s="245" t="s">
        <v>83</v>
      </c>
      <c r="AV966" s="13" t="s">
        <v>83</v>
      </c>
      <c r="AW966" s="13" t="s">
        <v>35</v>
      </c>
      <c r="AX966" s="13" t="s">
        <v>81</v>
      </c>
      <c r="AY966" s="245" t="s">
        <v>197</v>
      </c>
    </row>
    <row r="967" s="2" customFormat="1" ht="44.25" customHeight="1">
      <c r="A967" s="41"/>
      <c r="B967" s="42"/>
      <c r="C967" s="216" t="s">
        <v>1403</v>
      </c>
      <c r="D967" s="216" t="s">
        <v>199</v>
      </c>
      <c r="E967" s="217" t="s">
        <v>1404</v>
      </c>
      <c r="F967" s="218" t="s">
        <v>1405</v>
      </c>
      <c r="G967" s="219" t="s">
        <v>1331</v>
      </c>
      <c r="H967" s="288"/>
      <c r="I967" s="221"/>
      <c r="J967" s="222">
        <f>ROUND(I967*H967,2)</f>
        <v>0</v>
      </c>
      <c r="K967" s="218" t="s">
        <v>203</v>
      </c>
      <c r="L967" s="47"/>
      <c r="M967" s="223" t="s">
        <v>19</v>
      </c>
      <c r="N967" s="224" t="s">
        <v>45</v>
      </c>
      <c r="O967" s="87"/>
      <c r="P967" s="225">
        <f>O967*H967</f>
        <v>0</v>
      </c>
      <c r="Q967" s="225">
        <v>0</v>
      </c>
      <c r="R967" s="225">
        <f>Q967*H967</f>
        <v>0</v>
      </c>
      <c r="S967" s="225">
        <v>0</v>
      </c>
      <c r="T967" s="226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27" t="s">
        <v>304</v>
      </c>
      <c r="AT967" s="227" t="s">
        <v>199</v>
      </c>
      <c r="AU967" s="227" t="s">
        <v>83</v>
      </c>
      <c r="AY967" s="20" t="s">
        <v>197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20" t="s">
        <v>81</v>
      </c>
      <c r="BK967" s="228">
        <f>ROUND(I967*H967,2)</f>
        <v>0</v>
      </c>
      <c r="BL967" s="20" t="s">
        <v>304</v>
      </c>
      <c r="BM967" s="227" t="s">
        <v>1406</v>
      </c>
    </row>
    <row r="968" s="2" customFormat="1">
      <c r="A968" s="41"/>
      <c r="B968" s="42"/>
      <c r="C968" s="43"/>
      <c r="D968" s="229" t="s">
        <v>205</v>
      </c>
      <c r="E968" s="43"/>
      <c r="F968" s="230" t="s">
        <v>1407</v>
      </c>
      <c r="G968" s="43"/>
      <c r="H968" s="43"/>
      <c r="I968" s="231"/>
      <c r="J968" s="43"/>
      <c r="K968" s="43"/>
      <c r="L968" s="47"/>
      <c r="M968" s="232"/>
      <c r="N968" s="233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205</v>
      </c>
      <c r="AU968" s="20" t="s">
        <v>83</v>
      </c>
    </row>
    <row r="969" s="12" customFormat="1" ht="22.8" customHeight="1">
      <c r="A969" s="12"/>
      <c r="B969" s="200"/>
      <c r="C969" s="201"/>
      <c r="D969" s="202" t="s">
        <v>73</v>
      </c>
      <c r="E969" s="214" t="s">
        <v>1408</v>
      </c>
      <c r="F969" s="214" t="s">
        <v>1409</v>
      </c>
      <c r="G969" s="201"/>
      <c r="H969" s="201"/>
      <c r="I969" s="204"/>
      <c r="J969" s="215">
        <f>BK969</f>
        <v>0</v>
      </c>
      <c r="K969" s="201"/>
      <c r="L969" s="206"/>
      <c r="M969" s="207"/>
      <c r="N969" s="208"/>
      <c r="O969" s="208"/>
      <c r="P969" s="209">
        <f>SUM(P970:P1117)</f>
        <v>0</v>
      </c>
      <c r="Q969" s="208"/>
      <c r="R969" s="209">
        <f>SUM(R970:R1117)</f>
        <v>8.2046133000000001</v>
      </c>
      <c r="S969" s="208"/>
      <c r="T969" s="210">
        <f>SUM(T970:T1117)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1" t="s">
        <v>83</v>
      </c>
      <c r="AT969" s="212" t="s">
        <v>73</v>
      </c>
      <c r="AU969" s="212" t="s">
        <v>81</v>
      </c>
      <c r="AY969" s="211" t="s">
        <v>197</v>
      </c>
      <c r="BK969" s="213">
        <f>SUM(BK970:BK1117)</f>
        <v>0</v>
      </c>
    </row>
    <row r="970" s="2" customFormat="1" ht="37.8" customHeight="1">
      <c r="A970" s="41"/>
      <c r="B970" s="42"/>
      <c r="C970" s="216" t="s">
        <v>1410</v>
      </c>
      <c r="D970" s="216" t="s">
        <v>199</v>
      </c>
      <c r="E970" s="217" t="s">
        <v>1411</v>
      </c>
      <c r="F970" s="218" t="s">
        <v>1412</v>
      </c>
      <c r="G970" s="219" t="s">
        <v>202</v>
      </c>
      <c r="H970" s="220">
        <v>364.63</v>
      </c>
      <c r="I970" s="221"/>
      <c r="J970" s="222">
        <f>ROUND(I970*H970,2)</f>
        <v>0</v>
      </c>
      <c r="K970" s="218" t="s">
        <v>203</v>
      </c>
      <c r="L970" s="47"/>
      <c r="M970" s="223" t="s">
        <v>19</v>
      </c>
      <c r="N970" s="224" t="s">
        <v>45</v>
      </c>
      <c r="O970" s="87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7" t="s">
        <v>304</v>
      </c>
      <c r="AT970" s="227" t="s">
        <v>199</v>
      </c>
      <c r="AU970" s="227" t="s">
        <v>83</v>
      </c>
      <c r="AY970" s="20" t="s">
        <v>197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20" t="s">
        <v>81</v>
      </c>
      <c r="BK970" s="228">
        <f>ROUND(I970*H970,2)</f>
        <v>0</v>
      </c>
      <c r="BL970" s="20" t="s">
        <v>304</v>
      </c>
      <c r="BM970" s="227" t="s">
        <v>1413</v>
      </c>
    </row>
    <row r="971" s="2" customFormat="1">
      <c r="A971" s="41"/>
      <c r="B971" s="42"/>
      <c r="C971" s="43"/>
      <c r="D971" s="229" t="s">
        <v>205</v>
      </c>
      <c r="E971" s="43"/>
      <c r="F971" s="230" t="s">
        <v>1414</v>
      </c>
      <c r="G971" s="43"/>
      <c r="H971" s="43"/>
      <c r="I971" s="231"/>
      <c r="J971" s="43"/>
      <c r="K971" s="43"/>
      <c r="L971" s="47"/>
      <c r="M971" s="232"/>
      <c r="N971" s="233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205</v>
      </c>
      <c r="AU971" s="20" t="s">
        <v>83</v>
      </c>
    </row>
    <row r="972" s="15" customFormat="1">
      <c r="A972" s="15"/>
      <c r="B972" s="257"/>
      <c r="C972" s="258"/>
      <c r="D972" s="236" t="s">
        <v>207</v>
      </c>
      <c r="E972" s="259" t="s">
        <v>19</v>
      </c>
      <c r="F972" s="260" t="s">
        <v>1415</v>
      </c>
      <c r="G972" s="258"/>
      <c r="H972" s="259" t="s">
        <v>19</v>
      </c>
      <c r="I972" s="261"/>
      <c r="J972" s="258"/>
      <c r="K972" s="258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207</v>
      </c>
      <c r="AU972" s="266" t="s">
        <v>83</v>
      </c>
      <c r="AV972" s="15" t="s">
        <v>81</v>
      </c>
      <c r="AW972" s="15" t="s">
        <v>35</v>
      </c>
      <c r="AX972" s="15" t="s">
        <v>74</v>
      </c>
      <c r="AY972" s="266" t="s">
        <v>197</v>
      </c>
    </row>
    <row r="973" s="13" customFormat="1">
      <c r="A973" s="13"/>
      <c r="B973" s="234"/>
      <c r="C973" s="235"/>
      <c r="D973" s="236" t="s">
        <v>207</v>
      </c>
      <c r="E973" s="237" t="s">
        <v>19</v>
      </c>
      <c r="F973" s="238" t="s">
        <v>948</v>
      </c>
      <c r="G973" s="235"/>
      <c r="H973" s="239">
        <v>11.859999999999999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207</v>
      </c>
      <c r="AU973" s="245" t="s">
        <v>83</v>
      </c>
      <c r="AV973" s="13" t="s">
        <v>83</v>
      </c>
      <c r="AW973" s="13" t="s">
        <v>35</v>
      </c>
      <c r="AX973" s="13" t="s">
        <v>74</v>
      </c>
      <c r="AY973" s="245" t="s">
        <v>197</v>
      </c>
    </row>
    <row r="974" s="13" customFormat="1">
      <c r="A974" s="13"/>
      <c r="B974" s="234"/>
      <c r="C974" s="235"/>
      <c r="D974" s="236" t="s">
        <v>207</v>
      </c>
      <c r="E974" s="237" t="s">
        <v>19</v>
      </c>
      <c r="F974" s="238" t="s">
        <v>949</v>
      </c>
      <c r="G974" s="235"/>
      <c r="H974" s="239">
        <v>23.789999999999999</v>
      </c>
      <c r="I974" s="240"/>
      <c r="J974" s="235"/>
      <c r="K974" s="235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207</v>
      </c>
      <c r="AU974" s="245" t="s">
        <v>83</v>
      </c>
      <c r="AV974" s="13" t="s">
        <v>83</v>
      </c>
      <c r="AW974" s="13" t="s">
        <v>35</v>
      </c>
      <c r="AX974" s="13" t="s">
        <v>74</v>
      </c>
      <c r="AY974" s="245" t="s">
        <v>197</v>
      </c>
    </row>
    <row r="975" s="13" customFormat="1">
      <c r="A975" s="13"/>
      <c r="B975" s="234"/>
      <c r="C975" s="235"/>
      <c r="D975" s="236" t="s">
        <v>207</v>
      </c>
      <c r="E975" s="237" t="s">
        <v>19</v>
      </c>
      <c r="F975" s="238" t="s">
        <v>950</v>
      </c>
      <c r="G975" s="235"/>
      <c r="H975" s="239">
        <v>14.42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207</v>
      </c>
      <c r="AU975" s="245" t="s">
        <v>83</v>
      </c>
      <c r="AV975" s="13" t="s">
        <v>83</v>
      </c>
      <c r="AW975" s="13" t="s">
        <v>35</v>
      </c>
      <c r="AX975" s="13" t="s">
        <v>74</v>
      </c>
      <c r="AY975" s="245" t="s">
        <v>197</v>
      </c>
    </row>
    <row r="976" s="13" customFormat="1">
      <c r="A976" s="13"/>
      <c r="B976" s="234"/>
      <c r="C976" s="235"/>
      <c r="D976" s="236" t="s">
        <v>207</v>
      </c>
      <c r="E976" s="237" t="s">
        <v>19</v>
      </c>
      <c r="F976" s="238" t="s">
        <v>951</v>
      </c>
      <c r="G976" s="235"/>
      <c r="H976" s="239">
        <v>3.46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207</v>
      </c>
      <c r="AU976" s="245" t="s">
        <v>83</v>
      </c>
      <c r="AV976" s="13" t="s">
        <v>83</v>
      </c>
      <c r="AW976" s="13" t="s">
        <v>35</v>
      </c>
      <c r="AX976" s="13" t="s">
        <v>74</v>
      </c>
      <c r="AY976" s="245" t="s">
        <v>197</v>
      </c>
    </row>
    <row r="977" s="13" customFormat="1">
      <c r="A977" s="13"/>
      <c r="B977" s="234"/>
      <c r="C977" s="235"/>
      <c r="D977" s="236" t="s">
        <v>207</v>
      </c>
      <c r="E977" s="237" t="s">
        <v>19</v>
      </c>
      <c r="F977" s="238" t="s">
        <v>952</v>
      </c>
      <c r="G977" s="235"/>
      <c r="H977" s="239">
        <v>14.44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207</v>
      </c>
      <c r="AU977" s="245" t="s">
        <v>83</v>
      </c>
      <c r="AV977" s="13" t="s">
        <v>83</v>
      </c>
      <c r="AW977" s="13" t="s">
        <v>35</v>
      </c>
      <c r="AX977" s="13" t="s">
        <v>74</v>
      </c>
      <c r="AY977" s="245" t="s">
        <v>197</v>
      </c>
    </row>
    <row r="978" s="13" customFormat="1">
      <c r="A978" s="13"/>
      <c r="B978" s="234"/>
      <c r="C978" s="235"/>
      <c r="D978" s="236" t="s">
        <v>207</v>
      </c>
      <c r="E978" s="237" t="s">
        <v>19</v>
      </c>
      <c r="F978" s="238" t="s">
        <v>953</v>
      </c>
      <c r="G978" s="235"/>
      <c r="H978" s="239">
        <v>43.380000000000003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207</v>
      </c>
      <c r="AU978" s="245" t="s">
        <v>83</v>
      </c>
      <c r="AV978" s="13" t="s">
        <v>83</v>
      </c>
      <c r="AW978" s="13" t="s">
        <v>35</v>
      </c>
      <c r="AX978" s="13" t="s">
        <v>74</v>
      </c>
      <c r="AY978" s="245" t="s">
        <v>197</v>
      </c>
    </row>
    <row r="979" s="13" customFormat="1">
      <c r="A979" s="13"/>
      <c r="B979" s="234"/>
      <c r="C979" s="235"/>
      <c r="D979" s="236" t="s">
        <v>207</v>
      </c>
      <c r="E979" s="237" t="s">
        <v>19</v>
      </c>
      <c r="F979" s="238" t="s">
        <v>954</v>
      </c>
      <c r="G979" s="235"/>
      <c r="H979" s="239">
        <v>4.8399999999999999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207</v>
      </c>
      <c r="AU979" s="245" t="s">
        <v>83</v>
      </c>
      <c r="AV979" s="13" t="s">
        <v>83</v>
      </c>
      <c r="AW979" s="13" t="s">
        <v>35</v>
      </c>
      <c r="AX979" s="13" t="s">
        <v>74</v>
      </c>
      <c r="AY979" s="245" t="s">
        <v>197</v>
      </c>
    </row>
    <row r="980" s="13" customFormat="1">
      <c r="A980" s="13"/>
      <c r="B980" s="234"/>
      <c r="C980" s="235"/>
      <c r="D980" s="236" t="s">
        <v>207</v>
      </c>
      <c r="E980" s="237" t="s">
        <v>19</v>
      </c>
      <c r="F980" s="238" t="s">
        <v>955</v>
      </c>
      <c r="G980" s="235"/>
      <c r="H980" s="239">
        <v>3.9700000000000002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207</v>
      </c>
      <c r="AU980" s="245" t="s">
        <v>83</v>
      </c>
      <c r="AV980" s="13" t="s">
        <v>83</v>
      </c>
      <c r="AW980" s="13" t="s">
        <v>35</v>
      </c>
      <c r="AX980" s="13" t="s">
        <v>74</v>
      </c>
      <c r="AY980" s="245" t="s">
        <v>197</v>
      </c>
    </row>
    <row r="981" s="13" customFormat="1">
      <c r="A981" s="13"/>
      <c r="B981" s="234"/>
      <c r="C981" s="235"/>
      <c r="D981" s="236" t="s">
        <v>207</v>
      </c>
      <c r="E981" s="237" t="s">
        <v>19</v>
      </c>
      <c r="F981" s="238" t="s">
        <v>956</v>
      </c>
      <c r="G981" s="235"/>
      <c r="H981" s="239">
        <v>3.98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207</v>
      </c>
      <c r="AU981" s="245" t="s">
        <v>83</v>
      </c>
      <c r="AV981" s="13" t="s">
        <v>83</v>
      </c>
      <c r="AW981" s="13" t="s">
        <v>35</v>
      </c>
      <c r="AX981" s="13" t="s">
        <v>74</v>
      </c>
      <c r="AY981" s="245" t="s">
        <v>197</v>
      </c>
    </row>
    <row r="982" s="13" customFormat="1">
      <c r="A982" s="13"/>
      <c r="B982" s="234"/>
      <c r="C982" s="235"/>
      <c r="D982" s="236" t="s">
        <v>207</v>
      </c>
      <c r="E982" s="237" t="s">
        <v>19</v>
      </c>
      <c r="F982" s="238" t="s">
        <v>957</v>
      </c>
      <c r="G982" s="235"/>
      <c r="H982" s="239">
        <v>43.340000000000003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207</v>
      </c>
      <c r="AU982" s="245" t="s">
        <v>83</v>
      </c>
      <c r="AV982" s="13" t="s">
        <v>83</v>
      </c>
      <c r="AW982" s="13" t="s">
        <v>35</v>
      </c>
      <c r="AX982" s="13" t="s">
        <v>74</v>
      </c>
      <c r="AY982" s="245" t="s">
        <v>197</v>
      </c>
    </row>
    <row r="983" s="13" customFormat="1">
      <c r="A983" s="13"/>
      <c r="B983" s="234"/>
      <c r="C983" s="235"/>
      <c r="D983" s="236" t="s">
        <v>207</v>
      </c>
      <c r="E983" s="237" t="s">
        <v>19</v>
      </c>
      <c r="F983" s="238" t="s">
        <v>958</v>
      </c>
      <c r="G983" s="235"/>
      <c r="H983" s="239">
        <v>6.0099999999999998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207</v>
      </c>
      <c r="AU983" s="245" t="s">
        <v>83</v>
      </c>
      <c r="AV983" s="13" t="s">
        <v>83</v>
      </c>
      <c r="AW983" s="13" t="s">
        <v>35</v>
      </c>
      <c r="AX983" s="13" t="s">
        <v>74</v>
      </c>
      <c r="AY983" s="245" t="s">
        <v>197</v>
      </c>
    </row>
    <row r="984" s="13" customFormat="1">
      <c r="A984" s="13"/>
      <c r="B984" s="234"/>
      <c r="C984" s="235"/>
      <c r="D984" s="236" t="s">
        <v>207</v>
      </c>
      <c r="E984" s="237" t="s">
        <v>19</v>
      </c>
      <c r="F984" s="238" t="s">
        <v>959</v>
      </c>
      <c r="G984" s="235"/>
      <c r="H984" s="239">
        <v>6.0599999999999996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207</v>
      </c>
      <c r="AU984" s="245" t="s">
        <v>83</v>
      </c>
      <c r="AV984" s="13" t="s">
        <v>83</v>
      </c>
      <c r="AW984" s="13" t="s">
        <v>35</v>
      </c>
      <c r="AX984" s="13" t="s">
        <v>74</v>
      </c>
      <c r="AY984" s="245" t="s">
        <v>197</v>
      </c>
    </row>
    <row r="985" s="13" customFormat="1">
      <c r="A985" s="13"/>
      <c r="B985" s="234"/>
      <c r="C985" s="235"/>
      <c r="D985" s="236" t="s">
        <v>207</v>
      </c>
      <c r="E985" s="237" t="s">
        <v>19</v>
      </c>
      <c r="F985" s="238" t="s">
        <v>960</v>
      </c>
      <c r="G985" s="235"/>
      <c r="H985" s="239">
        <v>15.050000000000001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207</v>
      </c>
      <c r="AU985" s="245" t="s">
        <v>83</v>
      </c>
      <c r="AV985" s="13" t="s">
        <v>83</v>
      </c>
      <c r="AW985" s="13" t="s">
        <v>35</v>
      </c>
      <c r="AX985" s="13" t="s">
        <v>74</v>
      </c>
      <c r="AY985" s="245" t="s">
        <v>197</v>
      </c>
    </row>
    <row r="986" s="13" customFormat="1">
      <c r="A986" s="13"/>
      <c r="B986" s="234"/>
      <c r="C986" s="235"/>
      <c r="D986" s="236" t="s">
        <v>207</v>
      </c>
      <c r="E986" s="237" t="s">
        <v>19</v>
      </c>
      <c r="F986" s="238" t="s">
        <v>961</v>
      </c>
      <c r="G986" s="235"/>
      <c r="H986" s="239">
        <v>15.050000000000001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207</v>
      </c>
      <c r="AU986" s="245" t="s">
        <v>83</v>
      </c>
      <c r="AV986" s="13" t="s">
        <v>83</v>
      </c>
      <c r="AW986" s="13" t="s">
        <v>35</v>
      </c>
      <c r="AX986" s="13" t="s">
        <v>74</v>
      </c>
      <c r="AY986" s="245" t="s">
        <v>197</v>
      </c>
    </row>
    <row r="987" s="13" customFormat="1">
      <c r="A987" s="13"/>
      <c r="B987" s="234"/>
      <c r="C987" s="235"/>
      <c r="D987" s="236" t="s">
        <v>207</v>
      </c>
      <c r="E987" s="237" t="s">
        <v>19</v>
      </c>
      <c r="F987" s="238" t="s">
        <v>962</v>
      </c>
      <c r="G987" s="235"/>
      <c r="H987" s="239">
        <v>15.050000000000001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207</v>
      </c>
      <c r="AU987" s="245" t="s">
        <v>83</v>
      </c>
      <c r="AV987" s="13" t="s">
        <v>83</v>
      </c>
      <c r="AW987" s="13" t="s">
        <v>35</v>
      </c>
      <c r="AX987" s="13" t="s">
        <v>74</v>
      </c>
      <c r="AY987" s="245" t="s">
        <v>197</v>
      </c>
    </row>
    <row r="988" s="13" customFormat="1">
      <c r="A988" s="13"/>
      <c r="B988" s="234"/>
      <c r="C988" s="235"/>
      <c r="D988" s="236" t="s">
        <v>207</v>
      </c>
      <c r="E988" s="237" t="s">
        <v>19</v>
      </c>
      <c r="F988" s="238" t="s">
        <v>963</v>
      </c>
      <c r="G988" s="235"/>
      <c r="H988" s="239">
        <v>15.050000000000001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207</v>
      </c>
      <c r="AU988" s="245" t="s">
        <v>83</v>
      </c>
      <c r="AV988" s="13" t="s">
        <v>83</v>
      </c>
      <c r="AW988" s="13" t="s">
        <v>35</v>
      </c>
      <c r="AX988" s="13" t="s">
        <v>74</v>
      </c>
      <c r="AY988" s="245" t="s">
        <v>197</v>
      </c>
    </row>
    <row r="989" s="13" customFormat="1">
      <c r="A989" s="13"/>
      <c r="B989" s="234"/>
      <c r="C989" s="235"/>
      <c r="D989" s="236" t="s">
        <v>207</v>
      </c>
      <c r="E989" s="237" t="s">
        <v>19</v>
      </c>
      <c r="F989" s="238" t="s">
        <v>964</v>
      </c>
      <c r="G989" s="235"/>
      <c r="H989" s="239">
        <v>15.050000000000001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207</v>
      </c>
      <c r="AU989" s="245" t="s">
        <v>83</v>
      </c>
      <c r="AV989" s="13" t="s">
        <v>83</v>
      </c>
      <c r="AW989" s="13" t="s">
        <v>35</v>
      </c>
      <c r="AX989" s="13" t="s">
        <v>74</v>
      </c>
      <c r="AY989" s="245" t="s">
        <v>197</v>
      </c>
    </row>
    <row r="990" s="13" customFormat="1">
      <c r="A990" s="13"/>
      <c r="B990" s="234"/>
      <c r="C990" s="235"/>
      <c r="D990" s="236" t="s">
        <v>207</v>
      </c>
      <c r="E990" s="237" t="s">
        <v>19</v>
      </c>
      <c r="F990" s="238" t="s">
        <v>965</v>
      </c>
      <c r="G990" s="235"/>
      <c r="H990" s="239">
        <v>18.5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207</v>
      </c>
      <c r="AU990" s="245" t="s">
        <v>83</v>
      </c>
      <c r="AV990" s="13" t="s">
        <v>83</v>
      </c>
      <c r="AW990" s="13" t="s">
        <v>35</v>
      </c>
      <c r="AX990" s="13" t="s">
        <v>74</v>
      </c>
      <c r="AY990" s="245" t="s">
        <v>197</v>
      </c>
    </row>
    <row r="991" s="13" customFormat="1">
      <c r="A991" s="13"/>
      <c r="B991" s="234"/>
      <c r="C991" s="235"/>
      <c r="D991" s="236" t="s">
        <v>207</v>
      </c>
      <c r="E991" s="237" t="s">
        <v>19</v>
      </c>
      <c r="F991" s="238" t="s">
        <v>966</v>
      </c>
      <c r="G991" s="235"/>
      <c r="H991" s="239">
        <v>63.009999999999998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207</v>
      </c>
      <c r="AU991" s="245" t="s">
        <v>83</v>
      </c>
      <c r="AV991" s="13" t="s">
        <v>83</v>
      </c>
      <c r="AW991" s="13" t="s">
        <v>35</v>
      </c>
      <c r="AX991" s="13" t="s">
        <v>74</v>
      </c>
      <c r="AY991" s="245" t="s">
        <v>197</v>
      </c>
    </row>
    <row r="992" s="13" customFormat="1">
      <c r="A992" s="13"/>
      <c r="B992" s="234"/>
      <c r="C992" s="235"/>
      <c r="D992" s="236" t="s">
        <v>207</v>
      </c>
      <c r="E992" s="237" t="s">
        <v>19</v>
      </c>
      <c r="F992" s="238" t="s">
        <v>967</v>
      </c>
      <c r="G992" s="235"/>
      <c r="H992" s="239">
        <v>14.300000000000001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207</v>
      </c>
      <c r="AU992" s="245" t="s">
        <v>83</v>
      </c>
      <c r="AV992" s="13" t="s">
        <v>83</v>
      </c>
      <c r="AW992" s="13" t="s">
        <v>35</v>
      </c>
      <c r="AX992" s="13" t="s">
        <v>74</v>
      </c>
      <c r="AY992" s="245" t="s">
        <v>197</v>
      </c>
    </row>
    <row r="993" s="13" customFormat="1">
      <c r="A993" s="13"/>
      <c r="B993" s="234"/>
      <c r="C993" s="235"/>
      <c r="D993" s="236" t="s">
        <v>207</v>
      </c>
      <c r="E993" s="237" t="s">
        <v>19</v>
      </c>
      <c r="F993" s="238" t="s">
        <v>968</v>
      </c>
      <c r="G993" s="235"/>
      <c r="H993" s="239">
        <v>14.02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207</v>
      </c>
      <c r="AU993" s="245" t="s">
        <v>83</v>
      </c>
      <c r="AV993" s="13" t="s">
        <v>83</v>
      </c>
      <c r="AW993" s="13" t="s">
        <v>35</v>
      </c>
      <c r="AX993" s="13" t="s">
        <v>74</v>
      </c>
      <c r="AY993" s="245" t="s">
        <v>197</v>
      </c>
    </row>
    <row r="994" s="14" customFormat="1">
      <c r="A994" s="14"/>
      <c r="B994" s="246"/>
      <c r="C994" s="247"/>
      <c r="D994" s="236" t="s">
        <v>207</v>
      </c>
      <c r="E994" s="248" t="s">
        <v>19</v>
      </c>
      <c r="F994" s="249" t="s">
        <v>216</v>
      </c>
      <c r="G994" s="247"/>
      <c r="H994" s="250">
        <v>364.63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207</v>
      </c>
      <c r="AU994" s="256" t="s">
        <v>83</v>
      </c>
      <c r="AV994" s="14" t="s">
        <v>109</v>
      </c>
      <c r="AW994" s="14" t="s">
        <v>35</v>
      </c>
      <c r="AX994" s="14" t="s">
        <v>81</v>
      </c>
      <c r="AY994" s="256" t="s">
        <v>197</v>
      </c>
    </row>
    <row r="995" s="2" customFormat="1" ht="24.15" customHeight="1">
      <c r="A995" s="41"/>
      <c r="B995" s="42"/>
      <c r="C995" s="278" t="s">
        <v>1416</v>
      </c>
      <c r="D995" s="278" t="s">
        <v>547</v>
      </c>
      <c r="E995" s="279" t="s">
        <v>1417</v>
      </c>
      <c r="F995" s="280" t="s">
        <v>1418</v>
      </c>
      <c r="G995" s="281" t="s">
        <v>202</v>
      </c>
      <c r="H995" s="282">
        <v>419.32499999999999</v>
      </c>
      <c r="I995" s="283"/>
      <c r="J995" s="284">
        <f>ROUND(I995*H995,2)</f>
        <v>0</v>
      </c>
      <c r="K995" s="280" t="s">
        <v>203</v>
      </c>
      <c r="L995" s="285"/>
      <c r="M995" s="286" t="s">
        <v>19</v>
      </c>
      <c r="N995" s="287" t="s">
        <v>45</v>
      </c>
      <c r="O995" s="87"/>
      <c r="P995" s="225">
        <f>O995*H995</f>
        <v>0</v>
      </c>
      <c r="Q995" s="225">
        <v>0.00038999999999999999</v>
      </c>
      <c r="R995" s="225">
        <f>Q995*H995</f>
        <v>0.16353674999999998</v>
      </c>
      <c r="S995" s="225">
        <v>0</v>
      </c>
      <c r="T995" s="226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7" t="s">
        <v>409</v>
      </c>
      <c r="AT995" s="227" t="s">
        <v>547</v>
      </c>
      <c r="AU995" s="227" t="s">
        <v>83</v>
      </c>
      <c r="AY995" s="20" t="s">
        <v>197</v>
      </c>
      <c r="BE995" s="228">
        <f>IF(N995="základní",J995,0)</f>
        <v>0</v>
      </c>
      <c r="BF995" s="228">
        <f>IF(N995="snížená",J995,0)</f>
        <v>0</v>
      </c>
      <c r="BG995" s="228">
        <f>IF(N995="zákl. přenesená",J995,0)</f>
        <v>0</v>
      </c>
      <c r="BH995" s="228">
        <f>IF(N995="sníž. přenesená",J995,0)</f>
        <v>0</v>
      </c>
      <c r="BI995" s="228">
        <f>IF(N995="nulová",J995,0)</f>
        <v>0</v>
      </c>
      <c r="BJ995" s="20" t="s">
        <v>81</v>
      </c>
      <c r="BK995" s="228">
        <f>ROUND(I995*H995,2)</f>
        <v>0</v>
      </c>
      <c r="BL995" s="20" t="s">
        <v>304</v>
      </c>
      <c r="BM995" s="227" t="s">
        <v>1419</v>
      </c>
    </row>
    <row r="996" s="13" customFormat="1">
      <c r="A996" s="13"/>
      <c r="B996" s="234"/>
      <c r="C996" s="235"/>
      <c r="D996" s="236" t="s">
        <v>207</v>
      </c>
      <c r="E996" s="237" t="s">
        <v>19</v>
      </c>
      <c r="F996" s="238" t="s">
        <v>1420</v>
      </c>
      <c r="G996" s="235"/>
      <c r="H996" s="239">
        <v>419.32499999999999</v>
      </c>
      <c r="I996" s="240"/>
      <c r="J996" s="235"/>
      <c r="K996" s="235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207</v>
      </c>
      <c r="AU996" s="245" t="s">
        <v>83</v>
      </c>
      <c r="AV996" s="13" t="s">
        <v>83</v>
      </c>
      <c r="AW996" s="13" t="s">
        <v>35</v>
      </c>
      <c r="AX996" s="13" t="s">
        <v>81</v>
      </c>
      <c r="AY996" s="245" t="s">
        <v>197</v>
      </c>
    </row>
    <row r="997" s="2" customFormat="1" ht="37.8" customHeight="1">
      <c r="A997" s="41"/>
      <c r="B997" s="42"/>
      <c r="C997" s="216" t="s">
        <v>1421</v>
      </c>
      <c r="D997" s="216" t="s">
        <v>199</v>
      </c>
      <c r="E997" s="217" t="s">
        <v>1411</v>
      </c>
      <c r="F997" s="218" t="s">
        <v>1412</v>
      </c>
      <c r="G997" s="219" t="s">
        <v>202</v>
      </c>
      <c r="H997" s="220">
        <v>410</v>
      </c>
      <c r="I997" s="221"/>
      <c r="J997" s="222">
        <f>ROUND(I997*H997,2)</f>
        <v>0</v>
      </c>
      <c r="K997" s="218" t="s">
        <v>203</v>
      </c>
      <c r="L997" s="47"/>
      <c r="M997" s="223" t="s">
        <v>19</v>
      </c>
      <c r="N997" s="224" t="s">
        <v>45</v>
      </c>
      <c r="O997" s="87"/>
      <c r="P997" s="225">
        <f>O997*H997</f>
        <v>0</v>
      </c>
      <c r="Q997" s="225">
        <v>0</v>
      </c>
      <c r="R997" s="225">
        <f>Q997*H997</f>
        <v>0</v>
      </c>
      <c r="S997" s="225">
        <v>0</v>
      </c>
      <c r="T997" s="226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7" t="s">
        <v>304</v>
      </c>
      <c r="AT997" s="227" t="s">
        <v>199</v>
      </c>
      <c r="AU997" s="227" t="s">
        <v>83</v>
      </c>
      <c r="AY997" s="20" t="s">
        <v>197</v>
      </c>
      <c r="BE997" s="228">
        <f>IF(N997="základní",J997,0)</f>
        <v>0</v>
      </c>
      <c r="BF997" s="228">
        <f>IF(N997="snížená",J997,0)</f>
        <v>0</v>
      </c>
      <c r="BG997" s="228">
        <f>IF(N997="zákl. přenesená",J997,0)</f>
        <v>0</v>
      </c>
      <c r="BH997" s="228">
        <f>IF(N997="sníž. přenesená",J997,0)</f>
        <v>0</v>
      </c>
      <c r="BI997" s="228">
        <f>IF(N997="nulová",J997,0)</f>
        <v>0</v>
      </c>
      <c r="BJ997" s="20" t="s">
        <v>81</v>
      </c>
      <c r="BK997" s="228">
        <f>ROUND(I997*H997,2)</f>
        <v>0</v>
      </c>
      <c r="BL997" s="20" t="s">
        <v>304</v>
      </c>
      <c r="BM997" s="227" t="s">
        <v>1422</v>
      </c>
    </row>
    <row r="998" s="2" customFormat="1">
      <c r="A998" s="41"/>
      <c r="B998" s="42"/>
      <c r="C998" s="43"/>
      <c r="D998" s="229" t="s">
        <v>205</v>
      </c>
      <c r="E998" s="43"/>
      <c r="F998" s="230" t="s">
        <v>1414</v>
      </c>
      <c r="G998" s="43"/>
      <c r="H998" s="43"/>
      <c r="I998" s="231"/>
      <c r="J998" s="43"/>
      <c r="K998" s="43"/>
      <c r="L998" s="47"/>
      <c r="M998" s="232"/>
      <c r="N998" s="233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205</v>
      </c>
      <c r="AU998" s="20" t="s">
        <v>83</v>
      </c>
    </row>
    <row r="999" s="15" customFormat="1">
      <c r="A999" s="15"/>
      <c r="B999" s="257"/>
      <c r="C999" s="258"/>
      <c r="D999" s="236" t="s">
        <v>207</v>
      </c>
      <c r="E999" s="259" t="s">
        <v>19</v>
      </c>
      <c r="F999" s="260" t="s">
        <v>1423</v>
      </c>
      <c r="G999" s="258"/>
      <c r="H999" s="259" t="s">
        <v>19</v>
      </c>
      <c r="I999" s="261"/>
      <c r="J999" s="258"/>
      <c r="K999" s="258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207</v>
      </c>
      <c r="AU999" s="266" t="s">
        <v>83</v>
      </c>
      <c r="AV999" s="15" t="s">
        <v>81</v>
      </c>
      <c r="AW999" s="15" t="s">
        <v>35</v>
      </c>
      <c r="AX999" s="15" t="s">
        <v>74</v>
      </c>
      <c r="AY999" s="266" t="s">
        <v>197</v>
      </c>
    </row>
    <row r="1000" s="13" customFormat="1">
      <c r="A1000" s="13"/>
      <c r="B1000" s="234"/>
      <c r="C1000" s="235"/>
      <c r="D1000" s="236" t="s">
        <v>207</v>
      </c>
      <c r="E1000" s="237" t="s">
        <v>19</v>
      </c>
      <c r="F1000" s="238" t="s">
        <v>931</v>
      </c>
      <c r="G1000" s="235"/>
      <c r="H1000" s="239">
        <v>4.5999999999999996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207</v>
      </c>
      <c r="AU1000" s="245" t="s">
        <v>83</v>
      </c>
      <c r="AV1000" s="13" t="s">
        <v>83</v>
      </c>
      <c r="AW1000" s="13" t="s">
        <v>35</v>
      </c>
      <c r="AX1000" s="13" t="s">
        <v>74</v>
      </c>
      <c r="AY1000" s="245" t="s">
        <v>197</v>
      </c>
    </row>
    <row r="1001" s="13" customFormat="1">
      <c r="A1001" s="13"/>
      <c r="B1001" s="234"/>
      <c r="C1001" s="235"/>
      <c r="D1001" s="236" t="s">
        <v>207</v>
      </c>
      <c r="E1001" s="237" t="s">
        <v>19</v>
      </c>
      <c r="F1001" s="238" t="s">
        <v>932</v>
      </c>
      <c r="G1001" s="235"/>
      <c r="H1001" s="239">
        <v>3.71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207</v>
      </c>
      <c r="AU1001" s="245" t="s">
        <v>83</v>
      </c>
      <c r="AV1001" s="13" t="s">
        <v>83</v>
      </c>
      <c r="AW1001" s="13" t="s">
        <v>35</v>
      </c>
      <c r="AX1001" s="13" t="s">
        <v>74</v>
      </c>
      <c r="AY1001" s="245" t="s">
        <v>197</v>
      </c>
    </row>
    <row r="1002" s="13" customFormat="1">
      <c r="A1002" s="13"/>
      <c r="B1002" s="234"/>
      <c r="C1002" s="235"/>
      <c r="D1002" s="236" t="s">
        <v>207</v>
      </c>
      <c r="E1002" s="237" t="s">
        <v>19</v>
      </c>
      <c r="F1002" s="238" t="s">
        <v>933</v>
      </c>
      <c r="G1002" s="235"/>
      <c r="H1002" s="239">
        <v>14.5</v>
      </c>
      <c r="I1002" s="240"/>
      <c r="J1002" s="235"/>
      <c r="K1002" s="235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207</v>
      </c>
      <c r="AU1002" s="245" t="s">
        <v>83</v>
      </c>
      <c r="AV1002" s="13" t="s">
        <v>83</v>
      </c>
      <c r="AW1002" s="13" t="s">
        <v>35</v>
      </c>
      <c r="AX1002" s="13" t="s">
        <v>74</v>
      </c>
      <c r="AY1002" s="245" t="s">
        <v>197</v>
      </c>
    </row>
    <row r="1003" s="13" customFormat="1">
      <c r="A1003" s="13"/>
      <c r="B1003" s="234"/>
      <c r="C1003" s="235"/>
      <c r="D1003" s="236" t="s">
        <v>207</v>
      </c>
      <c r="E1003" s="237" t="s">
        <v>19</v>
      </c>
      <c r="F1003" s="238" t="s">
        <v>934</v>
      </c>
      <c r="G1003" s="235"/>
      <c r="H1003" s="239">
        <v>19.850000000000001</v>
      </c>
      <c r="I1003" s="240"/>
      <c r="J1003" s="235"/>
      <c r="K1003" s="235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207</v>
      </c>
      <c r="AU1003" s="245" t="s">
        <v>83</v>
      </c>
      <c r="AV1003" s="13" t="s">
        <v>83</v>
      </c>
      <c r="AW1003" s="13" t="s">
        <v>35</v>
      </c>
      <c r="AX1003" s="13" t="s">
        <v>74</v>
      </c>
      <c r="AY1003" s="245" t="s">
        <v>197</v>
      </c>
    </row>
    <row r="1004" s="13" customFormat="1">
      <c r="A1004" s="13"/>
      <c r="B1004" s="234"/>
      <c r="C1004" s="235"/>
      <c r="D1004" s="236" t="s">
        <v>207</v>
      </c>
      <c r="E1004" s="237" t="s">
        <v>19</v>
      </c>
      <c r="F1004" s="238" t="s">
        <v>935</v>
      </c>
      <c r="G1004" s="235"/>
      <c r="H1004" s="239">
        <v>7.8300000000000001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207</v>
      </c>
      <c r="AU1004" s="245" t="s">
        <v>83</v>
      </c>
      <c r="AV1004" s="13" t="s">
        <v>83</v>
      </c>
      <c r="AW1004" s="13" t="s">
        <v>35</v>
      </c>
      <c r="AX1004" s="13" t="s">
        <v>74</v>
      </c>
      <c r="AY1004" s="245" t="s">
        <v>197</v>
      </c>
    </row>
    <row r="1005" s="13" customFormat="1">
      <c r="A1005" s="13"/>
      <c r="B1005" s="234"/>
      <c r="C1005" s="235"/>
      <c r="D1005" s="236" t="s">
        <v>207</v>
      </c>
      <c r="E1005" s="237" t="s">
        <v>19</v>
      </c>
      <c r="F1005" s="238" t="s">
        <v>936</v>
      </c>
      <c r="G1005" s="235"/>
      <c r="H1005" s="239">
        <v>4.4000000000000004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207</v>
      </c>
      <c r="AU1005" s="245" t="s">
        <v>83</v>
      </c>
      <c r="AV1005" s="13" t="s">
        <v>83</v>
      </c>
      <c r="AW1005" s="13" t="s">
        <v>35</v>
      </c>
      <c r="AX1005" s="13" t="s">
        <v>74</v>
      </c>
      <c r="AY1005" s="245" t="s">
        <v>197</v>
      </c>
    </row>
    <row r="1006" s="13" customFormat="1">
      <c r="A1006" s="13"/>
      <c r="B1006" s="234"/>
      <c r="C1006" s="235"/>
      <c r="D1006" s="236" t="s">
        <v>207</v>
      </c>
      <c r="E1006" s="237" t="s">
        <v>19</v>
      </c>
      <c r="F1006" s="238" t="s">
        <v>937</v>
      </c>
      <c r="G1006" s="235"/>
      <c r="H1006" s="239">
        <v>13.5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207</v>
      </c>
      <c r="AU1006" s="245" t="s">
        <v>83</v>
      </c>
      <c r="AV1006" s="13" t="s">
        <v>83</v>
      </c>
      <c r="AW1006" s="13" t="s">
        <v>35</v>
      </c>
      <c r="AX1006" s="13" t="s">
        <v>74</v>
      </c>
      <c r="AY1006" s="245" t="s">
        <v>197</v>
      </c>
    </row>
    <row r="1007" s="13" customFormat="1">
      <c r="A1007" s="13"/>
      <c r="B1007" s="234"/>
      <c r="C1007" s="235"/>
      <c r="D1007" s="236" t="s">
        <v>207</v>
      </c>
      <c r="E1007" s="237" t="s">
        <v>19</v>
      </c>
      <c r="F1007" s="238" t="s">
        <v>938</v>
      </c>
      <c r="G1007" s="235"/>
      <c r="H1007" s="239">
        <v>13.15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207</v>
      </c>
      <c r="AU1007" s="245" t="s">
        <v>83</v>
      </c>
      <c r="AV1007" s="13" t="s">
        <v>83</v>
      </c>
      <c r="AW1007" s="13" t="s">
        <v>35</v>
      </c>
      <c r="AX1007" s="13" t="s">
        <v>74</v>
      </c>
      <c r="AY1007" s="245" t="s">
        <v>197</v>
      </c>
    </row>
    <row r="1008" s="13" customFormat="1">
      <c r="A1008" s="13"/>
      <c r="B1008" s="234"/>
      <c r="C1008" s="235"/>
      <c r="D1008" s="236" t="s">
        <v>207</v>
      </c>
      <c r="E1008" s="237" t="s">
        <v>19</v>
      </c>
      <c r="F1008" s="238" t="s">
        <v>939</v>
      </c>
      <c r="G1008" s="235"/>
      <c r="H1008" s="239">
        <v>11.59</v>
      </c>
      <c r="I1008" s="240"/>
      <c r="J1008" s="235"/>
      <c r="K1008" s="235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207</v>
      </c>
      <c r="AU1008" s="245" t="s">
        <v>83</v>
      </c>
      <c r="AV1008" s="13" t="s">
        <v>83</v>
      </c>
      <c r="AW1008" s="13" t="s">
        <v>35</v>
      </c>
      <c r="AX1008" s="13" t="s">
        <v>74</v>
      </c>
      <c r="AY1008" s="245" t="s">
        <v>197</v>
      </c>
    </row>
    <row r="1009" s="13" customFormat="1">
      <c r="A1009" s="13"/>
      <c r="B1009" s="234"/>
      <c r="C1009" s="235"/>
      <c r="D1009" s="236" t="s">
        <v>207</v>
      </c>
      <c r="E1009" s="237" t="s">
        <v>19</v>
      </c>
      <c r="F1009" s="238" t="s">
        <v>980</v>
      </c>
      <c r="G1009" s="235"/>
      <c r="H1009" s="239">
        <v>176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207</v>
      </c>
      <c r="AU1009" s="245" t="s">
        <v>83</v>
      </c>
      <c r="AV1009" s="13" t="s">
        <v>83</v>
      </c>
      <c r="AW1009" s="13" t="s">
        <v>35</v>
      </c>
      <c r="AX1009" s="13" t="s">
        <v>74</v>
      </c>
      <c r="AY1009" s="245" t="s">
        <v>197</v>
      </c>
    </row>
    <row r="1010" s="13" customFormat="1">
      <c r="A1010" s="13"/>
      <c r="B1010" s="234"/>
      <c r="C1010" s="235"/>
      <c r="D1010" s="236" t="s">
        <v>207</v>
      </c>
      <c r="E1010" s="237" t="s">
        <v>19</v>
      </c>
      <c r="F1010" s="238" t="s">
        <v>940</v>
      </c>
      <c r="G1010" s="235"/>
      <c r="H1010" s="239">
        <v>12.16</v>
      </c>
      <c r="I1010" s="240"/>
      <c r="J1010" s="235"/>
      <c r="K1010" s="235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207</v>
      </c>
      <c r="AU1010" s="245" t="s">
        <v>83</v>
      </c>
      <c r="AV1010" s="13" t="s">
        <v>83</v>
      </c>
      <c r="AW1010" s="13" t="s">
        <v>35</v>
      </c>
      <c r="AX1010" s="13" t="s">
        <v>74</v>
      </c>
      <c r="AY1010" s="245" t="s">
        <v>197</v>
      </c>
    </row>
    <row r="1011" s="13" customFormat="1">
      <c r="A1011" s="13"/>
      <c r="B1011" s="234"/>
      <c r="C1011" s="235"/>
      <c r="D1011" s="236" t="s">
        <v>207</v>
      </c>
      <c r="E1011" s="237" t="s">
        <v>19</v>
      </c>
      <c r="F1011" s="238" t="s">
        <v>941</v>
      </c>
      <c r="G1011" s="235"/>
      <c r="H1011" s="239">
        <v>8.7599999999999998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207</v>
      </c>
      <c r="AU1011" s="245" t="s">
        <v>83</v>
      </c>
      <c r="AV1011" s="13" t="s">
        <v>83</v>
      </c>
      <c r="AW1011" s="13" t="s">
        <v>35</v>
      </c>
      <c r="AX1011" s="13" t="s">
        <v>74</v>
      </c>
      <c r="AY1011" s="245" t="s">
        <v>197</v>
      </c>
    </row>
    <row r="1012" s="13" customFormat="1">
      <c r="A1012" s="13"/>
      <c r="B1012" s="234"/>
      <c r="C1012" s="235"/>
      <c r="D1012" s="236" t="s">
        <v>207</v>
      </c>
      <c r="E1012" s="237" t="s">
        <v>19</v>
      </c>
      <c r="F1012" s="238" t="s">
        <v>942</v>
      </c>
      <c r="G1012" s="235"/>
      <c r="H1012" s="239">
        <v>2.21</v>
      </c>
      <c r="I1012" s="240"/>
      <c r="J1012" s="235"/>
      <c r="K1012" s="235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207</v>
      </c>
      <c r="AU1012" s="245" t="s">
        <v>83</v>
      </c>
      <c r="AV1012" s="13" t="s">
        <v>83</v>
      </c>
      <c r="AW1012" s="13" t="s">
        <v>35</v>
      </c>
      <c r="AX1012" s="13" t="s">
        <v>74</v>
      </c>
      <c r="AY1012" s="245" t="s">
        <v>197</v>
      </c>
    </row>
    <row r="1013" s="13" customFormat="1">
      <c r="A1013" s="13"/>
      <c r="B1013" s="234"/>
      <c r="C1013" s="235"/>
      <c r="D1013" s="236" t="s">
        <v>207</v>
      </c>
      <c r="E1013" s="237" t="s">
        <v>19</v>
      </c>
      <c r="F1013" s="238" t="s">
        <v>943</v>
      </c>
      <c r="G1013" s="235"/>
      <c r="H1013" s="239">
        <v>6.7599999999999998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207</v>
      </c>
      <c r="AU1013" s="245" t="s">
        <v>83</v>
      </c>
      <c r="AV1013" s="13" t="s">
        <v>83</v>
      </c>
      <c r="AW1013" s="13" t="s">
        <v>35</v>
      </c>
      <c r="AX1013" s="13" t="s">
        <v>74</v>
      </c>
      <c r="AY1013" s="245" t="s">
        <v>197</v>
      </c>
    </row>
    <row r="1014" s="13" customFormat="1">
      <c r="A1014" s="13"/>
      <c r="B1014" s="234"/>
      <c r="C1014" s="235"/>
      <c r="D1014" s="236" t="s">
        <v>207</v>
      </c>
      <c r="E1014" s="237" t="s">
        <v>19</v>
      </c>
      <c r="F1014" s="238" t="s">
        <v>944</v>
      </c>
      <c r="G1014" s="235"/>
      <c r="H1014" s="239">
        <v>4.4900000000000002</v>
      </c>
      <c r="I1014" s="240"/>
      <c r="J1014" s="235"/>
      <c r="K1014" s="235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207</v>
      </c>
      <c r="AU1014" s="245" t="s">
        <v>83</v>
      </c>
      <c r="AV1014" s="13" t="s">
        <v>83</v>
      </c>
      <c r="AW1014" s="13" t="s">
        <v>35</v>
      </c>
      <c r="AX1014" s="13" t="s">
        <v>74</v>
      </c>
      <c r="AY1014" s="245" t="s">
        <v>197</v>
      </c>
    </row>
    <row r="1015" s="13" customFormat="1">
      <c r="A1015" s="13"/>
      <c r="B1015" s="234"/>
      <c r="C1015" s="235"/>
      <c r="D1015" s="236" t="s">
        <v>207</v>
      </c>
      <c r="E1015" s="237" t="s">
        <v>19</v>
      </c>
      <c r="F1015" s="238" t="s">
        <v>945</v>
      </c>
      <c r="G1015" s="235"/>
      <c r="H1015" s="239">
        <v>3.9399999999999999</v>
      </c>
      <c r="I1015" s="240"/>
      <c r="J1015" s="235"/>
      <c r="K1015" s="235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207</v>
      </c>
      <c r="AU1015" s="245" t="s">
        <v>83</v>
      </c>
      <c r="AV1015" s="13" t="s">
        <v>83</v>
      </c>
      <c r="AW1015" s="13" t="s">
        <v>35</v>
      </c>
      <c r="AX1015" s="13" t="s">
        <v>74</v>
      </c>
      <c r="AY1015" s="245" t="s">
        <v>197</v>
      </c>
    </row>
    <row r="1016" s="13" customFormat="1">
      <c r="A1016" s="13"/>
      <c r="B1016" s="234"/>
      <c r="C1016" s="235"/>
      <c r="D1016" s="236" t="s">
        <v>207</v>
      </c>
      <c r="E1016" s="237" t="s">
        <v>19</v>
      </c>
      <c r="F1016" s="238" t="s">
        <v>946</v>
      </c>
      <c r="G1016" s="235"/>
      <c r="H1016" s="239">
        <v>10.93</v>
      </c>
      <c r="I1016" s="240"/>
      <c r="J1016" s="235"/>
      <c r="K1016" s="235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207</v>
      </c>
      <c r="AU1016" s="245" t="s">
        <v>83</v>
      </c>
      <c r="AV1016" s="13" t="s">
        <v>83</v>
      </c>
      <c r="AW1016" s="13" t="s">
        <v>35</v>
      </c>
      <c r="AX1016" s="13" t="s">
        <v>74</v>
      </c>
      <c r="AY1016" s="245" t="s">
        <v>197</v>
      </c>
    </row>
    <row r="1017" s="13" customFormat="1">
      <c r="A1017" s="13"/>
      <c r="B1017" s="234"/>
      <c r="C1017" s="235"/>
      <c r="D1017" s="236" t="s">
        <v>207</v>
      </c>
      <c r="E1017" s="237" t="s">
        <v>19</v>
      </c>
      <c r="F1017" s="238" t="s">
        <v>981</v>
      </c>
      <c r="G1017" s="235"/>
      <c r="H1017" s="239">
        <v>5.7400000000000002</v>
      </c>
      <c r="I1017" s="240"/>
      <c r="J1017" s="235"/>
      <c r="K1017" s="235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207</v>
      </c>
      <c r="AU1017" s="245" t="s">
        <v>83</v>
      </c>
      <c r="AV1017" s="13" t="s">
        <v>83</v>
      </c>
      <c r="AW1017" s="13" t="s">
        <v>35</v>
      </c>
      <c r="AX1017" s="13" t="s">
        <v>74</v>
      </c>
      <c r="AY1017" s="245" t="s">
        <v>197</v>
      </c>
    </row>
    <row r="1018" s="13" customFormat="1">
      <c r="A1018" s="13"/>
      <c r="B1018" s="234"/>
      <c r="C1018" s="235"/>
      <c r="D1018" s="236" t="s">
        <v>207</v>
      </c>
      <c r="E1018" s="237" t="s">
        <v>19</v>
      </c>
      <c r="F1018" s="238" t="s">
        <v>982</v>
      </c>
      <c r="G1018" s="235"/>
      <c r="H1018" s="239">
        <v>9.1400000000000006</v>
      </c>
      <c r="I1018" s="240"/>
      <c r="J1018" s="235"/>
      <c r="K1018" s="235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207</v>
      </c>
      <c r="AU1018" s="245" t="s">
        <v>83</v>
      </c>
      <c r="AV1018" s="13" t="s">
        <v>83</v>
      </c>
      <c r="AW1018" s="13" t="s">
        <v>35</v>
      </c>
      <c r="AX1018" s="13" t="s">
        <v>74</v>
      </c>
      <c r="AY1018" s="245" t="s">
        <v>197</v>
      </c>
    </row>
    <row r="1019" s="13" customFormat="1">
      <c r="A1019" s="13"/>
      <c r="B1019" s="234"/>
      <c r="C1019" s="235"/>
      <c r="D1019" s="236" t="s">
        <v>207</v>
      </c>
      <c r="E1019" s="237" t="s">
        <v>19</v>
      </c>
      <c r="F1019" s="238" t="s">
        <v>983</v>
      </c>
      <c r="G1019" s="235"/>
      <c r="H1019" s="239">
        <v>15.630000000000001</v>
      </c>
      <c r="I1019" s="240"/>
      <c r="J1019" s="235"/>
      <c r="K1019" s="235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207</v>
      </c>
      <c r="AU1019" s="245" t="s">
        <v>83</v>
      </c>
      <c r="AV1019" s="13" t="s">
        <v>83</v>
      </c>
      <c r="AW1019" s="13" t="s">
        <v>35</v>
      </c>
      <c r="AX1019" s="13" t="s">
        <v>74</v>
      </c>
      <c r="AY1019" s="245" t="s">
        <v>197</v>
      </c>
    </row>
    <row r="1020" s="13" customFormat="1">
      <c r="A1020" s="13"/>
      <c r="B1020" s="234"/>
      <c r="C1020" s="235"/>
      <c r="D1020" s="236" t="s">
        <v>207</v>
      </c>
      <c r="E1020" s="237" t="s">
        <v>19</v>
      </c>
      <c r="F1020" s="238" t="s">
        <v>984</v>
      </c>
      <c r="G1020" s="235"/>
      <c r="H1020" s="239">
        <v>2.21</v>
      </c>
      <c r="I1020" s="240"/>
      <c r="J1020" s="235"/>
      <c r="K1020" s="235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207</v>
      </c>
      <c r="AU1020" s="245" t="s">
        <v>83</v>
      </c>
      <c r="AV1020" s="13" t="s">
        <v>83</v>
      </c>
      <c r="AW1020" s="13" t="s">
        <v>35</v>
      </c>
      <c r="AX1020" s="13" t="s">
        <v>74</v>
      </c>
      <c r="AY1020" s="245" t="s">
        <v>197</v>
      </c>
    </row>
    <row r="1021" s="13" customFormat="1">
      <c r="A1021" s="13"/>
      <c r="B1021" s="234"/>
      <c r="C1021" s="235"/>
      <c r="D1021" s="236" t="s">
        <v>207</v>
      </c>
      <c r="E1021" s="237" t="s">
        <v>19</v>
      </c>
      <c r="F1021" s="238" t="s">
        <v>985</v>
      </c>
      <c r="G1021" s="235"/>
      <c r="H1021" s="239">
        <v>47.840000000000003</v>
      </c>
      <c r="I1021" s="240"/>
      <c r="J1021" s="235"/>
      <c r="K1021" s="235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207</v>
      </c>
      <c r="AU1021" s="245" t="s">
        <v>83</v>
      </c>
      <c r="AV1021" s="13" t="s">
        <v>83</v>
      </c>
      <c r="AW1021" s="13" t="s">
        <v>35</v>
      </c>
      <c r="AX1021" s="13" t="s">
        <v>74</v>
      </c>
      <c r="AY1021" s="245" t="s">
        <v>197</v>
      </c>
    </row>
    <row r="1022" s="13" customFormat="1">
      <c r="A1022" s="13"/>
      <c r="B1022" s="234"/>
      <c r="C1022" s="235"/>
      <c r="D1022" s="236" t="s">
        <v>207</v>
      </c>
      <c r="E1022" s="237" t="s">
        <v>19</v>
      </c>
      <c r="F1022" s="238" t="s">
        <v>947</v>
      </c>
      <c r="G1022" s="235"/>
      <c r="H1022" s="239">
        <v>11.060000000000001</v>
      </c>
      <c r="I1022" s="240"/>
      <c r="J1022" s="235"/>
      <c r="K1022" s="235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207</v>
      </c>
      <c r="AU1022" s="245" t="s">
        <v>83</v>
      </c>
      <c r="AV1022" s="13" t="s">
        <v>83</v>
      </c>
      <c r="AW1022" s="13" t="s">
        <v>35</v>
      </c>
      <c r="AX1022" s="13" t="s">
        <v>74</v>
      </c>
      <c r="AY1022" s="245" t="s">
        <v>197</v>
      </c>
    </row>
    <row r="1023" s="14" customFormat="1">
      <c r="A1023" s="14"/>
      <c r="B1023" s="246"/>
      <c r="C1023" s="247"/>
      <c r="D1023" s="236" t="s">
        <v>207</v>
      </c>
      <c r="E1023" s="248" t="s">
        <v>19</v>
      </c>
      <c r="F1023" s="249" t="s">
        <v>216</v>
      </c>
      <c r="G1023" s="247"/>
      <c r="H1023" s="250">
        <v>410</v>
      </c>
      <c r="I1023" s="251"/>
      <c r="J1023" s="247"/>
      <c r="K1023" s="247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207</v>
      </c>
      <c r="AU1023" s="256" t="s">
        <v>83</v>
      </c>
      <c r="AV1023" s="14" t="s">
        <v>109</v>
      </c>
      <c r="AW1023" s="14" t="s">
        <v>35</v>
      </c>
      <c r="AX1023" s="14" t="s">
        <v>81</v>
      </c>
      <c r="AY1023" s="256" t="s">
        <v>197</v>
      </c>
    </row>
    <row r="1024" s="2" customFormat="1" ht="37.8" customHeight="1">
      <c r="A1024" s="41"/>
      <c r="B1024" s="42"/>
      <c r="C1024" s="278" t="s">
        <v>1424</v>
      </c>
      <c r="D1024" s="278" t="s">
        <v>547</v>
      </c>
      <c r="E1024" s="279" t="s">
        <v>1425</v>
      </c>
      <c r="F1024" s="280" t="s">
        <v>1426</v>
      </c>
      <c r="G1024" s="281" t="s">
        <v>202</v>
      </c>
      <c r="H1024" s="282">
        <v>257.416</v>
      </c>
      <c r="I1024" s="283"/>
      <c r="J1024" s="284">
        <f>ROUND(I1024*H1024,2)</f>
        <v>0</v>
      </c>
      <c r="K1024" s="280" t="s">
        <v>203</v>
      </c>
      <c r="L1024" s="285"/>
      <c r="M1024" s="286" t="s">
        <v>19</v>
      </c>
      <c r="N1024" s="287" t="s">
        <v>45</v>
      </c>
      <c r="O1024" s="87"/>
      <c r="P1024" s="225">
        <f>O1024*H1024</f>
        <v>0</v>
      </c>
      <c r="Q1024" s="225">
        <v>0.0041999999999999997</v>
      </c>
      <c r="R1024" s="225">
        <f>Q1024*H1024</f>
        <v>1.0811472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409</v>
      </c>
      <c r="AT1024" s="227" t="s">
        <v>547</v>
      </c>
      <c r="AU1024" s="227" t="s">
        <v>83</v>
      </c>
      <c r="AY1024" s="20" t="s">
        <v>197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81</v>
      </c>
      <c r="BK1024" s="228">
        <f>ROUND(I1024*H1024,2)</f>
        <v>0</v>
      </c>
      <c r="BL1024" s="20" t="s">
        <v>304</v>
      </c>
      <c r="BM1024" s="227" t="s">
        <v>1427</v>
      </c>
    </row>
    <row r="1025" s="15" customFormat="1">
      <c r="A1025" s="15"/>
      <c r="B1025" s="257"/>
      <c r="C1025" s="258"/>
      <c r="D1025" s="236" t="s">
        <v>207</v>
      </c>
      <c r="E1025" s="259" t="s">
        <v>19</v>
      </c>
      <c r="F1025" s="260" t="s">
        <v>1428</v>
      </c>
      <c r="G1025" s="258"/>
      <c r="H1025" s="259" t="s">
        <v>19</v>
      </c>
      <c r="I1025" s="261"/>
      <c r="J1025" s="258"/>
      <c r="K1025" s="258"/>
      <c r="L1025" s="262"/>
      <c r="M1025" s="263"/>
      <c r="N1025" s="264"/>
      <c r="O1025" s="264"/>
      <c r="P1025" s="264"/>
      <c r="Q1025" s="264"/>
      <c r="R1025" s="264"/>
      <c r="S1025" s="264"/>
      <c r="T1025" s="26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6" t="s">
        <v>207</v>
      </c>
      <c r="AU1025" s="266" t="s">
        <v>83</v>
      </c>
      <c r="AV1025" s="15" t="s">
        <v>81</v>
      </c>
      <c r="AW1025" s="15" t="s">
        <v>35</v>
      </c>
      <c r="AX1025" s="15" t="s">
        <v>74</v>
      </c>
      <c r="AY1025" s="266" t="s">
        <v>197</v>
      </c>
    </row>
    <row r="1026" s="13" customFormat="1">
      <c r="A1026" s="13"/>
      <c r="B1026" s="234"/>
      <c r="C1026" s="235"/>
      <c r="D1026" s="236" t="s">
        <v>207</v>
      </c>
      <c r="E1026" s="237" t="s">
        <v>19</v>
      </c>
      <c r="F1026" s="238" t="s">
        <v>980</v>
      </c>
      <c r="G1026" s="235"/>
      <c r="H1026" s="239">
        <v>176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207</v>
      </c>
      <c r="AU1026" s="245" t="s">
        <v>83</v>
      </c>
      <c r="AV1026" s="13" t="s">
        <v>83</v>
      </c>
      <c r="AW1026" s="13" t="s">
        <v>35</v>
      </c>
      <c r="AX1026" s="13" t="s">
        <v>74</v>
      </c>
      <c r="AY1026" s="245" t="s">
        <v>197</v>
      </c>
    </row>
    <row r="1027" s="13" customFormat="1">
      <c r="A1027" s="13"/>
      <c r="B1027" s="234"/>
      <c r="C1027" s="235"/>
      <c r="D1027" s="236" t="s">
        <v>207</v>
      </c>
      <c r="E1027" s="237" t="s">
        <v>19</v>
      </c>
      <c r="F1027" s="238" t="s">
        <v>985</v>
      </c>
      <c r="G1027" s="235"/>
      <c r="H1027" s="239">
        <v>47.840000000000003</v>
      </c>
      <c r="I1027" s="240"/>
      <c r="J1027" s="235"/>
      <c r="K1027" s="235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207</v>
      </c>
      <c r="AU1027" s="245" t="s">
        <v>83</v>
      </c>
      <c r="AV1027" s="13" t="s">
        <v>83</v>
      </c>
      <c r="AW1027" s="13" t="s">
        <v>35</v>
      </c>
      <c r="AX1027" s="13" t="s">
        <v>74</v>
      </c>
      <c r="AY1027" s="245" t="s">
        <v>197</v>
      </c>
    </row>
    <row r="1028" s="14" customFormat="1">
      <c r="A1028" s="14"/>
      <c r="B1028" s="246"/>
      <c r="C1028" s="247"/>
      <c r="D1028" s="236" t="s">
        <v>207</v>
      </c>
      <c r="E1028" s="248" t="s">
        <v>19</v>
      </c>
      <c r="F1028" s="249" t="s">
        <v>216</v>
      </c>
      <c r="G1028" s="247"/>
      <c r="H1028" s="250">
        <v>223.84</v>
      </c>
      <c r="I1028" s="251"/>
      <c r="J1028" s="247"/>
      <c r="K1028" s="247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6" t="s">
        <v>207</v>
      </c>
      <c r="AU1028" s="256" t="s">
        <v>83</v>
      </c>
      <c r="AV1028" s="14" t="s">
        <v>109</v>
      </c>
      <c r="AW1028" s="14" t="s">
        <v>35</v>
      </c>
      <c r="AX1028" s="14" t="s">
        <v>74</v>
      </c>
      <c r="AY1028" s="256" t="s">
        <v>197</v>
      </c>
    </row>
    <row r="1029" s="13" customFormat="1">
      <c r="A1029" s="13"/>
      <c r="B1029" s="234"/>
      <c r="C1029" s="235"/>
      <c r="D1029" s="236" t="s">
        <v>207</v>
      </c>
      <c r="E1029" s="237" t="s">
        <v>19</v>
      </c>
      <c r="F1029" s="238" t="s">
        <v>1429</v>
      </c>
      <c r="G1029" s="235"/>
      <c r="H1029" s="239">
        <v>257.416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207</v>
      </c>
      <c r="AU1029" s="245" t="s">
        <v>83</v>
      </c>
      <c r="AV1029" s="13" t="s">
        <v>83</v>
      </c>
      <c r="AW1029" s="13" t="s">
        <v>35</v>
      </c>
      <c r="AX1029" s="13" t="s">
        <v>81</v>
      </c>
      <c r="AY1029" s="245" t="s">
        <v>197</v>
      </c>
    </row>
    <row r="1030" s="2" customFormat="1" ht="37.8" customHeight="1">
      <c r="A1030" s="41"/>
      <c r="B1030" s="42"/>
      <c r="C1030" s="278" t="s">
        <v>1430</v>
      </c>
      <c r="D1030" s="278" t="s">
        <v>547</v>
      </c>
      <c r="E1030" s="279" t="s">
        <v>1431</v>
      </c>
      <c r="F1030" s="280" t="s">
        <v>1432</v>
      </c>
      <c r="G1030" s="281" t="s">
        <v>202</v>
      </c>
      <c r="H1030" s="282">
        <v>214.084</v>
      </c>
      <c r="I1030" s="283"/>
      <c r="J1030" s="284">
        <f>ROUND(I1030*H1030,2)</f>
        <v>0</v>
      </c>
      <c r="K1030" s="280" t="s">
        <v>203</v>
      </c>
      <c r="L1030" s="285"/>
      <c r="M1030" s="286" t="s">
        <v>19</v>
      </c>
      <c r="N1030" s="287" t="s">
        <v>45</v>
      </c>
      <c r="O1030" s="87"/>
      <c r="P1030" s="225">
        <f>O1030*H1030</f>
        <v>0</v>
      </c>
      <c r="Q1030" s="225">
        <v>0.0060000000000000001</v>
      </c>
      <c r="R1030" s="225">
        <f>Q1030*H1030</f>
        <v>1.2845040000000001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409</v>
      </c>
      <c r="AT1030" s="227" t="s">
        <v>547</v>
      </c>
      <c r="AU1030" s="227" t="s">
        <v>83</v>
      </c>
      <c r="AY1030" s="20" t="s">
        <v>197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81</v>
      </c>
      <c r="BK1030" s="228">
        <f>ROUND(I1030*H1030,2)</f>
        <v>0</v>
      </c>
      <c r="BL1030" s="20" t="s">
        <v>304</v>
      </c>
      <c r="BM1030" s="227" t="s">
        <v>1433</v>
      </c>
    </row>
    <row r="1031" s="15" customFormat="1">
      <c r="A1031" s="15"/>
      <c r="B1031" s="257"/>
      <c r="C1031" s="258"/>
      <c r="D1031" s="236" t="s">
        <v>207</v>
      </c>
      <c r="E1031" s="259" t="s">
        <v>19</v>
      </c>
      <c r="F1031" s="260" t="s">
        <v>1434</v>
      </c>
      <c r="G1031" s="258"/>
      <c r="H1031" s="259" t="s">
        <v>19</v>
      </c>
      <c r="I1031" s="261"/>
      <c r="J1031" s="258"/>
      <c r="K1031" s="258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207</v>
      </c>
      <c r="AU1031" s="266" t="s">
        <v>83</v>
      </c>
      <c r="AV1031" s="15" t="s">
        <v>81</v>
      </c>
      <c r="AW1031" s="15" t="s">
        <v>35</v>
      </c>
      <c r="AX1031" s="15" t="s">
        <v>74</v>
      </c>
      <c r="AY1031" s="266" t="s">
        <v>197</v>
      </c>
    </row>
    <row r="1032" s="13" customFormat="1">
      <c r="A1032" s="13"/>
      <c r="B1032" s="234"/>
      <c r="C1032" s="235"/>
      <c r="D1032" s="236" t="s">
        <v>207</v>
      </c>
      <c r="E1032" s="237" t="s">
        <v>19</v>
      </c>
      <c r="F1032" s="238" t="s">
        <v>931</v>
      </c>
      <c r="G1032" s="235"/>
      <c r="H1032" s="239">
        <v>4.5999999999999996</v>
      </c>
      <c r="I1032" s="240"/>
      <c r="J1032" s="235"/>
      <c r="K1032" s="235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207</v>
      </c>
      <c r="AU1032" s="245" t="s">
        <v>83</v>
      </c>
      <c r="AV1032" s="13" t="s">
        <v>83</v>
      </c>
      <c r="AW1032" s="13" t="s">
        <v>35</v>
      </c>
      <c r="AX1032" s="13" t="s">
        <v>74</v>
      </c>
      <c r="AY1032" s="245" t="s">
        <v>197</v>
      </c>
    </row>
    <row r="1033" s="13" customFormat="1">
      <c r="A1033" s="13"/>
      <c r="B1033" s="234"/>
      <c r="C1033" s="235"/>
      <c r="D1033" s="236" t="s">
        <v>207</v>
      </c>
      <c r="E1033" s="237" t="s">
        <v>19</v>
      </c>
      <c r="F1033" s="238" t="s">
        <v>932</v>
      </c>
      <c r="G1033" s="235"/>
      <c r="H1033" s="239">
        <v>3.71</v>
      </c>
      <c r="I1033" s="240"/>
      <c r="J1033" s="235"/>
      <c r="K1033" s="235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207</v>
      </c>
      <c r="AU1033" s="245" t="s">
        <v>83</v>
      </c>
      <c r="AV1033" s="13" t="s">
        <v>83</v>
      </c>
      <c r="AW1033" s="13" t="s">
        <v>35</v>
      </c>
      <c r="AX1033" s="13" t="s">
        <v>74</v>
      </c>
      <c r="AY1033" s="245" t="s">
        <v>197</v>
      </c>
    </row>
    <row r="1034" s="13" customFormat="1">
      <c r="A1034" s="13"/>
      <c r="B1034" s="234"/>
      <c r="C1034" s="235"/>
      <c r="D1034" s="236" t="s">
        <v>207</v>
      </c>
      <c r="E1034" s="237" t="s">
        <v>19</v>
      </c>
      <c r="F1034" s="238" t="s">
        <v>933</v>
      </c>
      <c r="G1034" s="235"/>
      <c r="H1034" s="239">
        <v>14.5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207</v>
      </c>
      <c r="AU1034" s="245" t="s">
        <v>83</v>
      </c>
      <c r="AV1034" s="13" t="s">
        <v>83</v>
      </c>
      <c r="AW1034" s="13" t="s">
        <v>35</v>
      </c>
      <c r="AX1034" s="13" t="s">
        <v>74</v>
      </c>
      <c r="AY1034" s="245" t="s">
        <v>197</v>
      </c>
    </row>
    <row r="1035" s="13" customFormat="1">
      <c r="A1035" s="13"/>
      <c r="B1035" s="234"/>
      <c r="C1035" s="235"/>
      <c r="D1035" s="236" t="s">
        <v>207</v>
      </c>
      <c r="E1035" s="237" t="s">
        <v>19</v>
      </c>
      <c r="F1035" s="238" t="s">
        <v>934</v>
      </c>
      <c r="G1035" s="235"/>
      <c r="H1035" s="239">
        <v>19.850000000000001</v>
      </c>
      <c r="I1035" s="240"/>
      <c r="J1035" s="235"/>
      <c r="K1035" s="235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207</v>
      </c>
      <c r="AU1035" s="245" t="s">
        <v>83</v>
      </c>
      <c r="AV1035" s="13" t="s">
        <v>83</v>
      </c>
      <c r="AW1035" s="13" t="s">
        <v>35</v>
      </c>
      <c r="AX1035" s="13" t="s">
        <v>74</v>
      </c>
      <c r="AY1035" s="245" t="s">
        <v>197</v>
      </c>
    </row>
    <row r="1036" s="13" customFormat="1">
      <c r="A1036" s="13"/>
      <c r="B1036" s="234"/>
      <c r="C1036" s="235"/>
      <c r="D1036" s="236" t="s">
        <v>207</v>
      </c>
      <c r="E1036" s="237" t="s">
        <v>19</v>
      </c>
      <c r="F1036" s="238" t="s">
        <v>935</v>
      </c>
      <c r="G1036" s="235"/>
      <c r="H1036" s="239">
        <v>7.8300000000000001</v>
      </c>
      <c r="I1036" s="240"/>
      <c r="J1036" s="235"/>
      <c r="K1036" s="235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207</v>
      </c>
      <c r="AU1036" s="245" t="s">
        <v>83</v>
      </c>
      <c r="AV1036" s="13" t="s">
        <v>83</v>
      </c>
      <c r="AW1036" s="13" t="s">
        <v>35</v>
      </c>
      <c r="AX1036" s="13" t="s">
        <v>74</v>
      </c>
      <c r="AY1036" s="245" t="s">
        <v>197</v>
      </c>
    </row>
    <row r="1037" s="13" customFormat="1">
      <c r="A1037" s="13"/>
      <c r="B1037" s="234"/>
      <c r="C1037" s="235"/>
      <c r="D1037" s="236" t="s">
        <v>207</v>
      </c>
      <c r="E1037" s="237" t="s">
        <v>19</v>
      </c>
      <c r="F1037" s="238" t="s">
        <v>936</v>
      </c>
      <c r="G1037" s="235"/>
      <c r="H1037" s="239">
        <v>4.4000000000000004</v>
      </c>
      <c r="I1037" s="240"/>
      <c r="J1037" s="235"/>
      <c r="K1037" s="235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207</v>
      </c>
      <c r="AU1037" s="245" t="s">
        <v>83</v>
      </c>
      <c r="AV1037" s="13" t="s">
        <v>83</v>
      </c>
      <c r="AW1037" s="13" t="s">
        <v>35</v>
      </c>
      <c r="AX1037" s="13" t="s">
        <v>74</v>
      </c>
      <c r="AY1037" s="245" t="s">
        <v>197</v>
      </c>
    </row>
    <row r="1038" s="13" customFormat="1">
      <c r="A1038" s="13"/>
      <c r="B1038" s="234"/>
      <c r="C1038" s="235"/>
      <c r="D1038" s="236" t="s">
        <v>207</v>
      </c>
      <c r="E1038" s="237" t="s">
        <v>19</v>
      </c>
      <c r="F1038" s="238" t="s">
        <v>937</v>
      </c>
      <c r="G1038" s="235"/>
      <c r="H1038" s="239">
        <v>13.5</v>
      </c>
      <c r="I1038" s="240"/>
      <c r="J1038" s="235"/>
      <c r="K1038" s="235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207</v>
      </c>
      <c r="AU1038" s="245" t="s">
        <v>83</v>
      </c>
      <c r="AV1038" s="13" t="s">
        <v>83</v>
      </c>
      <c r="AW1038" s="13" t="s">
        <v>35</v>
      </c>
      <c r="AX1038" s="13" t="s">
        <v>74</v>
      </c>
      <c r="AY1038" s="245" t="s">
        <v>197</v>
      </c>
    </row>
    <row r="1039" s="13" customFormat="1">
      <c r="A1039" s="13"/>
      <c r="B1039" s="234"/>
      <c r="C1039" s="235"/>
      <c r="D1039" s="236" t="s">
        <v>207</v>
      </c>
      <c r="E1039" s="237" t="s">
        <v>19</v>
      </c>
      <c r="F1039" s="238" t="s">
        <v>938</v>
      </c>
      <c r="G1039" s="235"/>
      <c r="H1039" s="239">
        <v>13.15</v>
      </c>
      <c r="I1039" s="240"/>
      <c r="J1039" s="235"/>
      <c r="K1039" s="235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207</v>
      </c>
      <c r="AU1039" s="245" t="s">
        <v>83</v>
      </c>
      <c r="AV1039" s="13" t="s">
        <v>83</v>
      </c>
      <c r="AW1039" s="13" t="s">
        <v>35</v>
      </c>
      <c r="AX1039" s="13" t="s">
        <v>74</v>
      </c>
      <c r="AY1039" s="245" t="s">
        <v>197</v>
      </c>
    </row>
    <row r="1040" s="13" customFormat="1">
      <c r="A1040" s="13"/>
      <c r="B1040" s="234"/>
      <c r="C1040" s="235"/>
      <c r="D1040" s="236" t="s">
        <v>207</v>
      </c>
      <c r="E1040" s="237" t="s">
        <v>19</v>
      </c>
      <c r="F1040" s="238" t="s">
        <v>939</v>
      </c>
      <c r="G1040" s="235"/>
      <c r="H1040" s="239">
        <v>11.59</v>
      </c>
      <c r="I1040" s="240"/>
      <c r="J1040" s="235"/>
      <c r="K1040" s="235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207</v>
      </c>
      <c r="AU1040" s="245" t="s">
        <v>83</v>
      </c>
      <c r="AV1040" s="13" t="s">
        <v>83</v>
      </c>
      <c r="AW1040" s="13" t="s">
        <v>35</v>
      </c>
      <c r="AX1040" s="13" t="s">
        <v>74</v>
      </c>
      <c r="AY1040" s="245" t="s">
        <v>197</v>
      </c>
    </row>
    <row r="1041" s="13" customFormat="1">
      <c r="A1041" s="13"/>
      <c r="B1041" s="234"/>
      <c r="C1041" s="235"/>
      <c r="D1041" s="236" t="s">
        <v>207</v>
      </c>
      <c r="E1041" s="237" t="s">
        <v>19</v>
      </c>
      <c r="F1041" s="238" t="s">
        <v>940</v>
      </c>
      <c r="G1041" s="235"/>
      <c r="H1041" s="239">
        <v>12.16</v>
      </c>
      <c r="I1041" s="240"/>
      <c r="J1041" s="235"/>
      <c r="K1041" s="235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207</v>
      </c>
      <c r="AU1041" s="245" t="s">
        <v>83</v>
      </c>
      <c r="AV1041" s="13" t="s">
        <v>83</v>
      </c>
      <c r="AW1041" s="13" t="s">
        <v>35</v>
      </c>
      <c r="AX1041" s="13" t="s">
        <v>74</v>
      </c>
      <c r="AY1041" s="245" t="s">
        <v>197</v>
      </c>
    </row>
    <row r="1042" s="13" customFormat="1">
      <c r="A1042" s="13"/>
      <c r="B1042" s="234"/>
      <c r="C1042" s="235"/>
      <c r="D1042" s="236" t="s">
        <v>207</v>
      </c>
      <c r="E1042" s="237" t="s">
        <v>19</v>
      </c>
      <c r="F1042" s="238" t="s">
        <v>941</v>
      </c>
      <c r="G1042" s="235"/>
      <c r="H1042" s="239">
        <v>8.7599999999999998</v>
      </c>
      <c r="I1042" s="240"/>
      <c r="J1042" s="235"/>
      <c r="K1042" s="235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207</v>
      </c>
      <c r="AU1042" s="245" t="s">
        <v>83</v>
      </c>
      <c r="AV1042" s="13" t="s">
        <v>83</v>
      </c>
      <c r="AW1042" s="13" t="s">
        <v>35</v>
      </c>
      <c r="AX1042" s="13" t="s">
        <v>74</v>
      </c>
      <c r="AY1042" s="245" t="s">
        <v>197</v>
      </c>
    </row>
    <row r="1043" s="13" customFormat="1">
      <c r="A1043" s="13"/>
      <c r="B1043" s="234"/>
      <c r="C1043" s="235"/>
      <c r="D1043" s="236" t="s">
        <v>207</v>
      </c>
      <c r="E1043" s="237" t="s">
        <v>19</v>
      </c>
      <c r="F1043" s="238" t="s">
        <v>942</v>
      </c>
      <c r="G1043" s="235"/>
      <c r="H1043" s="239">
        <v>2.21</v>
      </c>
      <c r="I1043" s="240"/>
      <c r="J1043" s="235"/>
      <c r="K1043" s="235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207</v>
      </c>
      <c r="AU1043" s="245" t="s">
        <v>83</v>
      </c>
      <c r="AV1043" s="13" t="s">
        <v>83</v>
      </c>
      <c r="AW1043" s="13" t="s">
        <v>35</v>
      </c>
      <c r="AX1043" s="13" t="s">
        <v>74</v>
      </c>
      <c r="AY1043" s="245" t="s">
        <v>197</v>
      </c>
    </row>
    <row r="1044" s="13" customFormat="1">
      <c r="A1044" s="13"/>
      <c r="B1044" s="234"/>
      <c r="C1044" s="235"/>
      <c r="D1044" s="236" t="s">
        <v>207</v>
      </c>
      <c r="E1044" s="237" t="s">
        <v>19</v>
      </c>
      <c r="F1044" s="238" t="s">
        <v>943</v>
      </c>
      <c r="G1044" s="235"/>
      <c r="H1044" s="239">
        <v>6.7599999999999998</v>
      </c>
      <c r="I1044" s="240"/>
      <c r="J1044" s="235"/>
      <c r="K1044" s="235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207</v>
      </c>
      <c r="AU1044" s="245" t="s">
        <v>83</v>
      </c>
      <c r="AV1044" s="13" t="s">
        <v>83</v>
      </c>
      <c r="AW1044" s="13" t="s">
        <v>35</v>
      </c>
      <c r="AX1044" s="13" t="s">
        <v>74</v>
      </c>
      <c r="AY1044" s="245" t="s">
        <v>197</v>
      </c>
    </row>
    <row r="1045" s="13" customFormat="1">
      <c r="A1045" s="13"/>
      <c r="B1045" s="234"/>
      <c r="C1045" s="235"/>
      <c r="D1045" s="236" t="s">
        <v>207</v>
      </c>
      <c r="E1045" s="237" t="s">
        <v>19</v>
      </c>
      <c r="F1045" s="238" t="s">
        <v>944</v>
      </c>
      <c r="G1045" s="235"/>
      <c r="H1045" s="239">
        <v>4.4900000000000002</v>
      </c>
      <c r="I1045" s="240"/>
      <c r="J1045" s="235"/>
      <c r="K1045" s="235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207</v>
      </c>
      <c r="AU1045" s="245" t="s">
        <v>83</v>
      </c>
      <c r="AV1045" s="13" t="s">
        <v>83</v>
      </c>
      <c r="AW1045" s="13" t="s">
        <v>35</v>
      </c>
      <c r="AX1045" s="13" t="s">
        <v>74</v>
      </c>
      <c r="AY1045" s="245" t="s">
        <v>197</v>
      </c>
    </row>
    <row r="1046" s="13" customFormat="1">
      <c r="A1046" s="13"/>
      <c r="B1046" s="234"/>
      <c r="C1046" s="235"/>
      <c r="D1046" s="236" t="s">
        <v>207</v>
      </c>
      <c r="E1046" s="237" t="s">
        <v>19</v>
      </c>
      <c r="F1046" s="238" t="s">
        <v>945</v>
      </c>
      <c r="G1046" s="235"/>
      <c r="H1046" s="239">
        <v>3.9399999999999999</v>
      </c>
      <c r="I1046" s="240"/>
      <c r="J1046" s="235"/>
      <c r="K1046" s="235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207</v>
      </c>
      <c r="AU1046" s="245" t="s">
        <v>83</v>
      </c>
      <c r="AV1046" s="13" t="s">
        <v>83</v>
      </c>
      <c r="AW1046" s="13" t="s">
        <v>35</v>
      </c>
      <c r="AX1046" s="13" t="s">
        <v>74</v>
      </c>
      <c r="AY1046" s="245" t="s">
        <v>197</v>
      </c>
    </row>
    <row r="1047" s="13" customFormat="1">
      <c r="A1047" s="13"/>
      <c r="B1047" s="234"/>
      <c r="C1047" s="235"/>
      <c r="D1047" s="236" t="s">
        <v>207</v>
      </c>
      <c r="E1047" s="237" t="s">
        <v>19</v>
      </c>
      <c r="F1047" s="238" t="s">
        <v>946</v>
      </c>
      <c r="G1047" s="235"/>
      <c r="H1047" s="239">
        <v>10.93</v>
      </c>
      <c r="I1047" s="240"/>
      <c r="J1047" s="235"/>
      <c r="K1047" s="235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207</v>
      </c>
      <c r="AU1047" s="245" t="s">
        <v>83</v>
      </c>
      <c r="AV1047" s="13" t="s">
        <v>83</v>
      </c>
      <c r="AW1047" s="13" t="s">
        <v>35</v>
      </c>
      <c r="AX1047" s="13" t="s">
        <v>74</v>
      </c>
      <c r="AY1047" s="245" t="s">
        <v>197</v>
      </c>
    </row>
    <row r="1048" s="13" customFormat="1">
      <c r="A1048" s="13"/>
      <c r="B1048" s="234"/>
      <c r="C1048" s="235"/>
      <c r="D1048" s="236" t="s">
        <v>207</v>
      </c>
      <c r="E1048" s="237" t="s">
        <v>19</v>
      </c>
      <c r="F1048" s="238" t="s">
        <v>981</v>
      </c>
      <c r="G1048" s="235"/>
      <c r="H1048" s="239">
        <v>5.7400000000000002</v>
      </c>
      <c r="I1048" s="240"/>
      <c r="J1048" s="235"/>
      <c r="K1048" s="235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207</v>
      </c>
      <c r="AU1048" s="245" t="s">
        <v>83</v>
      </c>
      <c r="AV1048" s="13" t="s">
        <v>83</v>
      </c>
      <c r="AW1048" s="13" t="s">
        <v>35</v>
      </c>
      <c r="AX1048" s="13" t="s">
        <v>74</v>
      </c>
      <c r="AY1048" s="245" t="s">
        <v>197</v>
      </c>
    </row>
    <row r="1049" s="13" customFormat="1">
      <c r="A1049" s="13"/>
      <c r="B1049" s="234"/>
      <c r="C1049" s="235"/>
      <c r="D1049" s="236" t="s">
        <v>207</v>
      </c>
      <c r="E1049" s="237" t="s">
        <v>19</v>
      </c>
      <c r="F1049" s="238" t="s">
        <v>982</v>
      </c>
      <c r="G1049" s="235"/>
      <c r="H1049" s="239">
        <v>9.1400000000000006</v>
      </c>
      <c r="I1049" s="240"/>
      <c r="J1049" s="235"/>
      <c r="K1049" s="235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207</v>
      </c>
      <c r="AU1049" s="245" t="s">
        <v>83</v>
      </c>
      <c r="AV1049" s="13" t="s">
        <v>83</v>
      </c>
      <c r="AW1049" s="13" t="s">
        <v>35</v>
      </c>
      <c r="AX1049" s="13" t="s">
        <v>74</v>
      </c>
      <c r="AY1049" s="245" t="s">
        <v>197</v>
      </c>
    </row>
    <row r="1050" s="13" customFormat="1">
      <c r="A1050" s="13"/>
      <c r="B1050" s="234"/>
      <c r="C1050" s="235"/>
      <c r="D1050" s="236" t="s">
        <v>207</v>
      </c>
      <c r="E1050" s="237" t="s">
        <v>19</v>
      </c>
      <c r="F1050" s="238" t="s">
        <v>983</v>
      </c>
      <c r="G1050" s="235"/>
      <c r="H1050" s="239">
        <v>15.630000000000001</v>
      </c>
      <c r="I1050" s="240"/>
      <c r="J1050" s="235"/>
      <c r="K1050" s="235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207</v>
      </c>
      <c r="AU1050" s="245" t="s">
        <v>83</v>
      </c>
      <c r="AV1050" s="13" t="s">
        <v>83</v>
      </c>
      <c r="AW1050" s="13" t="s">
        <v>35</v>
      </c>
      <c r="AX1050" s="13" t="s">
        <v>74</v>
      </c>
      <c r="AY1050" s="245" t="s">
        <v>197</v>
      </c>
    </row>
    <row r="1051" s="13" customFormat="1">
      <c r="A1051" s="13"/>
      <c r="B1051" s="234"/>
      <c r="C1051" s="235"/>
      <c r="D1051" s="236" t="s">
        <v>207</v>
      </c>
      <c r="E1051" s="237" t="s">
        <v>19</v>
      </c>
      <c r="F1051" s="238" t="s">
        <v>984</v>
      </c>
      <c r="G1051" s="235"/>
      <c r="H1051" s="239">
        <v>2.21</v>
      </c>
      <c r="I1051" s="240"/>
      <c r="J1051" s="235"/>
      <c r="K1051" s="235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207</v>
      </c>
      <c r="AU1051" s="245" t="s">
        <v>83</v>
      </c>
      <c r="AV1051" s="13" t="s">
        <v>83</v>
      </c>
      <c r="AW1051" s="13" t="s">
        <v>35</v>
      </c>
      <c r="AX1051" s="13" t="s">
        <v>74</v>
      </c>
      <c r="AY1051" s="245" t="s">
        <v>197</v>
      </c>
    </row>
    <row r="1052" s="13" customFormat="1">
      <c r="A1052" s="13"/>
      <c r="B1052" s="234"/>
      <c r="C1052" s="235"/>
      <c r="D1052" s="236" t="s">
        <v>207</v>
      </c>
      <c r="E1052" s="237" t="s">
        <v>19</v>
      </c>
      <c r="F1052" s="238" t="s">
        <v>947</v>
      </c>
      <c r="G1052" s="235"/>
      <c r="H1052" s="239">
        <v>11.060000000000001</v>
      </c>
      <c r="I1052" s="240"/>
      <c r="J1052" s="235"/>
      <c r="K1052" s="235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207</v>
      </c>
      <c r="AU1052" s="245" t="s">
        <v>83</v>
      </c>
      <c r="AV1052" s="13" t="s">
        <v>83</v>
      </c>
      <c r="AW1052" s="13" t="s">
        <v>35</v>
      </c>
      <c r="AX1052" s="13" t="s">
        <v>74</v>
      </c>
      <c r="AY1052" s="245" t="s">
        <v>197</v>
      </c>
    </row>
    <row r="1053" s="14" customFormat="1">
      <c r="A1053" s="14"/>
      <c r="B1053" s="246"/>
      <c r="C1053" s="247"/>
      <c r="D1053" s="236" t="s">
        <v>207</v>
      </c>
      <c r="E1053" s="248" t="s">
        <v>19</v>
      </c>
      <c r="F1053" s="249" t="s">
        <v>216</v>
      </c>
      <c r="G1053" s="247"/>
      <c r="H1053" s="250">
        <v>186.16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207</v>
      </c>
      <c r="AU1053" s="256" t="s">
        <v>83</v>
      </c>
      <c r="AV1053" s="14" t="s">
        <v>109</v>
      </c>
      <c r="AW1053" s="14" t="s">
        <v>35</v>
      </c>
      <c r="AX1053" s="14" t="s">
        <v>74</v>
      </c>
      <c r="AY1053" s="256" t="s">
        <v>197</v>
      </c>
    </row>
    <row r="1054" s="13" customFormat="1">
      <c r="A1054" s="13"/>
      <c r="B1054" s="234"/>
      <c r="C1054" s="235"/>
      <c r="D1054" s="236" t="s">
        <v>207</v>
      </c>
      <c r="E1054" s="237" t="s">
        <v>19</v>
      </c>
      <c r="F1054" s="238" t="s">
        <v>1435</v>
      </c>
      <c r="G1054" s="235"/>
      <c r="H1054" s="239">
        <v>214.084</v>
      </c>
      <c r="I1054" s="240"/>
      <c r="J1054" s="235"/>
      <c r="K1054" s="235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207</v>
      </c>
      <c r="AU1054" s="245" t="s">
        <v>83</v>
      </c>
      <c r="AV1054" s="13" t="s">
        <v>83</v>
      </c>
      <c r="AW1054" s="13" t="s">
        <v>35</v>
      </c>
      <c r="AX1054" s="13" t="s">
        <v>81</v>
      </c>
      <c r="AY1054" s="245" t="s">
        <v>197</v>
      </c>
    </row>
    <row r="1055" s="2" customFormat="1" ht="37.8" customHeight="1">
      <c r="A1055" s="41"/>
      <c r="B1055" s="42"/>
      <c r="C1055" s="216" t="s">
        <v>1436</v>
      </c>
      <c r="D1055" s="216" t="s">
        <v>199</v>
      </c>
      <c r="E1055" s="217" t="s">
        <v>1437</v>
      </c>
      <c r="F1055" s="218" t="s">
        <v>1438</v>
      </c>
      <c r="G1055" s="219" t="s">
        <v>202</v>
      </c>
      <c r="H1055" s="220">
        <v>496.93000000000001</v>
      </c>
      <c r="I1055" s="221"/>
      <c r="J1055" s="222">
        <f>ROUND(I1055*H1055,2)</f>
        <v>0</v>
      </c>
      <c r="K1055" s="218" t="s">
        <v>203</v>
      </c>
      <c r="L1055" s="47"/>
      <c r="M1055" s="223" t="s">
        <v>19</v>
      </c>
      <c r="N1055" s="224" t="s">
        <v>45</v>
      </c>
      <c r="O1055" s="87"/>
      <c r="P1055" s="225">
        <f>O1055*H1055</f>
        <v>0</v>
      </c>
      <c r="Q1055" s="225">
        <v>0</v>
      </c>
      <c r="R1055" s="225">
        <f>Q1055*H1055</f>
        <v>0</v>
      </c>
      <c r="S1055" s="225">
        <v>0</v>
      </c>
      <c r="T1055" s="226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7" t="s">
        <v>304</v>
      </c>
      <c r="AT1055" s="227" t="s">
        <v>199</v>
      </c>
      <c r="AU1055" s="227" t="s">
        <v>83</v>
      </c>
      <c r="AY1055" s="20" t="s">
        <v>197</v>
      </c>
      <c r="BE1055" s="228">
        <f>IF(N1055="základní",J1055,0)</f>
        <v>0</v>
      </c>
      <c r="BF1055" s="228">
        <f>IF(N1055="snížená",J1055,0)</f>
        <v>0</v>
      </c>
      <c r="BG1055" s="228">
        <f>IF(N1055="zákl. přenesená",J1055,0)</f>
        <v>0</v>
      </c>
      <c r="BH1055" s="228">
        <f>IF(N1055="sníž. přenesená",J1055,0)</f>
        <v>0</v>
      </c>
      <c r="BI1055" s="228">
        <f>IF(N1055="nulová",J1055,0)</f>
        <v>0</v>
      </c>
      <c r="BJ1055" s="20" t="s">
        <v>81</v>
      </c>
      <c r="BK1055" s="228">
        <f>ROUND(I1055*H1055,2)</f>
        <v>0</v>
      </c>
      <c r="BL1055" s="20" t="s">
        <v>304</v>
      </c>
      <c r="BM1055" s="227" t="s">
        <v>1439</v>
      </c>
    </row>
    <row r="1056" s="2" customFormat="1">
      <c r="A1056" s="41"/>
      <c r="B1056" s="42"/>
      <c r="C1056" s="43"/>
      <c r="D1056" s="229" t="s">
        <v>205</v>
      </c>
      <c r="E1056" s="43"/>
      <c r="F1056" s="230" t="s">
        <v>1440</v>
      </c>
      <c r="G1056" s="43"/>
      <c r="H1056" s="43"/>
      <c r="I1056" s="231"/>
      <c r="J1056" s="43"/>
      <c r="K1056" s="43"/>
      <c r="L1056" s="47"/>
      <c r="M1056" s="232"/>
      <c r="N1056" s="233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205</v>
      </c>
      <c r="AU1056" s="20" t="s">
        <v>83</v>
      </c>
    </row>
    <row r="1057" s="13" customFormat="1">
      <c r="A1057" s="13"/>
      <c r="B1057" s="234"/>
      <c r="C1057" s="235"/>
      <c r="D1057" s="236" t="s">
        <v>207</v>
      </c>
      <c r="E1057" s="237" t="s">
        <v>19</v>
      </c>
      <c r="F1057" s="238" t="s">
        <v>1441</v>
      </c>
      <c r="G1057" s="235"/>
      <c r="H1057" s="239">
        <v>61.380000000000003</v>
      </c>
      <c r="I1057" s="240"/>
      <c r="J1057" s="235"/>
      <c r="K1057" s="235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207</v>
      </c>
      <c r="AU1057" s="245" t="s">
        <v>83</v>
      </c>
      <c r="AV1057" s="13" t="s">
        <v>83</v>
      </c>
      <c r="AW1057" s="13" t="s">
        <v>35</v>
      </c>
      <c r="AX1057" s="13" t="s">
        <v>74</v>
      </c>
      <c r="AY1057" s="245" t="s">
        <v>197</v>
      </c>
    </row>
    <row r="1058" s="13" customFormat="1">
      <c r="A1058" s="13"/>
      <c r="B1058" s="234"/>
      <c r="C1058" s="235"/>
      <c r="D1058" s="236" t="s">
        <v>207</v>
      </c>
      <c r="E1058" s="237" t="s">
        <v>19</v>
      </c>
      <c r="F1058" s="238" t="s">
        <v>1364</v>
      </c>
      <c r="G1058" s="235"/>
      <c r="H1058" s="239">
        <v>435.55000000000001</v>
      </c>
      <c r="I1058" s="240"/>
      <c r="J1058" s="235"/>
      <c r="K1058" s="235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207</v>
      </c>
      <c r="AU1058" s="245" t="s">
        <v>83</v>
      </c>
      <c r="AV1058" s="13" t="s">
        <v>83</v>
      </c>
      <c r="AW1058" s="13" t="s">
        <v>35</v>
      </c>
      <c r="AX1058" s="13" t="s">
        <v>74</v>
      </c>
      <c r="AY1058" s="245" t="s">
        <v>197</v>
      </c>
    </row>
    <row r="1059" s="14" customFormat="1">
      <c r="A1059" s="14"/>
      <c r="B1059" s="246"/>
      <c r="C1059" s="247"/>
      <c r="D1059" s="236" t="s">
        <v>207</v>
      </c>
      <c r="E1059" s="248" t="s">
        <v>19</v>
      </c>
      <c r="F1059" s="249" t="s">
        <v>216</v>
      </c>
      <c r="G1059" s="247"/>
      <c r="H1059" s="250">
        <v>496.93000000000001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207</v>
      </c>
      <c r="AU1059" s="256" t="s">
        <v>83</v>
      </c>
      <c r="AV1059" s="14" t="s">
        <v>109</v>
      </c>
      <c r="AW1059" s="14" t="s">
        <v>35</v>
      </c>
      <c r="AX1059" s="14" t="s">
        <v>81</v>
      </c>
      <c r="AY1059" s="256" t="s">
        <v>197</v>
      </c>
    </row>
    <row r="1060" s="2" customFormat="1" ht="37.8" customHeight="1">
      <c r="A1060" s="41"/>
      <c r="B1060" s="42"/>
      <c r="C1060" s="278" t="s">
        <v>1442</v>
      </c>
      <c r="D1060" s="278" t="s">
        <v>547</v>
      </c>
      <c r="E1060" s="279" t="s">
        <v>1443</v>
      </c>
      <c r="F1060" s="280" t="s">
        <v>1444</v>
      </c>
      <c r="G1060" s="281" t="s">
        <v>202</v>
      </c>
      <c r="H1060" s="282">
        <v>70.587000000000003</v>
      </c>
      <c r="I1060" s="283"/>
      <c r="J1060" s="284">
        <f>ROUND(I1060*H1060,2)</f>
        <v>0</v>
      </c>
      <c r="K1060" s="280" t="s">
        <v>203</v>
      </c>
      <c r="L1060" s="285"/>
      <c r="M1060" s="286" t="s">
        <v>19</v>
      </c>
      <c r="N1060" s="287" t="s">
        <v>45</v>
      </c>
      <c r="O1060" s="87"/>
      <c r="P1060" s="225">
        <f>O1060*H1060</f>
        <v>0</v>
      </c>
      <c r="Q1060" s="225">
        <v>0.0035999999999999999</v>
      </c>
      <c r="R1060" s="225">
        <f>Q1060*H1060</f>
        <v>0.25411319999999998</v>
      </c>
      <c r="S1060" s="225">
        <v>0</v>
      </c>
      <c r="T1060" s="226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7" t="s">
        <v>409</v>
      </c>
      <c r="AT1060" s="227" t="s">
        <v>547</v>
      </c>
      <c r="AU1060" s="227" t="s">
        <v>83</v>
      </c>
      <c r="AY1060" s="20" t="s">
        <v>197</v>
      </c>
      <c r="BE1060" s="228">
        <f>IF(N1060="základní",J1060,0)</f>
        <v>0</v>
      </c>
      <c r="BF1060" s="228">
        <f>IF(N1060="snížená",J1060,0)</f>
        <v>0</v>
      </c>
      <c r="BG1060" s="228">
        <f>IF(N1060="zákl. přenesená",J1060,0)</f>
        <v>0</v>
      </c>
      <c r="BH1060" s="228">
        <f>IF(N1060="sníž. přenesená",J1060,0)</f>
        <v>0</v>
      </c>
      <c r="BI1060" s="228">
        <f>IF(N1060="nulová",J1060,0)</f>
        <v>0</v>
      </c>
      <c r="BJ1060" s="20" t="s">
        <v>81</v>
      </c>
      <c r="BK1060" s="228">
        <f>ROUND(I1060*H1060,2)</f>
        <v>0</v>
      </c>
      <c r="BL1060" s="20" t="s">
        <v>304</v>
      </c>
      <c r="BM1060" s="227" t="s">
        <v>1445</v>
      </c>
    </row>
    <row r="1061" s="13" customFormat="1">
      <c r="A1061" s="13"/>
      <c r="B1061" s="234"/>
      <c r="C1061" s="235"/>
      <c r="D1061" s="236" t="s">
        <v>207</v>
      </c>
      <c r="E1061" s="237" t="s">
        <v>19</v>
      </c>
      <c r="F1061" s="238" t="s">
        <v>1441</v>
      </c>
      <c r="G1061" s="235"/>
      <c r="H1061" s="239">
        <v>61.380000000000003</v>
      </c>
      <c r="I1061" s="240"/>
      <c r="J1061" s="235"/>
      <c r="K1061" s="235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207</v>
      </c>
      <c r="AU1061" s="245" t="s">
        <v>83</v>
      </c>
      <c r="AV1061" s="13" t="s">
        <v>83</v>
      </c>
      <c r="AW1061" s="13" t="s">
        <v>35</v>
      </c>
      <c r="AX1061" s="13" t="s">
        <v>74</v>
      </c>
      <c r="AY1061" s="245" t="s">
        <v>197</v>
      </c>
    </row>
    <row r="1062" s="13" customFormat="1">
      <c r="A1062" s="13"/>
      <c r="B1062" s="234"/>
      <c r="C1062" s="235"/>
      <c r="D1062" s="236" t="s">
        <v>207</v>
      </c>
      <c r="E1062" s="237" t="s">
        <v>19</v>
      </c>
      <c r="F1062" s="238" t="s">
        <v>1446</v>
      </c>
      <c r="G1062" s="235"/>
      <c r="H1062" s="239">
        <v>70.587000000000003</v>
      </c>
      <c r="I1062" s="240"/>
      <c r="J1062" s="235"/>
      <c r="K1062" s="235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207</v>
      </c>
      <c r="AU1062" s="245" t="s">
        <v>83</v>
      </c>
      <c r="AV1062" s="13" t="s">
        <v>83</v>
      </c>
      <c r="AW1062" s="13" t="s">
        <v>35</v>
      </c>
      <c r="AX1062" s="13" t="s">
        <v>81</v>
      </c>
      <c r="AY1062" s="245" t="s">
        <v>197</v>
      </c>
    </row>
    <row r="1063" s="2" customFormat="1" ht="37.8" customHeight="1">
      <c r="A1063" s="41"/>
      <c r="B1063" s="42"/>
      <c r="C1063" s="278" t="s">
        <v>1447</v>
      </c>
      <c r="D1063" s="278" t="s">
        <v>547</v>
      </c>
      <c r="E1063" s="279" t="s">
        <v>1448</v>
      </c>
      <c r="F1063" s="280" t="s">
        <v>1449</v>
      </c>
      <c r="G1063" s="281" t="s">
        <v>202</v>
      </c>
      <c r="H1063" s="282">
        <v>571.47000000000003</v>
      </c>
      <c r="I1063" s="283"/>
      <c r="J1063" s="284">
        <f>ROUND(I1063*H1063,2)</f>
        <v>0</v>
      </c>
      <c r="K1063" s="280" t="s">
        <v>203</v>
      </c>
      <c r="L1063" s="285"/>
      <c r="M1063" s="286" t="s">
        <v>19</v>
      </c>
      <c r="N1063" s="287" t="s">
        <v>45</v>
      </c>
      <c r="O1063" s="87"/>
      <c r="P1063" s="225">
        <f>O1063*H1063</f>
        <v>0</v>
      </c>
      <c r="Q1063" s="225">
        <v>0.0030000000000000001</v>
      </c>
      <c r="R1063" s="225">
        <f>Q1063*H1063</f>
        <v>1.7144100000000002</v>
      </c>
      <c r="S1063" s="225">
        <v>0</v>
      </c>
      <c r="T1063" s="226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7" t="s">
        <v>409</v>
      </c>
      <c r="AT1063" s="227" t="s">
        <v>547</v>
      </c>
      <c r="AU1063" s="227" t="s">
        <v>83</v>
      </c>
      <c r="AY1063" s="20" t="s">
        <v>197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0" t="s">
        <v>81</v>
      </c>
      <c r="BK1063" s="228">
        <f>ROUND(I1063*H1063,2)</f>
        <v>0</v>
      </c>
      <c r="BL1063" s="20" t="s">
        <v>304</v>
      </c>
      <c r="BM1063" s="227" t="s">
        <v>1450</v>
      </c>
    </row>
    <row r="1064" s="13" customFormat="1">
      <c r="A1064" s="13"/>
      <c r="B1064" s="234"/>
      <c r="C1064" s="235"/>
      <c r="D1064" s="236" t="s">
        <v>207</v>
      </c>
      <c r="E1064" s="237" t="s">
        <v>19</v>
      </c>
      <c r="F1064" s="238" t="s">
        <v>1441</v>
      </c>
      <c r="G1064" s="235"/>
      <c r="H1064" s="239">
        <v>61.380000000000003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207</v>
      </c>
      <c r="AU1064" s="245" t="s">
        <v>83</v>
      </c>
      <c r="AV1064" s="13" t="s">
        <v>83</v>
      </c>
      <c r="AW1064" s="13" t="s">
        <v>35</v>
      </c>
      <c r="AX1064" s="13" t="s">
        <v>74</v>
      </c>
      <c r="AY1064" s="245" t="s">
        <v>197</v>
      </c>
    </row>
    <row r="1065" s="13" customFormat="1">
      <c r="A1065" s="13"/>
      <c r="B1065" s="234"/>
      <c r="C1065" s="235"/>
      <c r="D1065" s="236" t="s">
        <v>207</v>
      </c>
      <c r="E1065" s="237" t="s">
        <v>19</v>
      </c>
      <c r="F1065" s="238" t="s">
        <v>1364</v>
      </c>
      <c r="G1065" s="235"/>
      <c r="H1065" s="239">
        <v>435.55000000000001</v>
      </c>
      <c r="I1065" s="240"/>
      <c r="J1065" s="235"/>
      <c r="K1065" s="235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207</v>
      </c>
      <c r="AU1065" s="245" t="s">
        <v>83</v>
      </c>
      <c r="AV1065" s="13" t="s">
        <v>83</v>
      </c>
      <c r="AW1065" s="13" t="s">
        <v>35</v>
      </c>
      <c r="AX1065" s="13" t="s">
        <v>74</v>
      </c>
      <c r="AY1065" s="245" t="s">
        <v>197</v>
      </c>
    </row>
    <row r="1066" s="14" customFormat="1">
      <c r="A1066" s="14"/>
      <c r="B1066" s="246"/>
      <c r="C1066" s="247"/>
      <c r="D1066" s="236" t="s">
        <v>207</v>
      </c>
      <c r="E1066" s="248" t="s">
        <v>19</v>
      </c>
      <c r="F1066" s="249" t="s">
        <v>216</v>
      </c>
      <c r="G1066" s="247"/>
      <c r="H1066" s="250">
        <v>496.93000000000001</v>
      </c>
      <c r="I1066" s="251"/>
      <c r="J1066" s="247"/>
      <c r="K1066" s="247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6" t="s">
        <v>207</v>
      </c>
      <c r="AU1066" s="256" t="s">
        <v>83</v>
      </c>
      <c r="AV1066" s="14" t="s">
        <v>109</v>
      </c>
      <c r="AW1066" s="14" t="s">
        <v>35</v>
      </c>
      <c r="AX1066" s="14" t="s">
        <v>74</v>
      </c>
      <c r="AY1066" s="256" t="s">
        <v>197</v>
      </c>
    </row>
    <row r="1067" s="13" customFormat="1">
      <c r="A1067" s="13"/>
      <c r="B1067" s="234"/>
      <c r="C1067" s="235"/>
      <c r="D1067" s="236" t="s">
        <v>207</v>
      </c>
      <c r="E1067" s="237" t="s">
        <v>19</v>
      </c>
      <c r="F1067" s="238" t="s">
        <v>1451</v>
      </c>
      <c r="G1067" s="235"/>
      <c r="H1067" s="239">
        <v>571.47000000000003</v>
      </c>
      <c r="I1067" s="240"/>
      <c r="J1067" s="235"/>
      <c r="K1067" s="235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207</v>
      </c>
      <c r="AU1067" s="245" t="s">
        <v>83</v>
      </c>
      <c r="AV1067" s="13" t="s">
        <v>83</v>
      </c>
      <c r="AW1067" s="13" t="s">
        <v>35</v>
      </c>
      <c r="AX1067" s="13" t="s">
        <v>81</v>
      </c>
      <c r="AY1067" s="245" t="s">
        <v>197</v>
      </c>
    </row>
    <row r="1068" s="2" customFormat="1" ht="37.8" customHeight="1">
      <c r="A1068" s="41"/>
      <c r="B1068" s="42"/>
      <c r="C1068" s="278" t="s">
        <v>1452</v>
      </c>
      <c r="D1068" s="278" t="s">
        <v>547</v>
      </c>
      <c r="E1068" s="279" t="s">
        <v>1453</v>
      </c>
      <c r="F1068" s="280" t="s">
        <v>1454</v>
      </c>
      <c r="G1068" s="281" t="s">
        <v>202</v>
      </c>
      <c r="H1068" s="282">
        <v>500.88299999999998</v>
      </c>
      <c r="I1068" s="283"/>
      <c r="J1068" s="284">
        <f>ROUND(I1068*H1068,2)</f>
        <v>0</v>
      </c>
      <c r="K1068" s="280" t="s">
        <v>203</v>
      </c>
      <c r="L1068" s="285"/>
      <c r="M1068" s="286" t="s">
        <v>19</v>
      </c>
      <c r="N1068" s="287" t="s">
        <v>45</v>
      </c>
      <c r="O1068" s="87"/>
      <c r="P1068" s="225">
        <f>O1068*H1068</f>
        <v>0</v>
      </c>
      <c r="Q1068" s="225">
        <v>0.0047999999999999996</v>
      </c>
      <c r="R1068" s="225">
        <f>Q1068*H1068</f>
        <v>2.4042383999999997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409</v>
      </c>
      <c r="AT1068" s="227" t="s">
        <v>547</v>
      </c>
      <c r="AU1068" s="227" t="s">
        <v>83</v>
      </c>
      <c r="AY1068" s="20" t="s">
        <v>197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81</v>
      </c>
      <c r="BK1068" s="228">
        <f>ROUND(I1068*H1068,2)</f>
        <v>0</v>
      </c>
      <c r="BL1068" s="20" t="s">
        <v>304</v>
      </c>
      <c r="BM1068" s="227" t="s">
        <v>1455</v>
      </c>
    </row>
    <row r="1069" s="13" customFormat="1">
      <c r="A1069" s="13"/>
      <c r="B1069" s="234"/>
      <c r="C1069" s="235"/>
      <c r="D1069" s="236" t="s">
        <v>207</v>
      </c>
      <c r="E1069" s="237" t="s">
        <v>19</v>
      </c>
      <c r="F1069" s="238" t="s">
        <v>1364</v>
      </c>
      <c r="G1069" s="235"/>
      <c r="H1069" s="239">
        <v>435.55000000000001</v>
      </c>
      <c r="I1069" s="240"/>
      <c r="J1069" s="235"/>
      <c r="K1069" s="235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207</v>
      </c>
      <c r="AU1069" s="245" t="s">
        <v>83</v>
      </c>
      <c r="AV1069" s="13" t="s">
        <v>83</v>
      </c>
      <c r="AW1069" s="13" t="s">
        <v>35</v>
      </c>
      <c r="AX1069" s="13" t="s">
        <v>74</v>
      </c>
      <c r="AY1069" s="245" t="s">
        <v>197</v>
      </c>
    </row>
    <row r="1070" s="13" customFormat="1">
      <c r="A1070" s="13"/>
      <c r="B1070" s="234"/>
      <c r="C1070" s="235"/>
      <c r="D1070" s="236" t="s">
        <v>207</v>
      </c>
      <c r="E1070" s="237" t="s">
        <v>19</v>
      </c>
      <c r="F1070" s="238" t="s">
        <v>1402</v>
      </c>
      <c r="G1070" s="235"/>
      <c r="H1070" s="239">
        <v>500.88299999999998</v>
      </c>
      <c r="I1070" s="240"/>
      <c r="J1070" s="235"/>
      <c r="K1070" s="235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207</v>
      </c>
      <c r="AU1070" s="245" t="s">
        <v>83</v>
      </c>
      <c r="AV1070" s="13" t="s">
        <v>83</v>
      </c>
      <c r="AW1070" s="13" t="s">
        <v>35</v>
      </c>
      <c r="AX1070" s="13" t="s">
        <v>81</v>
      </c>
      <c r="AY1070" s="245" t="s">
        <v>197</v>
      </c>
    </row>
    <row r="1071" s="2" customFormat="1" ht="24.15" customHeight="1">
      <c r="A1071" s="41"/>
      <c r="B1071" s="42"/>
      <c r="C1071" s="216" t="s">
        <v>1456</v>
      </c>
      <c r="D1071" s="216" t="s">
        <v>199</v>
      </c>
      <c r="E1071" s="217" t="s">
        <v>1457</v>
      </c>
      <c r="F1071" s="218" t="s">
        <v>1458</v>
      </c>
      <c r="G1071" s="219" t="s">
        <v>202</v>
      </c>
      <c r="H1071" s="220">
        <v>435.55000000000001</v>
      </c>
      <c r="I1071" s="221"/>
      <c r="J1071" s="222">
        <f>ROUND(I1071*H1071,2)</f>
        <v>0</v>
      </c>
      <c r="K1071" s="218" t="s">
        <v>203</v>
      </c>
      <c r="L1071" s="47"/>
      <c r="M1071" s="223" t="s">
        <v>19</v>
      </c>
      <c r="N1071" s="224" t="s">
        <v>45</v>
      </c>
      <c r="O1071" s="87"/>
      <c r="P1071" s="225">
        <f>O1071*H1071</f>
        <v>0</v>
      </c>
      <c r="Q1071" s="225">
        <v>0</v>
      </c>
      <c r="R1071" s="225">
        <f>Q1071*H1071</f>
        <v>0</v>
      </c>
      <c r="S1071" s="225">
        <v>0</v>
      </c>
      <c r="T1071" s="226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7" t="s">
        <v>304</v>
      </c>
      <c r="AT1071" s="227" t="s">
        <v>199</v>
      </c>
      <c r="AU1071" s="227" t="s">
        <v>83</v>
      </c>
      <c r="AY1071" s="20" t="s">
        <v>197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20" t="s">
        <v>81</v>
      </c>
      <c r="BK1071" s="228">
        <f>ROUND(I1071*H1071,2)</f>
        <v>0</v>
      </c>
      <c r="BL1071" s="20" t="s">
        <v>304</v>
      </c>
      <c r="BM1071" s="227" t="s">
        <v>1459</v>
      </c>
    </row>
    <row r="1072" s="2" customFormat="1">
      <c r="A1072" s="41"/>
      <c r="B1072" s="42"/>
      <c r="C1072" s="43"/>
      <c r="D1072" s="229" t="s">
        <v>205</v>
      </c>
      <c r="E1072" s="43"/>
      <c r="F1072" s="230" t="s">
        <v>1460</v>
      </c>
      <c r="G1072" s="43"/>
      <c r="H1072" s="43"/>
      <c r="I1072" s="231"/>
      <c r="J1072" s="43"/>
      <c r="K1072" s="43"/>
      <c r="L1072" s="47"/>
      <c r="M1072" s="232"/>
      <c r="N1072" s="233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205</v>
      </c>
      <c r="AU1072" s="20" t="s">
        <v>83</v>
      </c>
    </row>
    <row r="1073" s="13" customFormat="1">
      <c r="A1073" s="13"/>
      <c r="B1073" s="234"/>
      <c r="C1073" s="235"/>
      <c r="D1073" s="236" t="s">
        <v>207</v>
      </c>
      <c r="E1073" s="237" t="s">
        <v>19</v>
      </c>
      <c r="F1073" s="238" t="s">
        <v>1364</v>
      </c>
      <c r="G1073" s="235"/>
      <c r="H1073" s="239">
        <v>435.55000000000001</v>
      </c>
      <c r="I1073" s="240"/>
      <c r="J1073" s="235"/>
      <c r="K1073" s="235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207</v>
      </c>
      <c r="AU1073" s="245" t="s">
        <v>83</v>
      </c>
      <c r="AV1073" s="13" t="s">
        <v>83</v>
      </c>
      <c r="AW1073" s="13" t="s">
        <v>35</v>
      </c>
      <c r="AX1073" s="13" t="s">
        <v>81</v>
      </c>
      <c r="AY1073" s="245" t="s">
        <v>197</v>
      </c>
    </row>
    <row r="1074" s="2" customFormat="1" ht="21.75" customHeight="1">
      <c r="A1074" s="41"/>
      <c r="B1074" s="42"/>
      <c r="C1074" s="278" t="s">
        <v>1461</v>
      </c>
      <c r="D1074" s="278" t="s">
        <v>547</v>
      </c>
      <c r="E1074" s="279" t="s">
        <v>1462</v>
      </c>
      <c r="F1074" s="280" t="s">
        <v>1463</v>
      </c>
      <c r="G1074" s="281" t="s">
        <v>211</v>
      </c>
      <c r="H1074" s="282">
        <v>40.070999999999998</v>
      </c>
      <c r="I1074" s="283"/>
      <c r="J1074" s="284">
        <f>ROUND(I1074*H1074,2)</f>
        <v>0</v>
      </c>
      <c r="K1074" s="280" t="s">
        <v>203</v>
      </c>
      <c r="L1074" s="285"/>
      <c r="M1074" s="286" t="s">
        <v>19</v>
      </c>
      <c r="N1074" s="287" t="s">
        <v>45</v>
      </c>
      <c r="O1074" s="87"/>
      <c r="P1074" s="225">
        <f>O1074*H1074</f>
        <v>0</v>
      </c>
      <c r="Q1074" s="225">
        <v>0.026249999999999999</v>
      </c>
      <c r="R1074" s="225">
        <f>Q1074*H1074</f>
        <v>1.0518637499999999</v>
      </c>
      <c r="S1074" s="225">
        <v>0</v>
      </c>
      <c r="T1074" s="226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7" t="s">
        <v>409</v>
      </c>
      <c r="AT1074" s="227" t="s">
        <v>547</v>
      </c>
      <c r="AU1074" s="227" t="s">
        <v>83</v>
      </c>
      <c r="AY1074" s="20" t="s">
        <v>197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20" t="s">
        <v>81</v>
      </c>
      <c r="BK1074" s="228">
        <f>ROUND(I1074*H1074,2)</f>
        <v>0</v>
      </c>
      <c r="BL1074" s="20" t="s">
        <v>304</v>
      </c>
      <c r="BM1074" s="227" t="s">
        <v>1464</v>
      </c>
    </row>
    <row r="1075" s="13" customFormat="1">
      <c r="A1075" s="13"/>
      <c r="B1075" s="234"/>
      <c r="C1075" s="235"/>
      <c r="D1075" s="236" t="s">
        <v>207</v>
      </c>
      <c r="E1075" s="237" t="s">
        <v>19</v>
      </c>
      <c r="F1075" s="238" t="s">
        <v>1465</v>
      </c>
      <c r="G1075" s="235"/>
      <c r="H1075" s="239">
        <v>34.844000000000001</v>
      </c>
      <c r="I1075" s="240"/>
      <c r="J1075" s="235"/>
      <c r="K1075" s="235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207</v>
      </c>
      <c r="AU1075" s="245" t="s">
        <v>83</v>
      </c>
      <c r="AV1075" s="13" t="s">
        <v>83</v>
      </c>
      <c r="AW1075" s="13" t="s">
        <v>35</v>
      </c>
      <c r="AX1075" s="13" t="s">
        <v>74</v>
      </c>
      <c r="AY1075" s="245" t="s">
        <v>197</v>
      </c>
    </row>
    <row r="1076" s="13" customFormat="1">
      <c r="A1076" s="13"/>
      <c r="B1076" s="234"/>
      <c r="C1076" s="235"/>
      <c r="D1076" s="236" t="s">
        <v>207</v>
      </c>
      <c r="E1076" s="237" t="s">
        <v>19</v>
      </c>
      <c r="F1076" s="238" t="s">
        <v>1466</v>
      </c>
      <c r="G1076" s="235"/>
      <c r="H1076" s="239">
        <v>40.070999999999998</v>
      </c>
      <c r="I1076" s="240"/>
      <c r="J1076" s="235"/>
      <c r="K1076" s="235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207</v>
      </c>
      <c r="AU1076" s="245" t="s">
        <v>83</v>
      </c>
      <c r="AV1076" s="13" t="s">
        <v>83</v>
      </c>
      <c r="AW1076" s="13" t="s">
        <v>35</v>
      </c>
      <c r="AX1076" s="13" t="s">
        <v>81</v>
      </c>
      <c r="AY1076" s="245" t="s">
        <v>197</v>
      </c>
    </row>
    <row r="1077" s="2" customFormat="1" ht="49.05" customHeight="1">
      <c r="A1077" s="41"/>
      <c r="B1077" s="42"/>
      <c r="C1077" s="216" t="s">
        <v>1467</v>
      </c>
      <c r="D1077" s="216" t="s">
        <v>199</v>
      </c>
      <c r="E1077" s="217" t="s">
        <v>1468</v>
      </c>
      <c r="F1077" s="218" t="s">
        <v>1469</v>
      </c>
      <c r="G1077" s="219" t="s">
        <v>903</v>
      </c>
      <c r="H1077" s="220">
        <v>47.700000000000003</v>
      </c>
      <c r="I1077" s="221"/>
      <c r="J1077" s="222">
        <f>ROUND(I1077*H1077,2)</f>
        <v>0</v>
      </c>
      <c r="K1077" s="218" t="s">
        <v>203</v>
      </c>
      <c r="L1077" s="47"/>
      <c r="M1077" s="223" t="s">
        <v>19</v>
      </c>
      <c r="N1077" s="224" t="s">
        <v>45</v>
      </c>
      <c r="O1077" s="87"/>
      <c r="P1077" s="225">
        <f>O1077*H1077</f>
        <v>0</v>
      </c>
      <c r="Q1077" s="225">
        <v>0.00034000000000000002</v>
      </c>
      <c r="R1077" s="225">
        <f>Q1077*H1077</f>
        <v>0.016218000000000003</v>
      </c>
      <c r="S1077" s="225">
        <v>0</v>
      </c>
      <c r="T1077" s="226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27" t="s">
        <v>109</v>
      </c>
      <c r="AT1077" s="227" t="s">
        <v>199</v>
      </c>
      <c r="AU1077" s="227" t="s">
        <v>83</v>
      </c>
      <c r="AY1077" s="20" t="s">
        <v>197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20" t="s">
        <v>81</v>
      </c>
      <c r="BK1077" s="228">
        <f>ROUND(I1077*H1077,2)</f>
        <v>0</v>
      </c>
      <c r="BL1077" s="20" t="s">
        <v>109</v>
      </c>
      <c r="BM1077" s="227" t="s">
        <v>1470</v>
      </c>
    </row>
    <row r="1078" s="2" customFormat="1">
      <c r="A1078" s="41"/>
      <c r="B1078" s="42"/>
      <c r="C1078" s="43"/>
      <c r="D1078" s="229" t="s">
        <v>205</v>
      </c>
      <c r="E1078" s="43"/>
      <c r="F1078" s="230" t="s">
        <v>1471</v>
      </c>
      <c r="G1078" s="43"/>
      <c r="H1078" s="43"/>
      <c r="I1078" s="231"/>
      <c r="J1078" s="43"/>
      <c r="K1078" s="43"/>
      <c r="L1078" s="47"/>
      <c r="M1078" s="232"/>
      <c r="N1078" s="233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205</v>
      </c>
      <c r="AU1078" s="20" t="s">
        <v>83</v>
      </c>
    </row>
    <row r="1079" s="13" customFormat="1">
      <c r="A1079" s="13"/>
      <c r="B1079" s="234"/>
      <c r="C1079" s="235"/>
      <c r="D1079" s="236" t="s">
        <v>207</v>
      </c>
      <c r="E1079" s="237" t="s">
        <v>19</v>
      </c>
      <c r="F1079" s="238" t="s">
        <v>1472</v>
      </c>
      <c r="G1079" s="235"/>
      <c r="H1079" s="239">
        <v>0.69999999999999996</v>
      </c>
      <c r="I1079" s="240"/>
      <c r="J1079" s="235"/>
      <c r="K1079" s="235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207</v>
      </c>
      <c r="AU1079" s="245" t="s">
        <v>83</v>
      </c>
      <c r="AV1079" s="13" t="s">
        <v>83</v>
      </c>
      <c r="AW1079" s="13" t="s">
        <v>35</v>
      </c>
      <c r="AX1079" s="13" t="s">
        <v>74</v>
      </c>
      <c r="AY1079" s="245" t="s">
        <v>197</v>
      </c>
    </row>
    <row r="1080" s="13" customFormat="1">
      <c r="A1080" s="13"/>
      <c r="B1080" s="234"/>
      <c r="C1080" s="235"/>
      <c r="D1080" s="236" t="s">
        <v>207</v>
      </c>
      <c r="E1080" s="237" t="s">
        <v>19</v>
      </c>
      <c r="F1080" s="238" t="s">
        <v>1473</v>
      </c>
      <c r="G1080" s="235"/>
      <c r="H1080" s="239">
        <v>0.69999999999999996</v>
      </c>
      <c r="I1080" s="240"/>
      <c r="J1080" s="235"/>
      <c r="K1080" s="235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207</v>
      </c>
      <c r="AU1080" s="245" t="s">
        <v>83</v>
      </c>
      <c r="AV1080" s="13" t="s">
        <v>83</v>
      </c>
      <c r="AW1080" s="13" t="s">
        <v>35</v>
      </c>
      <c r="AX1080" s="13" t="s">
        <v>74</v>
      </c>
      <c r="AY1080" s="245" t="s">
        <v>197</v>
      </c>
    </row>
    <row r="1081" s="13" customFormat="1">
      <c r="A1081" s="13"/>
      <c r="B1081" s="234"/>
      <c r="C1081" s="235"/>
      <c r="D1081" s="236" t="s">
        <v>207</v>
      </c>
      <c r="E1081" s="237" t="s">
        <v>19</v>
      </c>
      <c r="F1081" s="238" t="s">
        <v>1474</v>
      </c>
      <c r="G1081" s="235"/>
      <c r="H1081" s="239">
        <v>2.7000000000000002</v>
      </c>
      <c r="I1081" s="240"/>
      <c r="J1081" s="235"/>
      <c r="K1081" s="235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207</v>
      </c>
      <c r="AU1081" s="245" t="s">
        <v>83</v>
      </c>
      <c r="AV1081" s="13" t="s">
        <v>83</v>
      </c>
      <c r="AW1081" s="13" t="s">
        <v>35</v>
      </c>
      <c r="AX1081" s="13" t="s">
        <v>74</v>
      </c>
      <c r="AY1081" s="245" t="s">
        <v>197</v>
      </c>
    </row>
    <row r="1082" s="13" customFormat="1">
      <c r="A1082" s="13"/>
      <c r="B1082" s="234"/>
      <c r="C1082" s="235"/>
      <c r="D1082" s="236" t="s">
        <v>207</v>
      </c>
      <c r="E1082" s="237" t="s">
        <v>19</v>
      </c>
      <c r="F1082" s="238" t="s">
        <v>1475</v>
      </c>
      <c r="G1082" s="235"/>
      <c r="H1082" s="239">
        <v>1.5</v>
      </c>
      <c r="I1082" s="240"/>
      <c r="J1082" s="235"/>
      <c r="K1082" s="235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207</v>
      </c>
      <c r="AU1082" s="245" t="s">
        <v>83</v>
      </c>
      <c r="AV1082" s="13" t="s">
        <v>83</v>
      </c>
      <c r="AW1082" s="13" t="s">
        <v>35</v>
      </c>
      <c r="AX1082" s="13" t="s">
        <v>74</v>
      </c>
      <c r="AY1082" s="245" t="s">
        <v>197</v>
      </c>
    </row>
    <row r="1083" s="13" customFormat="1">
      <c r="A1083" s="13"/>
      <c r="B1083" s="234"/>
      <c r="C1083" s="235"/>
      <c r="D1083" s="236" t="s">
        <v>207</v>
      </c>
      <c r="E1083" s="237" t="s">
        <v>19</v>
      </c>
      <c r="F1083" s="238" t="s">
        <v>1476</v>
      </c>
      <c r="G1083" s="235"/>
      <c r="H1083" s="239">
        <v>1.8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207</v>
      </c>
      <c r="AU1083" s="245" t="s">
        <v>83</v>
      </c>
      <c r="AV1083" s="13" t="s">
        <v>83</v>
      </c>
      <c r="AW1083" s="13" t="s">
        <v>35</v>
      </c>
      <c r="AX1083" s="13" t="s">
        <v>74</v>
      </c>
      <c r="AY1083" s="245" t="s">
        <v>197</v>
      </c>
    </row>
    <row r="1084" s="13" customFormat="1">
      <c r="A1084" s="13"/>
      <c r="B1084" s="234"/>
      <c r="C1084" s="235"/>
      <c r="D1084" s="236" t="s">
        <v>207</v>
      </c>
      <c r="E1084" s="237" t="s">
        <v>19</v>
      </c>
      <c r="F1084" s="238" t="s">
        <v>1477</v>
      </c>
      <c r="G1084" s="235"/>
      <c r="H1084" s="239">
        <v>1.8</v>
      </c>
      <c r="I1084" s="240"/>
      <c r="J1084" s="235"/>
      <c r="K1084" s="235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207</v>
      </c>
      <c r="AU1084" s="245" t="s">
        <v>83</v>
      </c>
      <c r="AV1084" s="13" t="s">
        <v>83</v>
      </c>
      <c r="AW1084" s="13" t="s">
        <v>35</v>
      </c>
      <c r="AX1084" s="13" t="s">
        <v>74</v>
      </c>
      <c r="AY1084" s="245" t="s">
        <v>197</v>
      </c>
    </row>
    <row r="1085" s="13" customFormat="1">
      <c r="A1085" s="13"/>
      <c r="B1085" s="234"/>
      <c r="C1085" s="235"/>
      <c r="D1085" s="236" t="s">
        <v>207</v>
      </c>
      <c r="E1085" s="237" t="s">
        <v>19</v>
      </c>
      <c r="F1085" s="238" t="s">
        <v>1478</v>
      </c>
      <c r="G1085" s="235"/>
      <c r="H1085" s="239">
        <v>1.8</v>
      </c>
      <c r="I1085" s="240"/>
      <c r="J1085" s="235"/>
      <c r="K1085" s="235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207</v>
      </c>
      <c r="AU1085" s="245" t="s">
        <v>83</v>
      </c>
      <c r="AV1085" s="13" t="s">
        <v>83</v>
      </c>
      <c r="AW1085" s="13" t="s">
        <v>35</v>
      </c>
      <c r="AX1085" s="13" t="s">
        <v>74</v>
      </c>
      <c r="AY1085" s="245" t="s">
        <v>197</v>
      </c>
    </row>
    <row r="1086" s="13" customFormat="1">
      <c r="A1086" s="13"/>
      <c r="B1086" s="234"/>
      <c r="C1086" s="235"/>
      <c r="D1086" s="236" t="s">
        <v>207</v>
      </c>
      <c r="E1086" s="237" t="s">
        <v>19</v>
      </c>
      <c r="F1086" s="238" t="s">
        <v>1479</v>
      </c>
      <c r="G1086" s="235"/>
      <c r="H1086" s="239">
        <v>1.8</v>
      </c>
      <c r="I1086" s="240"/>
      <c r="J1086" s="235"/>
      <c r="K1086" s="235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207</v>
      </c>
      <c r="AU1086" s="245" t="s">
        <v>83</v>
      </c>
      <c r="AV1086" s="13" t="s">
        <v>83</v>
      </c>
      <c r="AW1086" s="13" t="s">
        <v>35</v>
      </c>
      <c r="AX1086" s="13" t="s">
        <v>74</v>
      </c>
      <c r="AY1086" s="245" t="s">
        <v>197</v>
      </c>
    </row>
    <row r="1087" s="13" customFormat="1">
      <c r="A1087" s="13"/>
      <c r="B1087" s="234"/>
      <c r="C1087" s="235"/>
      <c r="D1087" s="236" t="s">
        <v>207</v>
      </c>
      <c r="E1087" s="237" t="s">
        <v>19</v>
      </c>
      <c r="F1087" s="238" t="s">
        <v>1480</v>
      </c>
      <c r="G1087" s="235"/>
      <c r="H1087" s="239">
        <v>1.8</v>
      </c>
      <c r="I1087" s="240"/>
      <c r="J1087" s="235"/>
      <c r="K1087" s="235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207</v>
      </c>
      <c r="AU1087" s="245" t="s">
        <v>83</v>
      </c>
      <c r="AV1087" s="13" t="s">
        <v>83</v>
      </c>
      <c r="AW1087" s="13" t="s">
        <v>35</v>
      </c>
      <c r="AX1087" s="13" t="s">
        <v>74</v>
      </c>
      <c r="AY1087" s="245" t="s">
        <v>197</v>
      </c>
    </row>
    <row r="1088" s="13" customFormat="1">
      <c r="A1088" s="13"/>
      <c r="B1088" s="234"/>
      <c r="C1088" s="235"/>
      <c r="D1088" s="236" t="s">
        <v>207</v>
      </c>
      <c r="E1088" s="237" t="s">
        <v>19</v>
      </c>
      <c r="F1088" s="238" t="s">
        <v>1481</v>
      </c>
      <c r="G1088" s="235"/>
      <c r="H1088" s="239">
        <v>1.8</v>
      </c>
      <c r="I1088" s="240"/>
      <c r="J1088" s="235"/>
      <c r="K1088" s="235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207</v>
      </c>
      <c r="AU1088" s="245" t="s">
        <v>83</v>
      </c>
      <c r="AV1088" s="13" t="s">
        <v>83</v>
      </c>
      <c r="AW1088" s="13" t="s">
        <v>35</v>
      </c>
      <c r="AX1088" s="13" t="s">
        <v>74</v>
      </c>
      <c r="AY1088" s="245" t="s">
        <v>197</v>
      </c>
    </row>
    <row r="1089" s="13" customFormat="1">
      <c r="A1089" s="13"/>
      <c r="B1089" s="234"/>
      <c r="C1089" s="235"/>
      <c r="D1089" s="236" t="s">
        <v>207</v>
      </c>
      <c r="E1089" s="237" t="s">
        <v>19</v>
      </c>
      <c r="F1089" s="238" t="s">
        <v>1482</v>
      </c>
      <c r="G1089" s="235"/>
      <c r="H1089" s="239">
        <v>3.5</v>
      </c>
      <c r="I1089" s="240"/>
      <c r="J1089" s="235"/>
      <c r="K1089" s="235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207</v>
      </c>
      <c r="AU1089" s="245" t="s">
        <v>83</v>
      </c>
      <c r="AV1089" s="13" t="s">
        <v>83</v>
      </c>
      <c r="AW1089" s="13" t="s">
        <v>35</v>
      </c>
      <c r="AX1089" s="13" t="s">
        <v>74</v>
      </c>
      <c r="AY1089" s="245" t="s">
        <v>197</v>
      </c>
    </row>
    <row r="1090" s="13" customFormat="1">
      <c r="A1090" s="13"/>
      <c r="B1090" s="234"/>
      <c r="C1090" s="235"/>
      <c r="D1090" s="236" t="s">
        <v>207</v>
      </c>
      <c r="E1090" s="237" t="s">
        <v>19</v>
      </c>
      <c r="F1090" s="238" t="s">
        <v>1483</v>
      </c>
      <c r="G1090" s="235"/>
      <c r="H1090" s="239">
        <v>3.5</v>
      </c>
      <c r="I1090" s="240"/>
      <c r="J1090" s="235"/>
      <c r="K1090" s="235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207</v>
      </c>
      <c r="AU1090" s="245" t="s">
        <v>83</v>
      </c>
      <c r="AV1090" s="13" t="s">
        <v>83</v>
      </c>
      <c r="AW1090" s="13" t="s">
        <v>35</v>
      </c>
      <c r="AX1090" s="13" t="s">
        <v>74</v>
      </c>
      <c r="AY1090" s="245" t="s">
        <v>197</v>
      </c>
    </row>
    <row r="1091" s="13" customFormat="1">
      <c r="A1091" s="13"/>
      <c r="B1091" s="234"/>
      <c r="C1091" s="235"/>
      <c r="D1091" s="236" t="s">
        <v>207</v>
      </c>
      <c r="E1091" s="237" t="s">
        <v>19</v>
      </c>
      <c r="F1091" s="238" t="s">
        <v>1484</v>
      </c>
      <c r="G1091" s="235"/>
      <c r="H1091" s="239">
        <v>3.5</v>
      </c>
      <c r="I1091" s="240"/>
      <c r="J1091" s="235"/>
      <c r="K1091" s="235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207</v>
      </c>
      <c r="AU1091" s="245" t="s">
        <v>83</v>
      </c>
      <c r="AV1091" s="13" t="s">
        <v>83</v>
      </c>
      <c r="AW1091" s="13" t="s">
        <v>35</v>
      </c>
      <c r="AX1091" s="13" t="s">
        <v>74</v>
      </c>
      <c r="AY1091" s="245" t="s">
        <v>197</v>
      </c>
    </row>
    <row r="1092" s="13" customFormat="1">
      <c r="A1092" s="13"/>
      <c r="B1092" s="234"/>
      <c r="C1092" s="235"/>
      <c r="D1092" s="236" t="s">
        <v>207</v>
      </c>
      <c r="E1092" s="237" t="s">
        <v>19</v>
      </c>
      <c r="F1092" s="238" t="s">
        <v>1485</v>
      </c>
      <c r="G1092" s="235"/>
      <c r="H1092" s="239">
        <v>3.5</v>
      </c>
      <c r="I1092" s="240"/>
      <c r="J1092" s="235"/>
      <c r="K1092" s="235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207</v>
      </c>
      <c r="AU1092" s="245" t="s">
        <v>83</v>
      </c>
      <c r="AV1092" s="13" t="s">
        <v>83</v>
      </c>
      <c r="AW1092" s="13" t="s">
        <v>35</v>
      </c>
      <c r="AX1092" s="13" t="s">
        <v>74</v>
      </c>
      <c r="AY1092" s="245" t="s">
        <v>197</v>
      </c>
    </row>
    <row r="1093" s="13" customFormat="1">
      <c r="A1093" s="13"/>
      <c r="B1093" s="234"/>
      <c r="C1093" s="235"/>
      <c r="D1093" s="236" t="s">
        <v>207</v>
      </c>
      <c r="E1093" s="237" t="s">
        <v>19</v>
      </c>
      <c r="F1093" s="238" t="s">
        <v>1486</v>
      </c>
      <c r="G1093" s="235"/>
      <c r="H1093" s="239">
        <v>2.5</v>
      </c>
      <c r="I1093" s="240"/>
      <c r="J1093" s="235"/>
      <c r="K1093" s="235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207</v>
      </c>
      <c r="AU1093" s="245" t="s">
        <v>83</v>
      </c>
      <c r="AV1093" s="13" t="s">
        <v>83</v>
      </c>
      <c r="AW1093" s="13" t="s">
        <v>35</v>
      </c>
      <c r="AX1093" s="13" t="s">
        <v>74</v>
      </c>
      <c r="AY1093" s="245" t="s">
        <v>197</v>
      </c>
    </row>
    <row r="1094" s="13" customFormat="1">
      <c r="A1094" s="13"/>
      <c r="B1094" s="234"/>
      <c r="C1094" s="235"/>
      <c r="D1094" s="236" t="s">
        <v>207</v>
      </c>
      <c r="E1094" s="237" t="s">
        <v>19</v>
      </c>
      <c r="F1094" s="238" t="s">
        <v>1487</v>
      </c>
      <c r="G1094" s="235"/>
      <c r="H1094" s="239">
        <v>3.5</v>
      </c>
      <c r="I1094" s="240"/>
      <c r="J1094" s="235"/>
      <c r="K1094" s="235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207</v>
      </c>
      <c r="AU1094" s="245" t="s">
        <v>83</v>
      </c>
      <c r="AV1094" s="13" t="s">
        <v>83</v>
      </c>
      <c r="AW1094" s="13" t="s">
        <v>35</v>
      </c>
      <c r="AX1094" s="13" t="s">
        <v>74</v>
      </c>
      <c r="AY1094" s="245" t="s">
        <v>197</v>
      </c>
    </row>
    <row r="1095" s="13" customFormat="1">
      <c r="A1095" s="13"/>
      <c r="B1095" s="234"/>
      <c r="C1095" s="235"/>
      <c r="D1095" s="236" t="s">
        <v>207</v>
      </c>
      <c r="E1095" s="237" t="s">
        <v>19</v>
      </c>
      <c r="F1095" s="238" t="s">
        <v>1488</v>
      </c>
      <c r="G1095" s="235"/>
      <c r="H1095" s="239">
        <v>3.5</v>
      </c>
      <c r="I1095" s="240"/>
      <c r="J1095" s="235"/>
      <c r="K1095" s="235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207</v>
      </c>
      <c r="AU1095" s="245" t="s">
        <v>83</v>
      </c>
      <c r="AV1095" s="13" t="s">
        <v>83</v>
      </c>
      <c r="AW1095" s="13" t="s">
        <v>35</v>
      </c>
      <c r="AX1095" s="13" t="s">
        <v>74</v>
      </c>
      <c r="AY1095" s="245" t="s">
        <v>197</v>
      </c>
    </row>
    <row r="1096" s="13" customFormat="1">
      <c r="A1096" s="13"/>
      <c r="B1096" s="234"/>
      <c r="C1096" s="235"/>
      <c r="D1096" s="236" t="s">
        <v>207</v>
      </c>
      <c r="E1096" s="237" t="s">
        <v>19</v>
      </c>
      <c r="F1096" s="238" t="s">
        <v>1489</v>
      </c>
      <c r="G1096" s="235"/>
      <c r="H1096" s="239">
        <v>2</v>
      </c>
      <c r="I1096" s="240"/>
      <c r="J1096" s="235"/>
      <c r="K1096" s="235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207</v>
      </c>
      <c r="AU1096" s="245" t="s">
        <v>83</v>
      </c>
      <c r="AV1096" s="13" t="s">
        <v>83</v>
      </c>
      <c r="AW1096" s="13" t="s">
        <v>35</v>
      </c>
      <c r="AX1096" s="13" t="s">
        <v>74</v>
      </c>
      <c r="AY1096" s="245" t="s">
        <v>197</v>
      </c>
    </row>
    <row r="1097" s="13" customFormat="1">
      <c r="A1097" s="13"/>
      <c r="B1097" s="234"/>
      <c r="C1097" s="235"/>
      <c r="D1097" s="236" t="s">
        <v>207</v>
      </c>
      <c r="E1097" s="237" t="s">
        <v>19</v>
      </c>
      <c r="F1097" s="238" t="s">
        <v>1490</v>
      </c>
      <c r="G1097" s="235"/>
      <c r="H1097" s="239">
        <v>2</v>
      </c>
      <c r="I1097" s="240"/>
      <c r="J1097" s="235"/>
      <c r="K1097" s="235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207</v>
      </c>
      <c r="AU1097" s="245" t="s">
        <v>83</v>
      </c>
      <c r="AV1097" s="13" t="s">
        <v>83</v>
      </c>
      <c r="AW1097" s="13" t="s">
        <v>35</v>
      </c>
      <c r="AX1097" s="13" t="s">
        <v>74</v>
      </c>
      <c r="AY1097" s="245" t="s">
        <v>197</v>
      </c>
    </row>
    <row r="1098" s="13" customFormat="1">
      <c r="A1098" s="13"/>
      <c r="B1098" s="234"/>
      <c r="C1098" s="235"/>
      <c r="D1098" s="236" t="s">
        <v>207</v>
      </c>
      <c r="E1098" s="237" t="s">
        <v>19</v>
      </c>
      <c r="F1098" s="238" t="s">
        <v>1491</v>
      </c>
      <c r="G1098" s="235"/>
      <c r="H1098" s="239">
        <v>2</v>
      </c>
      <c r="I1098" s="240"/>
      <c r="J1098" s="235"/>
      <c r="K1098" s="235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207</v>
      </c>
      <c r="AU1098" s="245" t="s">
        <v>83</v>
      </c>
      <c r="AV1098" s="13" t="s">
        <v>83</v>
      </c>
      <c r="AW1098" s="13" t="s">
        <v>35</v>
      </c>
      <c r="AX1098" s="13" t="s">
        <v>74</v>
      </c>
      <c r="AY1098" s="245" t="s">
        <v>197</v>
      </c>
    </row>
    <row r="1099" s="13" customFormat="1">
      <c r="A1099" s="13"/>
      <c r="B1099" s="234"/>
      <c r="C1099" s="235"/>
      <c r="D1099" s="236" t="s">
        <v>207</v>
      </c>
      <c r="E1099" s="237" t="s">
        <v>19</v>
      </c>
      <c r="F1099" s="238" t="s">
        <v>1492</v>
      </c>
      <c r="G1099" s="235"/>
      <c r="H1099" s="239">
        <v>1.8</v>
      </c>
      <c r="I1099" s="240"/>
      <c r="J1099" s="235"/>
      <c r="K1099" s="235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207</v>
      </c>
      <c r="AU1099" s="245" t="s">
        <v>83</v>
      </c>
      <c r="AV1099" s="13" t="s">
        <v>83</v>
      </c>
      <c r="AW1099" s="13" t="s">
        <v>35</v>
      </c>
      <c r="AX1099" s="13" t="s">
        <v>74</v>
      </c>
      <c r="AY1099" s="245" t="s">
        <v>197</v>
      </c>
    </row>
    <row r="1100" s="14" customFormat="1">
      <c r="A1100" s="14"/>
      <c r="B1100" s="246"/>
      <c r="C1100" s="247"/>
      <c r="D1100" s="236" t="s">
        <v>207</v>
      </c>
      <c r="E1100" s="248" t="s">
        <v>19</v>
      </c>
      <c r="F1100" s="249" t="s">
        <v>216</v>
      </c>
      <c r="G1100" s="247"/>
      <c r="H1100" s="250">
        <v>47.700000000000003</v>
      </c>
      <c r="I1100" s="251"/>
      <c r="J1100" s="247"/>
      <c r="K1100" s="247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6" t="s">
        <v>207</v>
      </c>
      <c r="AU1100" s="256" t="s">
        <v>83</v>
      </c>
      <c r="AV1100" s="14" t="s">
        <v>109</v>
      </c>
      <c r="AW1100" s="14" t="s">
        <v>35</v>
      </c>
      <c r="AX1100" s="14" t="s">
        <v>81</v>
      </c>
      <c r="AY1100" s="256" t="s">
        <v>197</v>
      </c>
    </row>
    <row r="1101" s="2" customFormat="1" ht="37.8" customHeight="1">
      <c r="A1101" s="41"/>
      <c r="B1101" s="42"/>
      <c r="C1101" s="278" t="s">
        <v>1493</v>
      </c>
      <c r="D1101" s="278" t="s">
        <v>547</v>
      </c>
      <c r="E1101" s="279" t="s">
        <v>1494</v>
      </c>
      <c r="F1101" s="280" t="s">
        <v>1495</v>
      </c>
      <c r="G1101" s="281" t="s">
        <v>903</v>
      </c>
      <c r="H1101" s="282">
        <v>57.240000000000002</v>
      </c>
      <c r="I1101" s="283"/>
      <c r="J1101" s="284">
        <f>ROUND(I1101*H1101,2)</f>
        <v>0</v>
      </c>
      <c r="K1101" s="280" t="s">
        <v>203</v>
      </c>
      <c r="L1101" s="285"/>
      <c r="M1101" s="286" t="s">
        <v>19</v>
      </c>
      <c r="N1101" s="287" t="s">
        <v>45</v>
      </c>
      <c r="O1101" s="87"/>
      <c r="P1101" s="225">
        <f>O1101*H1101</f>
        <v>0</v>
      </c>
      <c r="Q1101" s="225">
        <v>0.0018</v>
      </c>
      <c r="R1101" s="225">
        <f>Q1101*H1101</f>
        <v>0.103032</v>
      </c>
      <c r="S1101" s="225">
        <v>0</v>
      </c>
      <c r="T1101" s="226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7" t="s">
        <v>252</v>
      </c>
      <c r="AT1101" s="227" t="s">
        <v>547</v>
      </c>
      <c r="AU1101" s="227" t="s">
        <v>83</v>
      </c>
      <c r="AY1101" s="20" t="s">
        <v>197</v>
      </c>
      <c r="BE1101" s="228">
        <f>IF(N1101="základní",J1101,0)</f>
        <v>0</v>
      </c>
      <c r="BF1101" s="228">
        <f>IF(N1101="snížená",J1101,0)</f>
        <v>0</v>
      </c>
      <c r="BG1101" s="228">
        <f>IF(N1101="zákl. přenesená",J1101,0)</f>
        <v>0</v>
      </c>
      <c r="BH1101" s="228">
        <f>IF(N1101="sníž. přenesená",J1101,0)</f>
        <v>0</v>
      </c>
      <c r="BI1101" s="228">
        <f>IF(N1101="nulová",J1101,0)</f>
        <v>0</v>
      </c>
      <c r="BJ1101" s="20" t="s">
        <v>81</v>
      </c>
      <c r="BK1101" s="228">
        <f>ROUND(I1101*H1101,2)</f>
        <v>0</v>
      </c>
      <c r="BL1101" s="20" t="s">
        <v>109</v>
      </c>
      <c r="BM1101" s="227" t="s">
        <v>1496</v>
      </c>
    </row>
    <row r="1102" s="13" customFormat="1">
      <c r="A1102" s="13"/>
      <c r="B1102" s="234"/>
      <c r="C1102" s="235"/>
      <c r="D1102" s="236" t="s">
        <v>207</v>
      </c>
      <c r="E1102" s="237" t="s">
        <v>19</v>
      </c>
      <c r="F1102" s="238" t="s">
        <v>1497</v>
      </c>
      <c r="G1102" s="235"/>
      <c r="H1102" s="239">
        <v>57.240000000000002</v>
      </c>
      <c r="I1102" s="240"/>
      <c r="J1102" s="235"/>
      <c r="K1102" s="235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5" t="s">
        <v>207</v>
      </c>
      <c r="AU1102" s="245" t="s">
        <v>83</v>
      </c>
      <c r="AV1102" s="13" t="s">
        <v>83</v>
      </c>
      <c r="AW1102" s="13" t="s">
        <v>35</v>
      </c>
      <c r="AX1102" s="13" t="s">
        <v>81</v>
      </c>
      <c r="AY1102" s="245" t="s">
        <v>197</v>
      </c>
    </row>
    <row r="1103" s="2" customFormat="1" ht="55.5" customHeight="1">
      <c r="A1103" s="41"/>
      <c r="B1103" s="42"/>
      <c r="C1103" s="216" t="s">
        <v>1498</v>
      </c>
      <c r="D1103" s="216" t="s">
        <v>199</v>
      </c>
      <c r="E1103" s="217" t="s">
        <v>1499</v>
      </c>
      <c r="F1103" s="218" t="s">
        <v>1500</v>
      </c>
      <c r="G1103" s="219" t="s">
        <v>903</v>
      </c>
      <c r="H1103" s="220">
        <v>3</v>
      </c>
      <c r="I1103" s="221"/>
      <c r="J1103" s="222">
        <f>ROUND(I1103*H1103,2)</f>
        <v>0</v>
      </c>
      <c r="K1103" s="218" t="s">
        <v>203</v>
      </c>
      <c r="L1103" s="47"/>
      <c r="M1103" s="223" t="s">
        <v>19</v>
      </c>
      <c r="N1103" s="224" t="s">
        <v>45</v>
      </c>
      <c r="O1103" s="87"/>
      <c r="P1103" s="225">
        <f>O1103*H1103</f>
        <v>0</v>
      </c>
      <c r="Q1103" s="225">
        <v>0.00064999999999999997</v>
      </c>
      <c r="R1103" s="225">
        <f>Q1103*H1103</f>
        <v>0.0019499999999999999</v>
      </c>
      <c r="S1103" s="225">
        <v>0</v>
      </c>
      <c r="T1103" s="226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7" t="s">
        <v>304</v>
      </c>
      <c r="AT1103" s="227" t="s">
        <v>199</v>
      </c>
      <c r="AU1103" s="227" t="s">
        <v>83</v>
      </c>
      <c r="AY1103" s="20" t="s">
        <v>197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20" t="s">
        <v>81</v>
      </c>
      <c r="BK1103" s="228">
        <f>ROUND(I1103*H1103,2)</f>
        <v>0</v>
      </c>
      <c r="BL1103" s="20" t="s">
        <v>304</v>
      </c>
      <c r="BM1103" s="227" t="s">
        <v>1501</v>
      </c>
    </row>
    <row r="1104" s="2" customFormat="1">
      <c r="A1104" s="41"/>
      <c r="B1104" s="42"/>
      <c r="C1104" s="43"/>
      <c r="D1104" s="229" t="s">
        <v>205</v>
      </c>
      <c r="E1104" s="43"/>
      <c r="F1104" s="230" t="s">
        <v>1502</v>
      </c>
      <c r="G1104" s="43"/>
      <c r="H1104" s="43"/>
      <c r="I1104" s="231"/>
      <c r="J1104" s="43"/>
      <c r="K1104" s="43"/>
      <c r="L1104" s="47"/>
      <c r="M1104" s="232"/>
      <c r="N1104" s="233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205</v>
      </c>
      <c r="AU1104" s="20" t="s">
        <v>83</v>
      </c>
    </row>
    <row r="1105" s="13" customFormat="1">
      <c r="A1105" s="13"/>
      <c r="B1105" s="234"/>
      <c r="C1105" s="235"/>
      <c r="D1105" s="236" t="s">
        <v>207</v>
      </c>
      <c r="E1105" s="237" t="s">
        <v>19</v>
      </c>
      <c r="F1105" s="238" t="s">
        <v>1503</v>
      </c>
      <c r="G1105" s="235"/>
      <c r="H1105" s="239">
        <v>1.3999999999999999</v>
      </c>
      <c r="I1105" s="240"/>
      <c r="J1105" s="235"/>
      <c r="K1105" s="235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207</v>
      </c>
      <c r="AU1105" s="245" t="s">
        <v>83</v>
      </c>
      <c r="AV1105" s="13" t="s">
        <v>83</v>
      </c>
      <c r="AW1105" s="13" t="s">
        <v>35</v>
      </c>
      <c r="AX1105" s="13" t="s">
        <v>74</v>
      </c>
      <c r="AY1105" s="245" t="s">
        <v>197</v>
      </c>
    </row>
    <row r="1106" s="13" customFormat="1">
      <c r="A1106" s="13"/>
      <c r="B1106" s="234"/>
      <c r="C1106" s="235"/>
      <c r="D1106" s="236" t="s">
        <v>207</v>
      </c>
      <c r="E1106" s="237" t="s">
        <v>19</v>
      </c>
      <c r="F1106" s="238" t="s">
        <v>1504</v>
      </c>
      <c r="G1106" s="235"/>
      <c r="H1106" s="239">
        <v>1.6000000000000001</v>
      </c>
      <c r="I1106" s="240"/>
      <c r="J1106" s="235"/>
      <c r="K1106" s="235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207</v>
      </c>
      <c r="AU1106" s="245" t="s">
        <v>83</v>
      </c>
      <c r="AV1106" s="13" t="s">
        <v>83</v>
      </c>
      <c r="AW1106" s="13" t="s">
        <v>35</v>
      </c>
      <c r="AX1106" s="13" t="s">
        <v>74</v>
      </c>
      <c r="AY1106" s="245" t="s">
        <v>197</v>
      </c>
    </row>
    <row r="1107" s="14" customFormat="1">
      <c r="A1107" s="14"/>
      <c r="B1107" s="246"/>
      <c r="C1107" s="247"/>
      <c r="D1107" s="236" t="s">
        <v>207</v>
      </c>
      <c r="E1107" s="248" t="s">
        <v>19</v>
      </c>
      <c r="F1107" s="249" t="s">
        <v>216</v>
      </c>
      <c r="G1107" s="247"/>
      <c r="H1107" s="250">
        <v>3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6" t="s">
        <v>207</v>
      </c>
      <c r="AU1107" s="256" t="s">
        <v>83</v>
      </c>
      <c r="AV1107" s="14" t="s">
        <v>109</v>
      </c>
      <c r="AW1107" s="14" t="s">
        <v>35</v>
      </c>
      <c r="AX1107" s="14" t="s">
        <v>81</v>
      </c>
      <c r="AY1107" s="256" t="s">
        <v>197</v>
      </c>
    </row>
    <row r="1108" s="2" customFormat="1" ht="37.8" customHeight="1">
      <c r="A1108" s="41"/>
      <c r="B1108" s="42"/>
      <c r="C1108" s="278" t="s">
        <v>1505</v>
      </c>
      <c r="D1108" s="278" t="s">
        <v>547</v>
      </c>
      <c r="E1108" s="279" t="s">
        <v>1506</v>
      </c>
      <c r="F1108" s="280" t="s">
        <v>1507</v>
      </c>
      <c r="G1108" s="281" t="s">
        <v>903</v>
      </c>
      <c r="H1108" s="282">
        <v>3.6000000000000001</v>
      </c>
      <c r="I1108" s="283"/>
      <c r="J1108" s="284">
        <f>ROUND(I1108*H1108,2)</f>
        <v>0</v>
      </c>
      <c r="K1108" s="280" t="s">
        <v>203</v>
      </c>
      <c r="L1108" s="285"/>
      <c r="M1108" s="286" t="s">
        <v>19</v>
      </c>
      <c r="N1108" s="287" t="s">
        <v>45</v>
      </c>
      <c r="O1108" s="87"/>
      <c r="P1108" s="225">
        <f>O1108*H1108</f>
        <v>0</v>
      </c>
      <c r="Q1108" s="225">
        <v>0.0144</v>
      </c>
      <c r="R1108" s="225">
        <f>Q1108*H1108</f>
        <v>0.051839999999999997</v>
      </c>
      <c r="S1108" s="225">
        <v>0</v>
      </c>
      <c r="T1108" s="226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7" t="s">
        <v>409</v>
      </c>
      <c r="AT1108" s="227" t="s">
        <v>547</v>
      </c>
      <c r="AU1108" s="227" t="s">
        <v>83</v>
      </c>
      <c r="AY1108" s="20" t="s">
        <v>197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0" t="s">
        <v>81</v>
      </c>
      <c r="BK1108" s="228">
        <f>ROUND(I1108*H1108,2)</f>
        <v>0</v>
      </c>
      <c r="BL1108" s="20" t="s">
        <v>304</v>
      </c>
      <c r="BM1108" s="227" t="s">
        <v>1508</v>
      </c>
    </row>
    <row r="1109" s="13" customFormat="1">
      <c r="A1109" s="13"/>
      <c r="B1109" s="234"/>
      <c r="C1109" s="235"/>
      <c r="D1109" s="236" t="s">
        <v>207</v>
      </c>
      <c r="E1109" s="237" t="s">
        <v>19</v>
      </c>
      <c r="F1109" s="238" t="s">
        <v>1509</v>
      </c>
      <c r="G1109" s="235"/>
      <c r="H1109" s="239">
        <v>3.6000000000000001</v>
      </c>
      <c r="I1109" s="240"/>
      <c r="J1109" s="235"/>
      <c r="K1109" s="235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207</v>
      </c>
      <c r="AU1109" s="245" t="s">
        <v>83</v>
      </c>
      <c r="AV1109" s="13" t="s">
        <v>83</v>
      </c>
      <c r="AW1109" s="13" t="s">
        <v>35</v>
      </c>
      <c r="AX1109" s="13" t="s">
        <v>81</v>
      </c>
      <c r="AY1109" s="245" t="s">
        <v>197</v>
      </c>
    </row>
    <row r="1110" s="2" customFormat="1" ht="37.8" customHeight="1">
      <c r="A1110" s="41"/>
      <c r="B1110" s="42"/>
      <c r="C1110" s="278" t="s">
        <v>1510</v>
      </c>
      <c r="D1110" s="278" t="s">
        <v>547</v>
      </c>
      <c r="E1110" s="279" t="s">
        <v>1511</v>
      </c>
      <c r="F1110" s="280" t="s">
        <v>1512</v>
      </c>
      <c r="G1110" s="281" t="s">
        <v>903</v>
      </c>
      <c r="H1110" s="282">
        <v>3.6000000000000001</v>
      </c>
      <c r="I1110" s="283"/>
      <c r="J1110" s="284">
        <f>ROUND(I1110*H1110,2)</f>
        <v>0</v>
      </c>
      <c r="K1110" s="280" t="s">
        <v>203</v>
      </c>
      <c r="L1110" s="285"/>
      <c r="M1110" s="286" t="s">
        <v>19</v>
      </c>
      <c r="N1110" s="287" t="s">
        <v>45</v>
      </c>
      <c r="O1110" s="87"/>
      <c r="P1110" s="225">
        <f>O1110*H1110</f>
        <v>0</v>
      </c>
      <c r="Q1110" s="225">
        <v>0.0126</v>
      </c>
      <c r="R1110" s="225">
        <f>Q1110*H1110</f>
        <v>0.045360000000000004</v>
      </c>
      <c r="S1110" s="225">
        <v>0</v>
      </c>
      <c r="T1110" s="226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7" t="s">
        <v>409</v>
      </c>
      <c r="AT1110" s="227" t="s">
        <v>547</v>
      </c>
      <c r="AU1110" s="227" t="s">
        <v>83</v>
      </c>
      <c r="AY1110" s="20" t="s">
        <v>197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20" t="s">
        <v>81</v>
      </c>
      <c r="BK1110" s="228">
        <f>ROUND(I1110*H1110,2)</f>
        <v>0</v>
      </c>
      <c r="BL1110" s="20" t="s">
        <v>304</v>
      </c>
      <c r="BM1110" s="227" t="s">
        <v>1513</v>
      </c>
    </row>
    <row r="1111" s="13" customFormat="1">
      <c r="A1111" s="13"/>
      <c r="B1111" s="234"/>
      <c r="C1111" s="235"/>
      <c r="D1111" s="236" t="s">
        <v>207</v>
      </c>
      <c r="E1111" s="237" t="s">
        <v>19</v>
      </c>
      <c r="F1111" s="238" t="s">
        <v>1509</v>
      </c>
      <c r="G1111" s="235"/>
      <c r="H1111" s="239">
        <v>3.6000000000000001</v>
      </c>
      <c r="I1111" s="240"/>
      <c r="J1111" s="235"/>
      <c r="K1111" s="235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5" t="s">
        <v>207</v>
      </c>
      <c r="AU1111" s="245" t="s">
        <v>83</v>
      </c>
      <c r="AV1111" s="13" t="s">
        <v>83</v>
      </c>
      <c r="AW1111" s="13" t="s">
        <v>35</v>
      </c>
      <c r="AX1111" s="13" t="s">
        <v>81</v>
      </c>
      <c r="AY1111" s="245" t="s">
        <v>197</v>
      </c>
    </row>
    <row r="1112" s="2" customFormat="1" ht="37.8" customHeight="1">
      <c r="A1112" s="41"/>
      <c r="B1112" s="42"/>
      <c r="C1112" s="278" t="s">
        <v>1514</v>
      </c>
      <c r="D1112" s="278" t="s">
        <v>547</v>
      </c>
      <c r="E1112" s="279" t="s">
        <v>1515</v>
      </c>
      <c r="F1112" s="280" t="s">
        <v>1516</v>
      </c>
      <c r="G1112" s="281" t="s">
        <v>903</v>
      </c>
      <c r="H1112" s="282">
        <v>3.6000000000000001</v>
      </c>
      <c r="I1112" s="283"/>
      <c r="J1112" s="284">
        <f>ROUND(I1112*H1112,2)</f>
        <v>0</v>
      </c>
      <c r="K1112" s="280" t="s">
        <v>203</v>
      </c>
      <c r="L1112" s="285"/>
      <c r="M1112" s="286" t="s">
        <v>19</v>
      </c>
      <c r="N1112" s="287" t="s">
        <v>45</v>
      </c>
      <c r="O1112" s="87"/>
      <c r="P1112" s="225">
        <f>O1112*H1112</f>
        <v>0</v>
      </c>
      <c r="Q1112" s="225">
        <v>0.0041999999999999997</v>
      </c>
      <c r="R1112" s="225">
        <f>Q1112*H1112</f>
        <v>0.01512</v>
      </c>
      <c r="S1112" s="225">
        <v>0</v>
      </c>
      <c r="T1112" s="226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27" t="s">
        <v>409</v>
      </c>
      <c r="AT1112" s="227" t="s">
        <v>547</v>
      </c>
      <c r="AU1112" s="227" t="s">
        <v>83</v>
      </c>
      <c r="AY1112" s="20" t="s">
        <v>197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20" t="s">
        <v>81</v>
      </c>
      <c r="BK1112" s="228">
        <f>ROUND(I1112*H1112,2)</f>
        <v>0</v>
      </c>
      <c r="BL1112" s="20" t="s">
        <v>304</v>
      </c>
      <c r="BM1112" s="227" t="s">
        <v>1517</v>
      </c>
    </row>
    <row r="1113" s="13" customFormat="1">
      <c r="A1113" s="13"/>
      <c r="B1113" s="234"/>
      <c r="C1113" s="235"/>
      <c r="D1113" s="236" t="s">
        <v>207</v>
      </c>
      <c r="E1113" s="237" t="s">
        <v>19</v>
      </c>
      <c r="F1113" s="238" t="s">
        <v>1509</v>
      </c>
      <c r="G1113" s="235"/>
      <c r="H1113" s="239">
        <v>3.6000000000000001</v>
      </c>
      <c r="I1113" s="240"/>
      <c r="J1113" s="235"/>
      <c r="K1113" s="235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207</v>
      </c>
      <c r="AU1113" s="245" t="s">
        <v>83</v>
      </c>
      <c r="AV1113" s="13" t="s">
        <v>83</v>
      </c>
      <c r="AW1113" s="13" t="s">
        <v>35</v>
      </c>
      <c r="AX1113" s="13" t="s">
        <v>81</v>
      </c>
      <c r="AY1113" s="245" t="s">
        <v>197</v>
      </c>
    </row>
    <row r="1114" s="2" customFormat="1" ht="37.8" customHeight="1">
      <c r="A1114" s="41"/>
      <c r="B1114" s="42"/>
      <c r="C1114" s="278" t="s">
        <v>1518</v>
      </c>
      <c r="D1114" s="278" t="s">
        <v>547</v>
      </c>
      <c r="E1114" s="279" t="s">
        <v>1519</v>
      </c>
      <c r="F1114" s="280" t="s">
        <v>1520</v>
      </c>
      <c r="G1114" s="281" t="s">
        <v>903</v>
      </c>
      <c r="H1114" s="282">
        <v>3.6000000000000001</v>
      </c>
      <c r="I1114" s="283"/>
      <c r="J1114" s="284">
        <f>ROUND(I1114*H1114,2)</f>
        <v>0</v>
      </c>
      <c r="K1114" s="280" t="s">
        <v>203</v>
      </c>
      <c r="L1114" s="285"/>
      <c r="M1114" s="286" t="s">
        <v>19</v>
      </c>
      <c r="N1114" s="287" t="s">
        <v>45</v>
      </c>
      <c r="O1114" s="87"/>
      <c r="P1114" s="225">
        <f>O1114*H1114</f>
        <v>0</v>
      </c>
      <c r="Q1114" s="225">
        <v>0.0047999999999999996</v>
      </c>
      <c r="R1114" s="225">
        <f>Q1114*H1114</f>
        <v>0.01728</v>
      </c>
      <c r="S1114" s="225">
        <v>0</v>
      </c>
      <c r="T1114" s="226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7" t="s">
        <v>409</v>
      </c>
      <c r="AT1114" s="227" t="s">
        <v>547</v>
      </c>
      <c r="AU1114" s="227" t="s">
        <v>83</v>
      </c>
      <c r="AY1114" s="20" t="s">
        <v>197</v>
      </c>
      <c r="BE1114" s="228">
        <f>IF(N1114="základní",J1114,0)</f>
        <v>0</v>
      </c>
      <c r="BF1114" s="228">
        <f>IF(N1114="snížená",J1114,0)</f>
        <v>0</v>
      </c>
      <c r="BG1114" s="228">
        <f>IF(N1114="zákl. přenesená",J1114,0)</f>
        <v>0</v>
      </c>
      <c r="BH1114" s="228">
        <f>IF(N1114="sníž. přenesená",J1114,0)</f>
        <v>0</v>
      </c>
      <c r="BI1114" s="228">
        <f>IF(N1114="nulová",J1114,0)</f>
        <v>0</v>
      </c>
      <c r="BJ1114" s="20" t="s">
        <v>81</v>
      </c>
      <c r="BK1114" s="228">
        <f>ROUND(I1114*H1114,2)</f>
        <v>0</v>
      </c>
      <c r="BL1114" s="20" t="s">
        <v>304</v>
      </c>
      <c r="BM1114" s="227" t="s">
        <v>1521</v>
      </c>
    </row>
    <row r="1115" s="13" customFormat="1">
      <c r="A1115" s="13"/>
      <c r="B1115" s="234"/>
      <c r="C1115" s="235"/>
      <c r="D1115" s="236" t="s">
        <v>207</v>
      </c>
      <c r="E1115" s="237" t="s">
        <v>19</v>
      </c>
      <c r="F1115" s="238" t="s">
        <v>1509</v>
      </c>
      <c r="G1115" s="235"/>
      <c r="H1115" s="239">
        <v>3.6000000000000001</v>
      </c>
      <c r="I1115" s="240"/>
      <c r="J1115" s="235"/>
      <c r="K1115" s="235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207</v>
      </c>
      <c r="AU1115" s="245" t="s">
        <v>83</v>
      </c>
      <c r="AV1115" s="13" t="s">
        <v>83</v>
      </c>
      <c r="AW1115" s="13" t="s">
        <v>35</v>
      </c>
      <c r="AX1115" s="13" t="s">
        <v>81</v>
      </c>
      <c r="AY1115" s="245" t="s">
        <v>197</v>
      </c>
    </row>
    <row r="1116" s="2" customFormat="1" ht="49.05" customHeight="1">
      <c r="A1116" s="41"/>
      <c r="B1116" s="42"/>
      <c r="C1116" s="216" t="s">
        <v>1522</v>
      </c>
      <c r="D1116" s="216" t="s">
        <v>199</v>
      </c>
      <c r="E1116" s="217" t="s">
        <v>1523</v>
      </c>
      <c r="F1116" s="218" t="s">
        <v>1524</v>
      </c>
      <c r="G1116" s="219" t="s">
        <v>1331</v>
      </c>
      <c r="H1116" s="288"/>
      <c r="I1116" s="221"/>
      <c r="J1116" s="222">
        <f>ROUND(I1116*H1116,2)</f>
        <v>0</v>
      </c>
      <c r="K1116" s="218" t="s">
        <v>203</v>
      </c>
      <c r="L1116" s="47"/>
      <c r="M1116" s="223" t="s">
        <v>19</v>
      </c>
      <c r="N1116" s="224" t="s">
        <v>45</v>
      </c>
      <c r="O1116" s="87"/>
      <c r="P1116" s="225">
        <f>O1116*H1116</f>
        <v>0</v>
      </c>
      <c r="Q1116" s="225">
        <v>0</v>
      </c>
      <c r="R1116" s="225">
        <f>Q1116*H1116</f>
        <v>0</v>
      </c>
      <c r="S1116" s="225">
        <v>0</v>
      </c>
      <c r="T1116" s="226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7" t="s">
        <v>304</v>
      </c>
      <c r="AT1116" s="227" t="s">
        <v>199</v>
      </c>
      <c r="AU1116" s="227" t="s">
        <v>83</v>
      </c>
      <c r="AY1116" s="20" t="s">
        <v>197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20" t="s">
        <v>81</v>
      </c>
      <c r="BK1116" s="228">
        <f>ROUND(I1116*H1116,2)</f>
        <v>0</v>
      </c>
      <c r="BL1116" s="20" t="s">
        <v>304</v>
      </c>
      <c r="BM1116" s="227" t="s">
        <v>1525</v>
      </c>
    </row>
    <row r="1117" s="2" customFormat="1">
      <c r="A1117" s="41"/>
      <c r="B1117" s="42"/>
      <c r="C1117" s="43"/>
      <c r="D1117" s="229" t="s">
        <v>205</v>
      </c>
      <c r="E1117" s="43"/>
      <c r="F1117" s="230" t="s">
        <v>1526</v>
      </c>
      <c r="G1117" s="43"/>
      <c r="H1117" s="43"/>
      <c r="I1117" s="231"/>
      <c r="J1117" s="43"/>
      <c r="K1117" s="43"/>
      <c r="L1117" s="47"/>
      <c r="M1117" s="232"/>
      <c r="N1117" s="233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205</v>
      </c>
      <c r="AU1117" s="20" t="s">
        <v>83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1527</v>
      </c>
      <c r="F1118" s="214" t="s">
        <v>1528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SUM(P1119:P1121)</f>
        <v>0</v>
      </c>
      <c r="Q1118" s="208"/>
      <c r="R1118" s="209">
        <f>SUM(R1119:R1121)</f>
        <v>0.030130000000000001</v>
      </c>
      <c r="S1118" s="208"/>
      <c r="T1118" s="210">
        <f>SUM(T1119:T1121)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73</v>
      </c>
      <c r="AU1118" s="212" t="s">
        <v>81</v>
      </c>
      <c r="AY1118" s="211" t="s">
        <v>197</v>
      </c>
      <c r="BK1118" s="213">
        <f>SUM(BK1119:BK1121)</f>
        <v>0</v>
      </c>
    </row>
    <row r="1119" s="2" customFormat="1" ht="33" customHeight="1">
      <c r="A1119" s="41"/>
      <c r="B1119" s="42"/>
      <c r="C1119" s="216" t="s">
        <v>1529</v>
      </c>
      <c r="D1119" s="216" t="s">
        <v>199</v>
      </c>
      <c r="E1119" s="217" t="s">
        <v>1530</v>
      </c>
      <c r="F1119" s="218" t="s">
        <v>1531</v>
      </c>
      <c r="G1119" s="219" t="s">
        <v>1532</v>
      </c>
      <c r="H1119" s="220">
        <v>1</v>
      </c>
      <c r="I1119" s="221"/>
      <c r="J1119" s="222">
        <f>ROUND(I1119*H1119,2)</f>
        <v>0</v>
      </c>
      <c r="K1119" s="218" t="s">
        <v>203</v>
      </c>
      <c r="L1119" s="47"/>
      <c r="M1119" s="223" t="s">
        <v>19</v>
      </c>
      <c r="N1119" s="224" t="s">
        <v>45</v>
      </c>
      <c r="O1119" s="87"/>
      <c r="P1119" s="225">
        <f>O1119*H1119</f>
        <v>0</v>
      </c>
      <c r="Q1119" s="225">
        <v>0.030130000000000001</v>
      </c>
      <c r="R1119" s="225">
        <f>Q1119*H1119</f>
        <v>0.030130000000000001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304</v>
      </c>
      <c r="AT1119" s="227" t="s">
        <v>199</v>
      </c>
      <c r="AU1119" s="227" t="s">
        <v>83</v>
      </c>
      <c r="AY1119" s="20" t="s">
        <v>197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81</v>
      </c>
      <c r="BK1119" s="228">
        <f>ROUND(I1119*H1119,2)</f>
        <v>0</v>
      </c>
      <c r="BL1119" s="20" t="s">
        <v>304</v>
      </c>
      <c r="BM1119" s="227" t="s">
        <v>1533</v>
      </c>
    </row>
    <row r="1120" s="2" customFormat="1">
      <c r="A1120" s="41"/>
      <c r="B1120" s="42"/>
      <c r="C1120" s="43"/>
      <c r="D1120" s="229" t="s">
        <v>205</v>
      </c>
      <c r="E1120" s="43"/>
      <c r="F1120" s="230" t="s">
        <v>1534</v>
      </c>
      <c r="G1120" s="43"/>
      <c r="H1120" s="43"/>
      <c r="I1120" s="231"/>
      <c r="J1120" s="43"/>
      <c r="K1120" s="43"/>
      <c r="L1120" s="47"/>
      <c r="M1120" s="232"/>
      <c r="N1120" s="233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205</v>
      </c>
      <c r="AU1120" s="20" t="s">
        <v>83</v>
      </c>
    </row>
    <row r="1121" s="13" customFormat="1">
      <c r="A1121" s="13"/>
      <c r="B1121" s="234"/>
      <c r="C1121" s="235"/>
      <c r="D1121" s="236" t="s">
        <v>207</v>
      </c>
      <c r="E1121" s="237" t="s">
        <v>19</v>
      </c>
      <c r="F1121" s="238" t="s">
        <v>1535</v>
      </c>
      <c r="G1121" s="235"/>
      <c r="H1121" s="239">
        <v>1</v>
      </c>
      <c r="I1121" s="240"/>
      <c r="J1121" s="235"/>
      <c r="K1121" s="235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207</v>
      </c>
      <c r="AU1121" s="245" t="s">
        <v>83</v>
      </c>
      <c r="AV1121" s="13" t="s">
        <v>83</v>
      </c>
      <c r="AW1121" s="13" t="s">
        <v>35</v>
      </c>
      <c r="AX1121" s="13" t="s">
        <v>81</v>
      </c>
      <c r="AY1121" s="245" t="s">
        <v>197</v>
      </c>
    </row>
    <row r="1122" s="12" customFormat="1" ht="22.8" customHeight="1">
      <c r="A1122" s="12"/>
      <c r="B1122" s="200"/>
      <c r="C1122" s="201"/>
      <c r="D1122" s="202" t="s">
        <v>73</v>
      </c>
      <c r="E1122" s="214" t="s">
        <v>1536</v>
      </c>
      <c r="F1122" s="214" t="s">
        <v>1537</v>
      </c>
      <c r="G1122" s="201"/>
      <c r="H1122" s="201"/>
      <c r="I1122" s="204"/>
      <c r="J1122" s="215">
        <f>BK1122</f>
        <v>0</v>
      </c>
      <c r="K1122" s="201"/>
      <c r="L1122" s="206"/>
      <c r="M1122" s="207"/>
      <c r="N1122" s="208"/>
      <c r="O1122" s="208"/>
      <c r="P1122" s="209">
        <f>SUM(P1123:P1126)</f>
        <v>0</v>
      </c>
      <c r="Q1122" s="208"/>
      <c r="R1122" s="209">
        <f>SUM(R1123:R1126)</f>
        <v>0.0021800000000000001</v>
      </c>
      <c r="S1122" s="208"/>
      <c r="T1122" s="210">
        <f>SUM(T1123:T1126)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11" t="s">
        <v>83</v>
      </c>
      <c r="AT1122" s="212" t="s">
        <v>73</v>
      </c>
      <c r="AU1122" s="212" t="s">
        <v>81</v>
      </c>
      <c r="AY1122" s="211" t="s">
        <v>197</v>
      </c>
      <c r="BK1122" s="213">
        <f>SUM(BK1123:BK1126)</f>
        <v>0</v>
      </c>
    </row>
    <row r="1123" s="2" customFormat="1" ht="24.15" customHeight="1">
      <c r="A1123" s="41"/>
      <c r="B1123" s="42"/>
      <c r="C1123" s="216" t="s">
        <v>1538</v>
      </c>
      <c r="D1123" s="216" t="s">
        <v>199</v>
      </c>
      <c r="E1123" s="217" t="s">
        <v>1539</v>
      </c>
      <c r="F1123" s="218" t="s">
        <v>1540</v>
      </c>
      <c r="G1123" s="219" t="s">
        <v>280</v>
      </c>
      <c r="H1123" s="220">
        <v>1</v>
      </c>
      <c r="I1123" s="221"/>
      <c r="J1123" s="222">
        <f>ROUND(I1123*H1123,2)</f>
        <v>0</v>
      </c>
      <c r="K1123" s="218" t="s">
        <v>19</v>
      </c>
      <c r="L1123" s="47"/>
      <c r="M1123" s="223" t="s">
        <v>19</v>
      </c>
      <c r="N1123" s="224" t="s">
        <v>45</v>
      </c>
      <c r="O1123" s="87"/>
      <c r="P1123" s="225">
        <f>O1123*H1123</f>
        <v>0</v>
      </c>
      <c r="Q1123" s="225">
        <v>0.00109</v>
      </c>
      <c r="R1123" s="225">
        <f>Q1123*H1123</f>
        <v>0.00109</v>
      </c>
      <c r="S1123" s="225">
        <v>0</v>
      </c>
      <c r="T1123" s="226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7" t="s">
        <v>304</v>
      </c>
      <c r="AT1123" s="227" t="s">
        <v>199</v>
      </c>
      <c r="AU1123" s="227" t="s">
        <v>83</v>
      </c>
      <c r="AY1123" s="20" t="s">
        <v>197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20" t="s">
        <v>81</v>
      </c>
      <c r="BK1123" s="228">
        <f>ROUND(I1123*H1123,2)</f>
        <v>0</v>
      </c>
      <c r="BL1123" s="20" t="s">
        <v>304</v>
      </c>
      <c r="BM1123" s="227" t="s">
        <v>1541</v>
      </c>
    </row>
    <row r="1124" s="13" customFormat="1">
      <c r="A1124" s="13"/>
      <c r="B1124" s="234"/>
      <c r="C1124" s="235"/>
      <c r="D1124" s="236" t="s">
        <v>207</v>
      </c>
      <c r="E1124" s="237" t="s">
        <v>19</v>
      </c>
      <c r="F1124" s="238" t="s">
        <v>1542</v>
      </c>
      <c r="G1124" s="235"/>
      <c r="H1124" s="239">
        <v>1</v>
      </c>
      <c r="I1124" s="240"/>
      <c r="J1124" s="235"/>
      <c r="K1124" s="235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207</v>
      </c>
      <c r="AU1124" s="245" t="s">
        <v>83</v>
      </c>
      <c r="AV1124" s="13" t="s">
        <v>83</v>
      </c>
      <c r="AW1124" s="13" t="s">
        <v>35</v>
      </c>
      <c r="AX1124" s="13" t="s">
        <v>81</v>
      </c>
      <c r="AY1124" s="245" t="s">
        <v>197</v>
      </c>
    </row>
    <row r="1125" s="2" customFormat="1" ht="24.15" customHeight="1">
      <c r="A1125" s="41"/>
      <c r="B1125" s="42"/>
      <c r="C1125" s="216" t="s">
        <v>1543</v>
      </c>
      <c r="D1125" s="216" t="s">
        <v>199</v>
      </c>
      <c r="E1125" s="217" t="s">
        <v>1544</v>
      </c>
      <c r="F1125" s="218" t="s">
        <v>1545</v>
      </c>
      <c r="G1125" s="219" t="s">
        <v>280</v>
      </c>
      <c r="H1125" s="220">
        <v>1</v>
      </c>
      <c r="I1125" s="221"/>
      <c r="J1125" s="222">
        <f>ROUND(I1125*H1125,2)</f>
        <v>0</v>
      </c>
      <c r="K1125" s="218" t="s">
        <v>19</v>
      </c>
      <c r="L1125" s="47"/>
      <c r="M1125" s="223" t="s">
        <v>19</v>
      </c>
      <c r="N1125" s="224" t="s">
        <v>45</v>
      </c>
      <c r="O1125" s="87"/>
      <c r="P1125" s="225">
        <f>O1125*H1125</f>
        <v>0</v>
      </c>
      <c r="Q1125" s="225">
        <v>0.00109</v>
      </c>
      <c r="R1125" s="225">
        <f>Q1125*H1125</f>
        <v>0.00109</v>
      </c>
      <c r="S1125" s="225">
        <v>0</v>
      </c>
      <c r="T1125" s="226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7" t="s">
        <v>304</v>
      </c>
      <c r="AT1125" s="227" t="s">
        <v>199</v>
      </c>
      <c r="AU1125" s="227" t="s">
        <v>83</v>
      </c>
      <c r="AY1125" s="20" t="s">
        <v>197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20" t="s">
        <v>81</v>
      </c>
      <c r="BK1125" s="228">
        <f>ROUND(I1125*H1125,2)</f>
        <v>0</v>
      </c>
      <c r="BL1125" s="20" t="s">
        <v>304</v>
      </c>
      <c r="BM1125" s="227" t="s">
        <v>1546</v>
      </c>
    </row>
    <row r="1126" s="13" customFormat="1">
      <c r="A1126" s="13"/>
      <c r="B1126" s="234"/>
      <c r="C1126" s="235"/>
      <c r="D1126" s="236" t="s">
        <v>207</v>
      </c>
      <c r="E1126" s="237" t="s">
        <v>19</v>
      </c>
      <c r="F1126" s="238" t="s">
        <v>1547</v>
      </c>
      <c r="G1126" s="235"/>
      <c r="H1126" s="239">
        <v>1</v>
      </c>
      <c r="I1126" s="240"/>
      <c r="J1126" s="235"/>
      <c r="K1126" s="235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207</v>
      </c>
      <c r="AU1126" s="245" t="s">
        <v>83</v>
      </c>
      <c r="AV1126" s="13" t="s">
        <v>83</v>
      </c>
      <c r="AW1126" s="13" t="s">
        <v>35</v>
      </c>
      <c r="AX1126" s="13" t="s">
        <v>81</v>
      </c>
      <c r="AY1126" s="245" t="s">
        <v>197</v>
      </c>
    </row>
    <row r="1127" s="12" customFormat="1" ht="22.8" customHeight="1">
      <c r="A1127" s="12"/>
      <c r="B1127" s="200"/>
      <c r="C1127" s="201"/>
      <c r="D1127" s="202" t="s">
        <v>73</v>
      </c>
      <c r="E1127" s="214" t="s">
        <v>1548</v>
      </c>
      <c r="F1127" s="214" t="s">
        <v>1549</v>
      </c>
      <c r="G1127" s="201"/>
      <c r="H1127" s="201"/>
      <c r="I1127" s="204"/>
      <c r="J1127" s="215">
        <f>BK1127</f>
        <v>0</v>
      </c>
      <c r="K1127" s="201"/>
      <c r="L1127" s="206"/>
      <c r="M1127" s="207"/>
      <c r="N1127" s="208"/>
      <c r="O1127" s="208"/>
      <c r="P1127" s="209">
        <f>SUM(P1128:P1133)</f>
        <v>0</v>
      </c>
      <c r="Q1127" s="208"/>
      <c r="R1127" s="209">
        <f>SUM(R1128:R1133)</f>
        <v>0.69067008000000008</v>
      </c>
      <c r="S1127" s="208"/>
      <c r="T1127" s="210">
        <f>SUM(T1128:T1133)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11" t="s">
        <v>83</v>
      </c>
      <c r="AT1127" s="212" t="s">
        <v>73</v>
      </c>
      <c r="AU1127" s="212" t="s">
        <v>81</v>
      </c>
      <c r="AY1127" s="211" t="s">
        <v>197</v>
      </c>
      <c r="BK1127" s="213">
        <f>SUM(BK1128:BK1133)</f>
        <v>0</v>
      </c>
    </row>
    <row r="1128" s="2" customFormat="1" ht="37.8" customHeight="1">
      <c r="A1128" s="41"/>
      <c r="B1128" s="42"/>
      <c r="C1128" s="216" t="s">
        <v>1550</v>
      </c>
      <c r="D1128" s="216" t="s">
        <v>199</v>
      </c>
      <c r="E1128" s="217" t="s">
        <v>1551</v>
      </c>
      <c r="F1128" s="218" t="s">
        <v>1552</v>
      </c>
      <c r="G1128" s="219" t="s">
        <v>202</v>
      </c>
      <c r="H1128" s="220">
        <v>59.954000000000001</v>
      </c>
      <c r="I1128" s="221"/>
      <c r="J1128" s="222">
        <f>ROUND(I1128*H1128,2)</f>
        <v>0</v>
      </c>
      <c r="K1128" s="218" t="s">
        <v>203</v>
      </c>
      <c r="L1128" s="47"/>
      <c r="M1128" s="223" t="s">
        <v>19</v>
      </c>
      <c r="N1128" s="224" t="s">
        <v>45</v>
      </c>
      <c r="O1128" s="87"/>
      <c r="P1128" s="225">
        <f>O1128*H1128</f>
        <v>0</v>
      </c>
      <c r="Q1128" s="225">
        <v>0.011520000000000001</v>
      </c>
      <c r="R1128" s="225">
        <f>Q1128*H1128</f>
        <v>0.69067008000000008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304</v>
      </c>
      <c r="AT1128" s="227" t="s">
        <v>199</v>
      </c>
      <c r="AU1128" s="227" t="s">
        <v>83</v>
      </c>
      <c r="AY1128" s="20" t="s">
        <v>197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81</v>
      </c>
      <c r="BK1128" s="228">
        <f>ROUND(I1128*H1128,2)</f>
        <v>0</v>
      </c>
      <c r="BL1128" s="20" t="s">
        <v>304</v>
      </c>
      <c r="BM1128" s="227" t="s">
        <v>1553</v>
      </c>
    </row>
    <row r="1129" s="2" customFormat="1">
      <c r="A1129" s="41"/>
      <c r="B1129" s="42"/>
      <c r="C1129" s="43"/>
      <c r="D1129" s="229" t="s">
        <v>205</v>
      </c>
      <c r="E1129" s="43"/>
      <c r="F1129" s="230" t="s">
        <v>1554</v>
      </c>
      <c r="G1129" s="43"/>
      <c r="H1129" s="43"/>
      <c r="I1129" s="231"/>
      <c r="J1129" s="43"/>
      <c r="K1129" s="43"/>
      <c r="L1129" s="47"/>
      <c r="M1129" s="232"/>
      <c r="N1129" s="233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205</v>
      </c>
      <c r="AU1129" s="20" t="s">
        <v>83</v>
      </c>
    </row>
    <row r="1130" s="13" customFormat="1">
      <c r="A1130" s="13"/>
      <c r="B1130" s="234"/>
      <c r="C1130" s="235"/>
      <c r="D1130" s="236" t="s">
        <v>207</v>
      </c>
      <c r="E1130" s="237" t="s">
        <v>19</v>
      </c>
      <c r="F1130" s="238" t="s">
        <v>1555</v>
      </c>
      <c r="G1130" s="235"/>
      <c r="H1130" s="239">
        <v>59.954000000000001</v>
      </c>
      <c r="I1130" s="240"/>
      <c r="J1130" s="235"/>
      <c r="K1130" s="235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207</v>
      </c>
      <c r="AU1130" s="245" t="s">
        <v>83</v>
      </c>
      <c r="AV1130" s="13" t="s">
        <v>83</v>
      </c>
      <c r="AW1130" s="13" t="s">
        <v>35</v>
      </c>
      <c r="AX1130" s="13" t="s">
        <v>74</v>
      </c>
      <c r="AY1130" s="245" t="s">
        <v>197</v>
      </c>
    </row>
    <row r="1131" s="14" customFormat="1">
      <c r="A1131" s="14"/>
      <c r="B1131" s="246"/>
      <c r="C1131" s="247"/>
      <c r="D1131" s="236" t="s">
        <v>207</v>
      </c>
      <c r="E1131" s="248" t="s">
        <v>19</v>
      </c>
      <c r="F1131" s="249" t="s">
        <v>216</v>
      </c>
      <c r="G1131" s="247"/>
      <c r="H1131" s="250">
        <v>59.954000000000001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207</v>
      </c>
      <c r="AU1131" s="256" t="s">
        <v>83</v>
      </c>
      <c r="AV1131" s="14" t="s">
        <v>109</v>
      </c>
      <c r="AW1131" s="14" t="s">
        <v>35</v>
      </c>
      <c r="AX1131" s="14" t="s">
        <v>81</v>
      </c>
      <c r="AY1131" s="256" t="s">
        <v>197</v>
      </c>
    </row>
    <row r="1132" s="2" customFormat="1" ht="49.05" customHeight="1">
      <c r="A1132" s="41"/>
      <c r="B1132" s="42"/>
      <c r="C1132" s="216" t="s">
        <v>1556</v>
      </c>
      <c r="D1132" s="216" t="s">
        <v>199</v>
      </c>
      <c r="E1132" s="217" t="s">
        <v>1557</v>
      </c>
      <c r="F1132" s="218" t="s">
        <v>1558</v>
      </c>
      <c r="G1132" s="219" t="s">
        <v>1331</v>
      </c>
      <c r="H1132" s="288"/>
      <c r="I1132" s="221"/>
      <c r="J1132" s="222">
        <f>ROUND(I1132*H1132,2)</f>
        <v>0</v>
      </c>
      <c r="K1132" s="218" t="s">
        <v>203</v>
      </c>
      <c r="L1132" s="47"/>
      <c r="M1132" s="223" t="s">
        <v>19</v>
      </c>
      <c r="N1132" s="224" t="s">
        <v>45</v>
      </c>
      <c r="O1132" s="87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304</v>
      </c>
      <c r="AT1132" s="227" t="s">
        <v>199</v>
      </c>
      <c r="AU1132" s="227" t="s">
        <v>83</v>
      </c>
      <c r="AY1132" s="20" t="s">
        <v>197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81</v>
      </c>
      <c r="BK1132" s="228">
        <f>ROUND(I1132*H1132,2)</f>
        <v>0</v>
      </c>
      <c r="BL1132" s="20" t="s">
        <v>304</v>
      </c>
      <c r="BM1132" s="227" t="s">
        <v>1559</v>
      </c>
    </row>
    <row r="1133" s="2" customFormat="1">
      <c r="A1133" s="41"/>
      <c r="B1133" s="42"/>
      <c r="C1133" s="43"/>
      <c r="D1133" s="229" t="s">
        <v>205</v>
      </c>
      <c r="E1133" s="43"/>
      <c r="F1133" s="230" t="s">
        <v>1560</v>
      </c>
      <c r="G1133" s="43"/>
      <c r="H1133" s="43"/>
      <c r="I1133" s="231"/>
      <c r="J1133" s="43"/>
      <c r="K1133" s="43"/>
      <c r="L1133" s="47"/>
      <c r="M1133" s="232"/>
      <c r="N1133" s="233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205</v>
      </c>
      <c r="AU1133" s="20" t="s">
        <v>83</v>
      </c>
    </row>
    <row r="1134" s="12" customFormat="1" ht="22.8" customHeight="1">
      <c r="A1134" s="12"/>
      <c r="B1134" s="200"/>
      <c r="C1134" s="201"/>
      <c r="D1134" s="202" t="s">
        <v>73</v>
      </c>
      <c r="E1134" s="214" t="s">
        <v>1561</v>
      </c>
      <c r="F1134" s="214" t="s">
        <v>1562</v>
      </c>
      <c r="G1134" s="201"/>
      <c r="H1134" s="201"/>
      <c r="I1134" s="204"/>
      <c r="J1134" s="215">
        <f>BK1134</f>
        <v>0</v>
      </c>
      <c r="K1134" s="201"/>
      <c r="L1134" s="206"/>
      <c r="M1134" s="207"/>
      <c r="N1134" s="208"/>
      <c r="O1134" s="208"/>
      <c r="P1134" s="209">
        <f>SUM(P1135:P1221)</f>
        <v>0</v>
      </c>
      <c r="Q1134" s="208"/>
      <c r="R1134" s="209">
        <f>SUM(R1135:R1221)</f>
        <v>5.9349692199999993</v>
      </c>
      <c r="S1134" s="208"/>
      <c r="T1134" s="210">
        <f>SUM(T1135:T1221)</f>
        <v>0</v>
      </c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R1134" s="211" t="s">
        <v>83</v>
      </c>
      <c r="AT1134" s="212" t="s">
        <v>73</v>
      </c>
      <c r="AU1134" s="212" t="s">
        <v>81</v>
      </c>
      <c r="AY1134" s="211" t="s">
        <v>197</v>
      </c>
      <c r="BK1134" s="213">
        <f>SUM(BK1135:BK1221)</f>
        <v>0</v>
      </c>
    </row>
    <row r="1135" s="2" customFormat="1" ht="44.25" customHeight="1">
      <c r="A1135" s="41"/>
      <c r="B1135" s="42"/>
      <c r="C1135" s="216" t="s">
        <v>1563</v>
      </c>
      <c r="D1135" s="289" t="s">
        <v>199</v>
      </c>
      <c r="E1135" s="217" t="s">
        <v>1564</v>
      </c>
      <c r="F1135" s="218" t="s">
        <v>1565</v>
      </c>
      <c r="G1135" s="219" t="s">
        <v>202</v>
      </c>
      <c r="H1135" s="220">
        <v>40.780000000000001</v>
      </c>
      <c r="I1135" s="221"/>
      <c r="J1135" s="222">
        <f>ROUND(I1135*H1135,2)</f>
        <v>0</v>
      </c>
      <c r="K1135" s="218" t="s">
        <v>203</v>
      </c>
      <c r="L1135" s="47"/>
      <c r="M1135" s="223" t="s">
        <v>19</v>
      </c>
      <c r="N1135" s="224" t="s">
        <v>45</v>
      </c>
      <c r="O1135" s="87"/>
      <c r="P1135" s="225">
        <f>O1135*H1135</f>
        <v>0</v>
      </c>
      <c r="Q1135" s="225">
        <v>0.010880000000000001</v>
      </c>
      <c r="R1135" s="225">
        <f>Q1135*H1135</f>
        <v>0.44368640000000004</v>
      </c>
      <c r="S1135" s="225">
        <v>0</v>
      </c>
      <c r="T1135" s="226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7" t="s">
        <v>304</v>
      </c>
      <c r="AT1135" s="227" t="s">
        <v>199</v>
      </c>
      <c r="AU1135" s="227" t="s">
        <v>83</v>
      </c>
      <c r="AY1135" s="20" t="s">
        <v>197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20" t="s">
        <v>81</v>
      </c>
      <c r="BK1135" s="228">
        <f>ROUND(I1135*H1135,2)</f>
        <v>0</v>
      </c>
      <c r="BL1135" s="20" t="s">
        <v>304</v>
      </c>
      <c r="BM1135" s="227" t="s">
        <v>1566</v>
      </c>
    </row>
    <row r="1136" s="2" customFormat="1">
      <c r="A1136" s="41"/>
      <c r="B1136" s="42"/>
      <c r="C1136" s="43"/>
      <c r="D1136" s="229" t="s">
        <v>205</v>
      </c>
      <c r="E1136" s="43"/>
      <c r="F1136" s="230" t="s">
        <v>1567</v>
      </c>
      <c r="G1136" s="43"/>
      <c r="H1136" s="43"/>
      <c r="I1136" s="231"/>
      <c r="J1136" s="43"/>
      <c r="K1136" s="43"/>
      <c r="L1136" s="47"/>
      <c r="M1136" s="232"/>
      <c r="N1136" s="233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205</v>
      </c>
      <c r="AU1136" s="20" t="s">
        <v>83</v>
      </c>
    </row>
    <row r="1137" s="15" customFormat="1">
      <c r="A1137" s="15"/>
      <c r="B1137" s="257"/>
      <c r="C1137" s="258"/>
      <c r="D1137" s="236" t="s">
        <v>207</v>
      </c>
      <c r="E1137" s="259" t="s">
        <v>19</v>
      </c>
      <c r="F1137" s="260" t="s">
        <v>1568</v>
      </c>
      <c r="G1137" s="258"/>
      <c r="H1137" s="259" t="s">
        <v>19</v>
      </c>
      <c r="I1137" s="261"/>
      <c r="J1137" s="258"/>
      <c r="K1137" s="258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6" t="s">
        <v>207</v>
      </c>
      <c r="AU1137" s="266" t="s">
        <v>83</v>
      </c>
      <c r="AV1137" s="15" t="s">
        <v>81</v>
      </c>
      <c r="AW1137" s="15" t="s">
        <v>35</v>
      </c>
      <c r="AX1137" s="15" t="s">
        <v>74</v>
      </c>
      <c r="AY1137" s="266" t="s">
        <v>197</v>
      </c>
    </row>
    <row r="1138" s="13" customFormat="1">
      <c r="A1138" s="13"/>
      <c r="B1138" s="234"/>
      <c r="C1138" s="235"/>
      <c r="D1138" s="236" t="s">
        <v>207</v>
      </c>
      <c r="E1138" s="237" t="s">
        <v>19</v>
      </c>
      <c r="F1138" s="238" t="s">
        <v>1569</v>
      </c>
      <c r="G1138" s="235"/>
      <c r="H1138" s="239">
        <v>5.7000000000000002</v>
      </c>
      <c r="I1138" s="240"/>
      <c r="J1138" s="235"/>
      <c r="K1138" s="235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207</v>
      </c>
      <c r="AU1138" s="245" t="s">
        <v>83</v>
      </c>
      <c r="AV1138" s="13" t="s">
        <v>83</v>
      </c>
      <c r="AW1138" s="13" t="s">
        <v>35</v>
      </c>
      <c r="AX1138" s="13" t="s">
        <v>74</v>
      </c>
      <c r="AY1138" s="245" t="s">
        <v>197</v>
      </c>
    </row>
    <row r="1139" s="13" customFormat="1">
      <c r="A1139" s="13"/>
      <c r="B1139" s="234"/>
      <c r="C1139" s="235"/>
      <c r="D1139" s="236" t="s">
        <v>207</v>
      </c>
      <c r="E1139" s="237" t="s">
        <v>19</v>
      </c>
      <c r="F1139" s="238" t="s">
        <v>1570</v>
      </c>
      <c r="G1139" s="235"/>
      <c r="H1139" s="239">
        <v>5.7599999999999998</v>
      </c>
      <c r="I1139" s="240"/>
      <c r="J1139" s="235"/>
      <c r="K1139" s="235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207</v>
      </c>
      <c r="AU1139" s="245" t="s">
        <v>83</v>
      </c>
      <c r="AV1139" s="13" t="s">
        <v>83</v>
      </c>
      <c r="AW1139" s="13" t="s">
        <v>35</v>
      </c>
      <c r="AX1139" s="13" t="s">
        <v>74</v>
      </c>
      <c r="AY1139" s="245" t="s">
        <v>197</v>
      </c>
    </row>
    <row r="1140" s="13" customFormat="1">
      <c r="A1140" s="13"/>
      <c r="B1140" s="234"/>
      <c r="C1140" s="235"/>
      <c r="D1140" s="236" t="s">
        <v>207</v>
      </c>
      <c r="E1140" s="237" t="s">
        <v>19</v>
      </c>
      <c r="F1140" s="238" t="s">
        <v>1571</v>
      </c>
      <c r="G1140" s="235"/>
      <c r="H1140" s="239">
        <v>3.8999999999999999</v>
      </c>
      <c r="I1140" s="240"/>
      <c r="J1140" s="235"/>
      <c r="K1140" s="235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207</v>
      </c>
      <c r="AU1140" s="245" t="s">
        <v>83</v>
      </c>
      <c r="AV1140" s="13" t="s">
        <v>83</v>
      </c>
      <c r="AW1140" s="13" t="s">
        <v>35</v>
      </c>
      <c r="AX1140" s="13" t="s">
        <v>74</v>
      </c>
      <c r="AY1140" s="245" t="s">
        <v>197</v>
      </c>
    </row>
    <row r="1141" s="13" customFormat="1">
      <c r="A1141" s="13"/>
      <c r="B1141" s="234"/>
      <c r="C1141" s="235"/>
      <c r="D1141" s="236" t="s">
        <v>207</v>
      </c>
      <c r="E1141" s="237" t="s">
        <v>19</v>
      </c>
      <c r="F1141" s="238" t="s">
        <v>1572</v>
      </c>
      <c r="G1141" s="235"/>
      <c r="H1141" s="239">
        <v>3.8999999999999999</v>
      </c>
      <c r="I1141" s="240"/>
      <c r="J1141" s="235"/>
      <c r="K1141" s="235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207</v>
      </c>
      <c r="AU1141" s="245" t="s">
        <v>83</v>
      </c>
      <c r="AV1141" s="13" t="s">
        <v>83</v>
      </c>
      <c r="AW1141" s="13" t="s">
        <v>35</v>
      </c>
      <c r="AX1141" s="13" t="s">
        <v>74</v>
      </c>
      <c r="AY1141" s="245" t="s">
        <v>197</v>
      </c>
    </row>
    <row r="1142" s="15" customFormat="1">
      <c r="A1142" s="15"/>
      <c r="B1142" s="257"/>
      <c r="C1142" s="258"/>
      <c r="D1142" s="236" t="s">
        <v>207</v>
      </c>
      <c r="E1142" s="259" t="s">
        <v>19</v>
      </c>
      <c r="F1142" s="260" t="s">
        <v>1573</v>
      </c>
      <c r="G1142" s="258"/>
      <c r="H1142" s="259" t="s">
        <v>19</v>
      </c>
      <c r="I1142" s="261"/>
      <c r="J1142" s="258"/>
      <c r="K1142" s="258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6" t="s">
        <v>207</v>
      </c>
      <c r="AU1142" s="266" t="s">
        <v>83</v>
      </c>
      <c r="AV1142" s="15" t="s">
        <v>81</v>
      </c>
      <c r="AW1142" s="15" t="s">
        <v>35</v>
      </c>
      <c r="AX1142" s="15" t="s">
        <v>74</v>
      </c>
      <c r="AY1142" s="266" t="s">
        <v>197</v>
      </c>
    </row>
    <row r="1143" s="13" customFormat="1">
      <c r="A1143" s="13"/>
      <c r="B1143" s="234"/>
      <c r="C1143" s="235"/>
      <c r="D1143" s="236" t="s">
        <v>207</v>
      </c>
      <c r="E1143" s="237" t="s">
        <v>19</v>
      </c>
      <c r="F1143" s="238" t="s">
        <v>1574</v>
      </c>
      <c r="G1143" s="235"/>
      <c r="H1143" s="239">
        <v>4.8419999999999996</v>
      </c>
      <c r="I1143" s="240"/>
      <c r="J1143" s="235"/>
      <c r="K1143" s="235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5" t="s">
        <v>207</v>
      </c>
      <c r="AU1143" s="245" t="s">
        <v>83</v>
      </c>
      <c r="AV1143" s="13" t="s">
        <v>83</v>
      </c>
      <c r="AW1143" s="13" t="s">
        <v>35</v>
      </c>
      <c r="AX1143" s="13" t="s">
        <v>74</v>
      </c>
      <c r="AY1143" s="245" t="s">
        <v>197</v>
      </c>
    </row>
    <row r="1144" s="13" customFormat="1">
      <c r="A1144" s="13"/>
      <c r="B1144" s="234"/>
      <c r="C1144" s="235"/>
      <c r="D1144" s="236" t="s">
        <v>207</v>
      </c>
      <c r="E1144" s="237" t="s">
        <v>19</v>
      </c>
      <c r="F1144" s="238" t="s">
        <v>1575</v>
      </c>
      <c r="G1144" s="235"/>
      <c r="H1144" s="239">
        <v>4.8419999999999996</v>
      </c>
      <c r="I1144" s="240"/>
      <c r="J1144" s="235"/>
      <c r="K1144" s="235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207</v>
      </c>
      <c r="AU1144" s="245" t="s">
        <v>83</v>
      </c>
      <c r="AV1144" s="13" t="s">
        <v>83</v>
      </c>
      <c r="AW1144" s="13" t="s">
        <v>35</v>
      </c>
      <c r="AX1144" s="13" t="s">
        <v>74</v>
      </c>
      <c r="AY1144" s="245" t="s">
        <v>197</v>
      </c>
    </row>
    <row r="1145" s="13" customFormat="1">
      <c r="A1145" s="13"/>
      <c r="B1145" s="234"/>
      <c r="C1145" s="235"/>
      <c r="D1145" s="236" t="s">
        <v>207</v>
      </c>
      <c r="E1145" s="237" t="s">
        <v>19</v>
      </c>
      <c r="F1145" s="238" t="s">
        <v>1576</v>
      </c>
      <c r="G1145" s="235"/>
      <c r="H1145" s="239">
        <v>5.9180000000000001</v>
      </c>
      <c r="I1145" s="240"/>
      <c r="J1145" s="235"/>
      <c r="K1145" s="235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207</v>
      </c>
      <c r="AU1145" s="245" t="s">
        <v>83</v>
      </c>
      <c r="AV1145" s="13" t="s">
        <v>83</v>
      </c>
      <c r="AW1145" s="13" t="s">
        <v>35</v>
      </c>
      <c r="AX1145" s="13" t="s">
        <v>74</v>
      </c>
      <c r="AY1145" s="245" t="s">
        <v>197</v>
      </c>
    </row>
    <row r="1146" s="13" customFormat="1">
      <c r="A1146" s="13"/>
      <c r="B1146" s="234"/>
      <c r="C1146" s="235"/>
      <c r="D1146" s="236" t="s">
        <v>207</v>
      </c>
      <c r="E1146" s="237" t="s">
        <v>19</v>
      </c>
      <c r="F1146" s="238" t="s">
        <v>1577</v>
      </c>
      <c r="G1146" s="235"/>
      <c r="H1146" s="239">
        <v>5.9180000000000001</v>
      </c>
      <c r="I1146" s="240"/>
      <c r="J1146" s="235"/>
      <c r="K1146" s="235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207</v>
      </c>
      <c r="AU1146" s="245" t="s">
        <v>83</v>
      </c>
      <c r="AV1146" s="13" t="s">
        <v>83</v>
      </c>
      <c r="AW1146" s="13" t="s">
        <v>35</v>
      </c>
      <c r="AX1146" s="13" t="s">
        <v>74</v>
      </c>
      <c r="AY1146" s="245" t="s">
        <v>197</v>
      </c>
    </row>
    <row r="1147" s="14" customFormat="1">
      <c r="A1147" s="14"/>
      <c r="B1147" s="246"/>
      <c r="C1147" s="247"/>
      <c r="D1147" s="236" t="s">
        <v>207</v>
      </c>
      <c r="E1147" s="248" t="s">
        <v>19</v>
      </c>
      <c r="F1147" s="249" t="s">
        <v>216</v>
      </c>
      <c r="G1147" s="247"/>
      <c r="H1147" s="250">
        <v>40.780000000000001</v>
      </c>
      <c r="I1147" s="251"/>
      <c r="J1147" s="247"/>
      <c r="K1147" s="247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207</v>
      </c>
      <c r="AU1147" s="256" t="s">
        <v>83</v>
      </c>
      <c r="AV1147" s="14" t="s">
        <v>109</v>
      </c>
      <c r="AW1147" s="14" t="s">
        <v>35</v>
      </c>
      <c r="AX1147" s="14" t="s">
        <v>81</v>
      </c>
      <c r="AY1147" s="256" t="s">
        <v>197</v>
      </c>
    </row>
    <row r="1148" s="2" customFormat="1" ht="49.05" customHeight="1">
      <c r="A1148" s="41"/>
      <c r="B1148" s="42"/>
      <c r="C1148" s="216" t="s">
        <v>1578</v>
      </c>
      <c r="D1148" s="289" t="s">
        <v>199</v>
      </c>
      <c r="E1148" s="217" t="s">
        <v>1579</v>
      </c>
      <c r="F1148" s="218" t="s">
        <v>1580</v>
      </c>
      <c r="G1148" s="219" t="s">
        <v>202</v>
      </c>
      <c r="H1148" s="220">
        <v>167.21000000000001</v>
      </c>
      <c r="I1148" s="221"/>
      <c r="J1148" s="222">
        <f>ROUND(I1148*H1148,2)</f>
        <v>0</v>
      </c>
      <c r="K1148" s="218" t="s">
        <v>203</v>
      </c>
      <c r="L1148" s="47"/>
      <c r="M1148" s="223" t="s">
        <v>19</v>
      </c>
      <c r="N1148" s="224" t="s">
        <v>45</v>
      </c>
      <c r="O1148" s="87"/>
      <c r="P1148" s="225">
        <f>O1148*H1148</f>
        <v>0</v>
      </c>
      <c r="Q1148" s="225">
        <v>0.014500000000000001</v>
      </c>
      <c r="R1148" s="225">
        <f>Q1148*H1148</f>
        <v>2.4245450000000002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304</v>
      </c>
      <c r="AT1148" s="227" t="s">
        <v>199</v>
      </c>
      <c r="AU1148" s="227" t="s">
        <v>83</v>
      </c>
      <c r="AY1148" s="20" t="s">
        <v>197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81</v>
      </c>
      <c r="BK1148" s="228">
        <f>ROUND(I1148*H1148,2)</f>
        <v>0</v>
      </c>
      <c r="BL1148" s="20" t="s">
        <v>304</v>
      </c>
      <c r="BM1148" s="227" t="s">
        <v>1581</v>
      </c>
    </row>
    <row r="1149" s="2" customFormat="1">
      <c r="A1149" s="41"/>
      <c r="B1149" s="42"/>
      <c r="C1149" s="43"/>
      <c r="D1149" s="229" t="s">
        <v>205</v>
      </c>
      <c r="E1149" s="43"/>
      <c r="F1149" s="230" t="s">
        <v>1582</v>
      </c>
      <c r="G1149" s="43"/>
      <c r="H1149" s="43"/>
      <c r="I1149" s="231"/>
      <c r="J1149" s="43"/>
      <c r="K1149" s="43"/>
      <c r="L1149" s="47"/>
      <c r="M1149" s="232"/>
      <c r="N1149" s="233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205</v>
      </c>
      <c r="AU1149" s="20" t="s">
        <v>83</v>
      </c>
    </row>
    <row r="1150" s="15" customFormat="1">
      <c r="A1150" s="15"/>
      <c r="B1150" s="257"/>
      <c r="C1150" s="258"/>
      <c r="D1150" s="236" t="s">
        <v>207</v>
      </c>
      <c r="E1150" s="259" t="s">
        <v>19</v>
      </c>
      <c r="F1150" s="260" t="s">
        <v>1583</v>
      </c>
      <c r="G1150" s="258"/>
      <c r="H1150" s="259" t="s">
        <v>19</v>
      </c>
      <c r="I1150" s="261"/>
      <c r="J1150" s="258"/>
      <c r="K1150" s="258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6" t="s">
        <v>207</v>
      </c>
      <c r="AU1150" s="266" t="s">
        <v>83</v>
      </c>
      <c r="AV1150" s="15" t="s">
        <v>81</v>
      </c>
      <c r="AW1150" s="15" t="s">
        <v>35</v>
      </c>
      <c r="AX1150" s="15" t="s">
        <v>74</v>
      </c>
      <c r="AY1150" s="266" t="s">
        <v>197</v>
      </c>
    </row>
    <row r="1151" s="13" customFormat="1">
      <c r="A1151" s="13"/>
      <c r="B1151" s="234"/>
      <c r="C1151" s="235"/>
      <c r="D1151" s="236" t="s">
        <v>207</v>
      </c>
      <c r="E1151" s="237" t="s">
        <v>19</v>
      </c>
      <c r="F1151" s="238" t="s">
        <v>1584</v>
      </c>
      <c r="G1151" s="235"/>
      <c r="H1151" s="239">
        <v>17.579999999999998</v>
      </c>
      <c r="I1151" s="240"/>
      <c r="J1151" s="235"/>
      <c r="K1151" s="235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207</v>
      </c>
      <c r="AU1151" s="245" t="s">
        <v>83</v>
      </c>
      <c r="AV1151" s="13" t="s">
        <v>83</v>
      </c>
      <c r="AW1151" s="13" t="s">
        <v>35</v>
      </c>
      <c r="AX1151" s="13" t="s">
        <v>74</v>
      </c>
      <c r="AY1151" s="245" t="s">
        <v>197</v>
      </c>
    </row>
    <row r="1152" s="13" customFormat="1">
      <c r="A1152" s="13"/>
      <c r="B1152" s="234"/>
      <c r="C1152" s="235"/>
      <c r="D1152" s="236" t="s">
        <v>207</v>
      </c>
      <c r="E1152" s="237" t="s">
        <v>19</v>
      </c>
      <c r="F1152" s="238" t="s">
        <v>1585</v>
      </c>
      <c r="G1152" s="235"/>
      <c r="H1152" s="239">
        <v>21.079999999999998</v>
      </c>
      <c r="I1152" s="240"/>
      <c r="J1152" s="235"/>
      <c r="K1152" s="235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207</v>
      </c>
      <c r="AU1152" s="245" t="s">
        <v>83</v>
      </c>
      <c r="AV1152" s="13" t="s">
        <v>83</v>
      </c>
      <c r="AW1152" s="13" t="s">
        <v>35</v>
      </c>
      <c r="AX1152" s="13" t="s">
        <v>74</v>
      </c>
      <c r="AY1152" s="245" t="s">
        <v>197</v>
      </c>
    </row>
    <row r="1153" s="13" customFormat="1">
      <c r="A1153" s="13"/>
      <c r="B1153" s="234"/>
      <c r="C1153" s="235"/>
      <c r="D1153" s="236" t="s">
        <v>207</v>
      </c>
      <c r="E1153" s="237" t="s">
        <v>19</v>
      </c>
      <c r="F1153" s="238" t="s">
        <v>1586</v>
      </c>
      <c r="G1153" s="235"/>
      <c r="H1153" s="239">
        <v>15.65</v>
      </c>
      <c r="I1153" s="240"/>
      <c r="J1153" s="235"/>
      <c r="K1153" s="235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207</v>
      </c>
      <c r="AU1153" s="245" t="s">
        <v>83</v>
      </c>
      <c r="AV1153" s="13" t="s">
        <v>83</v>
      </c>
      <c r="AW1153" s="13" t="s">
        <v>35</v>
      </c>
      <c r="AX1153" s="13" t="s">
        <v>74</v>
      </c>
      <c r="AY1153" s="245" t="s">
        <v>197</v>
      </c>
    </row>
    <row r="1154" s="13" customFormat="1">
      <c r="A1154" s="13"/>
      <c r="B1154" s="234"/>
      <c r="C1154" s="235"/>
      <c r="D1154" s="236" t="s">
        <v>207</v>
      </c>
      <c r="E1154" s="237" t="s">
        <v>19</v>
      </c>
      <c r="F1154" s="238" t="s">
        <v>1587</v>
      </c>
      <c r="G1154" s="235"/>
      <c r="H1154" s="239">
        <v>3.4700000000000002</v>
      </c>
      <c r="I1154" s="240"/>
      <c r="J1154" s="235"/>
      <c r="K1154" s="235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207</v>
      </c>
      <c r="AU1154" s="245" t="s">
        <v>83</v>
      </c>
      <c r="AV1154" s="13" t="s">
        <v>83</v>
      </c>
      <c r="AW1154" s="13" t="s">
        <v>35</v>
      </c>
      <c r="AX1154" s="13" t="s">
        <v>74</v>
      </c>
      <c r="AY1154" s="245" t="s">
        <v>197</v>
      </c>
    </row>
    <row r="1155" s="13" customFormat="1">
      <c r="A1155" s="13"/>
      <c r="B1155" s="234"/>
      <c r="C1155" s="235"/>
      <c r="D1155" s="236" t="s">
        <v>207</v>
      </c>
      <c r="E1155" s="237" t="s">
        <v>19</v>
      </c>
      <c r="F1155" s="238" t="s">
        <v>960</v>
      </c>
      <c r="G1155" s="235"/>
      <c r="H1155" s="239">
        <v>15.050000000000001</v>
      </c>
      <c r="I1155" s="240"/>
      <c r="J1155" s="235"/>
      <c r="K1155" s="235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207</v>
      </c>
      <c r="AU1155" s="245" t="s">
        <v>83</v>
      </c>
      <c r="AV1155" s="13" t="s">
        <v>83</v>
      </c>
      <c r="AW1155" s="13" t="s">
        <v>35</v>
      </c>
      <c r="AX1155" s="13" t="s">
        <v>74</v>
      </c>
      <c r="AY1155" s="245" t="s">
        <v>197</v>
      </c>
    </row>
    <row r="1156" s="13" customFormat="1">
      <c r="A1156" s="13"/>
      <c r="B1156" s="234"/>
      <c r="C1156" s="235"/>
      <c r="D1156" s="236" t="s">
        <v>207</v>
      </c>
      <c r="E1156" s="237" t="s">
        <v>19</v>
      </c>
      <c r="F1156" s="238" t="s">
        <v>961</v>
      </c>
      <c r="G1156" s="235"/>
      <c r="H1156" s="239">
        <v>15.050000000000001</v>
      </c>
      <c r="I1156" s="240"/>
      <c r="J1156" s="235"/>
      <c r="K1156" s="235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207</v>
      </c>
      <c r="AU1156" s="245" t="s">
        <v>83</v>
      </c>
      <c r="AV1156" s="13" t="s">
        <v>83</v>
      </c>
      <c r="AW1156" s="13" t="s">
        <v>35</v>
      </c>
      <c r="AX1156" s="13" t="s">
        <v>74</v>
      </c>
      <c r="AY1156" s="245" t="s">
        <v>197</v>
      </c>
    </row>
    <row r="1157" s="13" customFormat="1">
      <c r="A1157" s="13"/>
      <c r="B1157" s="234"/>
      <c r="C1157" s="235"/>
      <c r="D1157" s="236" t="s">
        <v>207</v>
      </c>
      <c r="E1157" s="237" t="s">
        <v>19</v>
      </c>
      <c r="F1157" s="238" t="s">
        <v>962</v>
      </c>
      <c r="G1157" s="235"/>
      <c r="H1157" s="239">
        <v>15.050000000000001</v>
      </c>
      <c r="I1157" s="240"/>
      <c r="J1157" s="235"/>
      <c r="K1157" s="235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207</v>
      </c>
      <c r="AU1157" s="245" t="s">
        <v>83</v>
      </c>
      <c r="AV1157" s="13" t="s">
        <v>83</v>
      </c>
      <c r="AW1157" s="13" t="s">
        <v>35</v>
      </c>
      <c r="AX1157" s="13" t="s">
        <v>74</v>
      </c>
      <c r="AY1157" s="245" t="s">
        <v>197</v>
      </c>
    </row>
    <row r="1158" s="13" customFormat="1">
      <c r="A1158" s="13"/>
      <c r="B1158" s="234"/>
      <c r="C1158" s="235"/>
      <c r="D1158" s="236" t="s">
        <v>207</v>
      </c>
      <c r="E1158" s="237" t="s">
        <v>19</v>
      </c>
      <c r="F1158" s="238" t="s">
        <v>963</v>
      </c>
      <c r="G1158" s="235"/>
      <c r="H1158" s="239">
        <v>15.050000000000001</v>
      </c>
      <c r="I1158" s="240"/>
      <c r="J1158" s="235"/>
      <c r="K1158" s="235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207</v>
      </c>
      <c r="AU1158" s="245" t="s">
        <v>83</v>
      </c>
      <c r="AV1158" s="13" t="s">
        <v>83</v>
      </c>
      <c r="AW1158" s="13" t="s">
        <v>35</v>
      </c>
      <c r="AX1158" s="13" t="s">
        <v>74</v>
      </c>
      <c r="AY1158" s="245" t="s">
        <v>197</v>
      </c>
    </row>
    <row r="1159" s="13" customFormat="1">
      <c r="A1159" s="13"/>
      <c r="B1159" s="234"/>
      <c r="C1159" s="235"/>
      <c r="D1159" s="236" t="s">
        <v>207</v>
      </c>
      <c r="E1159" s="237" t="s">
        <v>19</v>
      </c>
      <c r="F1159" s="238" t="s">
        <v>964</v>
      </c>
      <c r="G1159" s="235"/>
      <c r="H1159" s="239">
        <v>15.050000000000001</v>
      </c>
      <c r="I1159" s="240"/>
      <c r="J1159" s="235"/>
      <c r="K1159" s="235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207</v>
      </c>
      <c r="AU1159" s="245" t="s">
        <v>83</v>
      </c>
      <c r="AV1159" s="13" t="s">
        <v>83</v>
      </c>
      <c r="AW1159" s="13" t="s">
        <v>35</v>
      </c>
      <c r="AX1159" s="13" t="s">
        <v>74</v>
      </c>
      <c r="AY1159" s="245" t="s">
        <v>197</v>
      </c>
    </row>
    <row r="1160" s="13" customFormat="1">
      <c r="A1160" s="13"/>
      <c r="B1160" s="234"/>
      <c r="C1160" s="235"/>
      <c r="D1160" s="236" t="s">
        <v>207</v>
      </c>
      <c r="E1160" s="237" t="s">
        <v>19</v>
      </c>
      <c r="F1160" s="238" t="s">
        <v>965</v>
      </c>
      <c r="G1160" s="235"/>
      <c r="H1160" s="239">
        <v>18.5</v>
      </c>
      <c r="I1160" s="240"/>
      <c r="J1160" s="235"/>
      <c r="K1160" s="235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207</v>
      </c>
      <c r="AU1160" s="245" t="s">
        <v>83</v>
      </c>
      <c r="AV1160" s="13" t="s">
        <v>83</v>
      </c>
      <c r="AW1160" s="13" t="s">
        <v>35</v>
      </c>
      <c r="AX1160" s="13" t="s">
        <v>74</v>
      </c>
      <c r="AY1160" s="245" t="s">
        <v>197</v>
      </c>
    </row>
    <row r="1161" s="13" customFormat="1">
      <c r="A1161" s="13"/>
      <c r="B1161" s="234"/>
      <c r="C1161" s="235"/>
      <c r="D1161" s="236" t="s">
        <v>207</v>
      </c>
      <c r="E1161" s="237" t="s">
        <v>19</v>
      </c>
      <c r="F1161" s="238" t="s">
        <v>1588</v>
      </c>
      <c r="G1161" s="235"/>
      <c r="H1161" s="239">
        <v>15.68</v>
      </c>
      <c r="I1161" s="240"/>
      <c r="J1161" s="235"/>
      <c r="K1161" s="235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207</v>
      </c>
      <c r="AU1161" s="245" t="s">
        <v>83</v>
      </c>
      <c r="AV1161" s="13" t="s">
        <v>83</v>
      </c>
      <c r="AW1161" s="13" t="s">
        <v>35</v>
      </c>
      <c r="AX1161" s="13" t="s">
        <v>74</v>
      </c>
      <c r="AY1161" s="245" t="s">
        <v>197</v>
      </c>
    </row>
    <row r="1162" s="14" customFormat="1">
      <c r="A1162" s="14"/>
      <c r="B1162" s="246"/>
      <c r="C1162" s="247"/>
      <c r="D1162" s="236" t="s">
        <v>207</v>
      </c>
      <c r="E1162" s="248" t="s">
        <v>19</v>
      </c>
      <c r="F1162" s="249" t="s">
        <v>216</v>
      </c>
      <c r="G1162" s="247"/>
      <c r="H1162" s="250">
        <v>167.21000000000001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207</v>
      </c>
      <c r="AU1162" s="256" t="s">
        <v>83</v>
      </c>
      <c r="AV1162" s="14" t="s">
        <v>109</v>
      </c>
      <c r="AW1162" s="14" t="s">
        <v>35</v>
      </c>
      <c r="AX1162" s="14" t="s">
        <v>81</v>
      </c>
      <c r="AY1162" s="256" t="s">
        <v>197</v>
      </c>
    </row>
    <row r="1163" s="2" customFormat="1" ht="24.15" customHeight="1">
      <c r="A1163" s="41"/>
      <c r="B1163" s="42"/>
      <c r="C1163" s="216" t="s">
        <v>1589</v>
      </c>
      <c r="D1163" s="216" t="s">
        <v>199</v>
      </c>
      <c r="E1163" s="217" t="s">
        <v>1590</v>
      </c>
      <c r="F1163" s="218" t="s">
        <v>1591</v>
      </c>
      <c r="G1163" s="219" t="s">
        <v>202</v>
      </c>
      <c r="H1163" s="220">
        <v>192.292</v>
      </c>
      <c r="I1163" s="221"/>
      <c r="J1163" s="222">
        <f>ROUND(I1163*H1163,2)</f>
        <v>0</v>
      </c>
      <c r="K1163" s="218" t="s">
        <v>203</v>
      </c>
      <c r="L1163" s="47"/>
      <c r="M1163" s="223" t="s">
        <v>19</v>
      </c>
      <c r="N1163" s="224" t="s">
        <v>45</v>
      </c>
      <c r="O1163" s="87"/>
      <c r="P1163" s="225">
        <f>O1163*H1163</f>
        <v>0</v>
      </c>
      <c r="Q1163" s="225">
        <v>0.00010000000000000001</v>
      </c>
      <c r="R1163" s="225">
        <f>Q1163*H1163</f>
        <v>0.019229200000000002</v>
      </c>
      <c r="S1163" s="225">
        <v>0</v>
      </c>
      <c r="T1163" s="226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7" t="s">
        <v>304</v>
      </c>
      <c r="AT1163" s="227" t="s">
        <v>199</v>
      </c>
      <c r="AU1163" s="227" t="s">
        <v>83</v>
      </c>
      <c r="AY1163" s="20" t="s">
        <v>197</v>
      </c>
      <c r="BE1163" s="228">
        <f>IF(N1163="základní",J1163,0)</f>
        <v>0</v>
      </c>
      <c r="BF1163" s="228">
        <f>IF(N1163="snížená",J1163,0)</f>
        <v>0</v>
      </c>
      <c r="BG1163" s="228">
        <f>IF(N1163="zákl. přenesená",J1163,0)</f>
        <v>0</v>
      </c>
      <c r="BH1163" s="228">
        <f>IF(N1163="sníž. přenesená",J1163,0)</f>
        <v>0</v>
      </c>
      <c r="BI1163" s="228">
        <f>IF(N1163="nulová",J1163,0)</f>
        <v>0</v>
      </c>
      <c r="BJ1163" s="20" t="s">
        <v>81</v>
      </c>
      <c r="BK1163" s="228">
        <f>ROUND(I1163*H1163,2)</f>
        <v>0</v>
      </c>
      <c r="BL1163" s="20" t="s">
        <v>304</v>
      </c>
      <c r="BM1163" s="227" t="s">
        <v>1592</v>
      </c>
    </row>
    <row r="1164" s="2" customFormat="1">
      <c r="A1164" s="41"/>
      <c r="B1164" s="42"/>
      <c r="C1164" s="43"/>
      <c r="D1164" s="229" t="s">
        <v>205</v>
      </c>
      <c r="E1164" s="43"/>
      <c r="F1164" s="230" t="s">
        <v>1593</v>
      </c>
      <c r="G1164" s="43"/>
      <c r="H1164" s="43"/>
      <c r="I1164" s="231"/>
      <c r="J1164" s="43"/>
      <c r="K1164" s="43"/>
      <c r="L1164" s="47"/>
      <c r="M1164" s="232"/>
      <c r="N1164" s="233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205</v>
      </c>
      <c r="AU1164" s="20" t="s">
        <v>83</v>
      </c>
    </row>
    <row r="1165" s="13" customFormat="1">
      <c r="A1165" s="13"/>
      <c r="B1165" s="234"/>
      <c r="C1165" s="235"/>
      <c r="D1165" s="236" t="s">
        <v>207</v>
      </c>
      <c r="E1165" s="237" t="s">
        <v>19</v>
      </c>
      <c r="F1165" s="238" t="s">
        <v>1594</v>
      </c>
      <c r="G1165" s="235"/>
      <c r="H1165" s="239">
        <v>167.21000000000001</v>
      </c>
      <c r="I1165" s="240"/>
      <c r="J1165" s="235"/>
      <c r="K1165" s="235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207</v>
      </c>
      <c r="AU1165" s="245" t="s">
        <v>83</v>
      </c>
      <c r="AV1165" s="13" t="s">
        <v>83</v>
      </c>
      <c r="AW1165" s="13" t="s">
        <v>35</v>
      </c>
      <c r="AX1165" s="13" t="s">
        <v>74</v>
      </c>
      <c r="AY1165" s="245" t="s">
        <v>197</v>
      </c>
    </row>
    <row r="1166" s="13" customFormat="1">
      <c r="A1166" s="13"/>
      <c r="B1166" s="234"/>
      <c r="C1166" s="235"/>
      <c r="D1166" s="236" t="s">
        <v>207</v>
      </c>
      <c r="E1166" s="237" t="s">
        <v>19</v>
      </c>
      <c r="F1166" s="238" t="s">
        <v>1595</v>
      </c>
      <c r="G1166" s="235"/>
      <c r="H1166" s="239">
        <v>192.292</v>
      </c>
      <c r="I1166" s="240"/>
      <c r="J1166" s="235"/>
      <c r="K1166" s="235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207</v>
      </c>
      <c r="AU1166" s="245" t="s">
        <v>83</v>
      </c>
      <c r="AV1166" s="13" t="s">
        <v>83</v>
      </c>
      <c r="AW1166" s="13" t="s">
        <v>35</v>
      </c>
      <c r="AX1166" s="13" t="s">
        <v>81</v>
      </c>
      <c r="AY1166" s="245" t="s">
        <v>197</v>
      </c>
    </row>
    <row r="1167" s="2" customFormat="1" ht="37.8" customHeight="1">
      <c r="A1167" s="41"/>
      <c r="B1167" s="42"/>
      <c r="C1167" s="216" t="s">
        <v>1596</v>
      </c>
      <c r="D1167" s="216" t="s">
        <v>199</v>
      </c>
      <c r="E1167" s="217" t="s">
        <v>1597</v>
      </c>
      <c r="F1167" s="218" t="s">
        <v>1598</v>
      </c>
      <c r="G1167" s="219" t="s">
        <v>202</v>
      </c>
      <c r="H1167" s="220">
        <v>382.42000000000002</v>
      </c>
      <c r="I1167" s="221"/>
      <c r="J1167" s="222">
        <f>ROUND(I1167*H1167,2)</f>
        <v>0</v>
      </c>
      <c r="K1167" s="218" t="s">
        <v>203</v>
      </c>
      <c r="L1167" s="47"/>
      <c r="M1167" s="223" t="s">
        <v>19</v>
      </c>
      <c r="N1167" s="224" t="s">
        <v>45</v>
      </c>
      <c r="O1167" s="87"/>
      <c r="P1167" s="225">
        <f>O1167*H1167</f>
        <v>0</v>
      </c>
      <c r="Q1167" s="225">
        <v>0.0052500000000000003</v>
      </c>
      <c r="R1167" s="225">
        <f>Q1167*H1167</f>
        <v>2.0077050000000001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304</v>
      </c>
      <c r="AT1167" s="227" t="s">
        <v>199</v>
      </c>
      <c r="AU1167" s="227" t="s">
        <v>83</v>
      </c>
      <c r="AY1167" s="20" t="s">
        <v>197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81</v>
      </c>
      <c r="BK1167" s="228">
        <f>ROUND(I1167*H1167,2)</f>
        <v>0</v>
      </c>
      <c r="BL1167" s="20" t="s">
        <v>304</v>
      </c>
      <c r="BM1167" s="227" t="s">
        <v>1599</v>
      </c>
    </row>
    <row r="1168" s="2" customFormat="1">
      <c r="A1168" s="41"/>
      <c r="B1168" s="42"/>
      <c r="C1168" s="43"/>
      <c r="D1168" s="229" t="s">
        <v>205</v>
      </c>
      <c r="E1168" s="43"/>
      <c r="F1168" s="230" t="s">
        <v>1600</v>
      </c>
      <c r="G1168" s="43"/>
      <c r="H1168" s="43"/>
      <c r="I1168" s="231"/>
      <c r="J1168" s="43"/>
      <c r="K1168" s="43"/>
      <c r="L1168" s="47"/>
      <c r="M1168" s="232"/>
      <c r="N1168" s="233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205</v>
      </c>
      <c r="AU1168" s="20" t="s">
        <v>83</v>
      </c>
    </row>
    <row r="1169" s="13" customFormat="1">
      <c r="A1169" s="13"/>
      <c r="B1169" s="234"/>
      <c r="C1169" s="235"/>
      <c r="D1169" s="236" t="s">
        <v>207</v>
      </c>
      <c r="E1169" s="237" t="s">
        <v>19</v>
      </c>
      <c r="F1169" s="238" t="s">
        <v>1601</v>
      </c>
      <c r="G1169" s="235"/>
      <c r="H1169" s="239">
        <v>185.90000000000001</v>
      </c>
      <c r="I1169" s="240"/>
      <c r="J1169" s="235"/>
      <c r="K1169" s="235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207</v>
      </c>
      <c r="AU1169" s="245" t="s">
        <v>83</v>
      </c>
      <c r="AV1169" s="13" t="s">
        <v>83</v>
      </c>
      <c r="AW1169" s="13" t="s">
        <v>35</v>
      </c>
      <c r="AX1169" s="13" t="s">
        <v>74</v>
      </c>
      <c r="AY1169" s="245" t="s">
        <v>197</v>
      </c>
    </row>
    <row r="1170" s="13" customFormat="1">
      <c r="A1170" s="13"/>
      <c r="B1170" s="234"/>
      <c r="C1170" s="235"/>
      <c r="D1170" s="236" t="s">
        <v>207</v>
      </c>
      <c r="E1170" s="237" t="s">
        <v>19</v>
      </c>
      <c r="F1170" s="238" t="s">
        <v>1602</v>
      </c>
      <c r="G1170" s="235"/>
      <c r="H1170" s="239">
        <v>196.52000000000001</v>
      </c>
      <c r="I1170" s="240"/>
      <c r="J1170" s="235"/>
      <c r="K1170" s="235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207</v>
      </c>
      <c r="AU1170" s="245" t="s">
        <v>83</v>
      </c>
      <c r="AV1170" s="13" t="s">
        <v>83</v>
      </c>
      <c r="AW1170" s="13" t="s">
        <v>35</v>
      </c>
      <c r="AX1170" s="13" t="s">
        <v>74</v>
      </c>
      <c r="AY1170" s="245" t="s">
        <v>197</v>
      </c>
    </row>
    <row r="1171" s="14" customFormat="1">
      <c r="A1171" s="14"/>
      <c r="B1171" s="246"/>
      <c r="C1171" s="247"/>
      <c r="D1171" s="236" t="s">
        <v>207</v>
      </c>
      <c r="E1171" s="248" t="s">
        <v>19</v>
      </c>
      <c r="F1171" s="249" t="s">
        <v>216</v>
      </c>
      <c r="G1171" s="247"/>
      <c r="H1171" s="250">
        <v>382.42000000000002</v>
      </c>
      <c r="I1171" s="251"/>
      <c r="J1171" s="247"/>
      <c r="K1171" s="247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6" t="s">
        <v>207</v>
      </c>
      <c r="AU1171" s="256" t="s">
        <v>83</v>
      </c>
      <c r="AV1171" s="14" t="s">
        <v>109</v>
      </c>
      <c r="AW1171" s="14" t="s">
        <v>35</v>
      </c>
      <c r="AX1171" s="14" t="s">
        <v>81</v>
      </c>
      <c r="AY1171" s="256" t="s">
        <v>197</v>
      </c>
    </row>
    <row r="1172" s="2" customFormat="1" ht="16.5" customHeight="1">
      <c r="A1172" s="41"/>
      <c r="B1172" s="42"/>
      <c r="C1172" s="278" t="s">
        <v>1603</v>
      </c>
      <c r="D1172" s="278" t="s">
        <v>547</v>
      </c>
      <c r="E1172" s="279" t="s">
        <v>1604</v>
      </c>
      <c r="F1172" s="280" t="s">
        <v>1605</v>
      </c>
      <c r="G1172" s="281" t="s">
        <v>202</v>
      </c>
      <c r="H1172" s="282">
        <v>439.78300000000002</v>
      </c>
      <c r="I1172" s="283"/>
      <c r="J1172" s="284">
        <f>ROUND(I1172*H1172,2)</f>
        <v>0</v>
      </c>
      <c r="K1172" s="280" t="s">
        <v>19</v>
      </c>
      <c r="L1172" s="285"/>
      <c r="M1172" s="286" t="s">
        <v>19</v>
      </c>
      <c r="N1172" s="287" t="s">
        <v>45</v>
      </c>
      <c r="O1172" s="87"/>
      <c r="P1172" s="225">
        <f>O1172*H1172</f>
        <v>0</v>
      </c>
      <c r="Q1172" s="225">
        <v>0.0020999999999999999</v>
      </c>
      <c r="R1172" s="225">
        <f>Q1172*H1172</f>
        <v>0.92354429999999998</v>
      </c>
      <c r="S1172" s="225">
        <v>0</v>
      </c>
      <c r="T1172" s="226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7" t="s">
        <v>409</v>
      </c>
      <c r="AT1172" s="227" t="s">
        <v>547</v>
      </c>
      <c r="AU1172" s="227" t="s">
        <v>83</v>
      </c>
      <c r="AY1172" s="20" t="s">
        <v>197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20" t="s">
        <v>81</v>
      </c>
      <c r="BK1172" s="228">
        <f>ROUND(I1172*H1172,2)</f>
        <v>0</v>
      </c>
      <c r="BL1172" s="20" t="s">
        <v>304</v>
      </c>
      <c r="BM1172" s="227" t="s">
        <v>1606</v>
      </c>
    </row>
    <row r="1173" s="13" customFormat="1">
      <c r="A1173" s="13"/>
      <c r="B1173" s="234"/>
      <c r="C1173" s="235"/>
      <c r="D1173" s="236" t="s">
        <v>207</v>
      </c>
      <c r="E1173" s="237" t="s">
        <v>19</v>
      </c>
      <c r="F1173" s="238" t="s">
        <v>1607</v>
      </c>
      <c r="G1173" s="235"/>
      <c r="H1173" s="239">
        <v>382.42000000000002</v>
      </c>
      <c r="I1173" s="240"/>
      <c r="J1173" s="235"/>
      <c r="K1173" s="235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207</v>
      </c>
      <c r="AU1173" s="245" t="s">
        <v>83</v>
      </c>
      <c r="AV1173" s="13" t="s">
        <v>83</v>
      </c>
      <c r="AW1173" s="13" t="s">
        <v>35</v>
      </c>
      <c r="AX1173" s="13" t="s">
        <v>74</v>
      </c>
      <c r="AY1173" s="245" t="s">
        <v>197</v>
      </c>
    </row>
    <row r="1174" s="13" customFormat="1">
      <c r="A1174" s="13"/>
      <c r="B1174" s="234"/>
      <c r="C1174" s="235"/>
      <c r="D1174" s="236" t="s">
        <v>207</v>
      </c>
      <c r="E1174" s="237" t="s">
        <v>19</v>
      </c>
      <c r="F1174" s="238" t="s">
        <v>1608</v>
      </c>
      <c r="G1174" s="235"/>
      <c r="H1174" s="239">
        <v>439.78300000000002</v>
      </c>
      <c r="I1174" s="240"/>
      <c r="J1174" s="235"/>
      <c r="K1174" s="235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207</v>
      </c>
      <c r="AU1174" s="245" t="s">
        <v>83</v>
      </c>
      <c r="AV1174" s="13" t="s">
        <v>83</v>
      </c>
      <c r="AW1174" s="13" t="s">
        <v>35</v>
      </c>
      <c r="AX1174" s="13" t="s">
        <v>81</v>
      </c>
      <c r="AY1174" s="245" t="s">
        <v>197</v>
      </c>
    </row>
    <row r="1175" s="2" customFormat="1" ht="33" customHeight="1">
      <c r="A1175" s="41"/>
      <c r="B1175" s="42"/>
      <c r="C1175" s="216" t="s">
        <v>1609</v>
      </c>
      <c r="D1175" s="216" t="s">
        <v>199</v>
      </c>
      <c r="E1175" s="217" t="s">
        <v>1610</v>
      </c>
      <c r="F1175" s="218" t="s">
        <v>1611</v>
      </c>
      <c r="G1175" s="219" t="s">
        <v>202</v>
      </c>
      <c r="H1175" s="220">
        <v>439.78300000000002</v>
      </c>
      <c r="I1175" s="221"/>
      <c r="J1175" s="222">
        <f>ROUND(I1175*H1175,2)</f>
        <v>0</v>
      </c>
      <c r="K1175" s="218" t="s">
        <v>203</v>
      </c>
      <c r="L1175" s="47"/>
      <c r="M1175" s="223" t="s">
        <v>19</v>
      </c>
      <c r="N1175" s="224" t="s">
        <v>45</v>
      </c>
      <c r="O1175" s="87"/>
      <c r="P1175" s="225">
        <f>O1175*H1175</f>
        <v>0</v>
      </c>
      <c r="Q1175" s="225">
        <v>4.0000000000000003E-05</v>
      </c>
      <c r="R1175" s="225">
        <f>Q1175*H1175</f>
        <v>0.017591320000000001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304</v>
      </c>
      <c r="AT1175" s="227" t="s">
        <v>199</v>
      </c>
      <c r="AU1175" s="227" t="s">
        <v>83</v>
      </c>
      <c r="AY1175" s="20" t="s">
        <v>197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81</v>
      </c>
      <c r="BK1175" s="228">
        <f>ROUND(I1175*H1175,2)</f>
        <v>0</v>
      </c>
      <c r="BL1175" s="20" t="s">
        <v>304</v>
      </c>
      <c r="BM1175" s="227" t="s">
        <v>1612</v>
      </c>
    </row>
    <row r="1176" s="2" customFormat="1">
      <c r="A1176" s="41"/>
      <c r="B1176" s="42"/>
      <c r="C1176" s="43"/>
      <c r="D1176" s="229" t="s">
        <v>205</v>
      </c>
      <c r="E1176" s="43"/>
      <c r="F1176" s="230" t="s">
        <v>1613</v>
      </c>
      <c r="G1176" s="43"/>
      <c r="H1176" s="43"/>
      <c r="I1176" s="231"/>
      <c r="J1176" s="43"/>
      <c r="K1176" s="43"/>
      <c r="L1176" s="47"/>
      <c r="M1176" s="232"/>
      <c r="N1176" s="233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205</v>
      </c>
      <c r="AU1176" s="20" t="s">
        <v>83</v>
      </c>
    </row>
    <row r="1177" s="13" customFormat="1">
      <c r="A1177" s="13"/>
      <c r="B1177" s="234"/>
      <c r="C1177" s="235"/>
      <c r="D1177" s="236" t="s">
        <v>207</v>
      </c>
      <c r="E1177" s="237" t="s">
        <v>19</v>
      </c>
      <c r="F1177" s="238" t="s">
        <v>1614</v>
      </c>
      <c r="G1177" s="235"/>
      <c r="H1177" s="239">
        <v>185.90000000000001</v>
      </c>
      <c r="I1177" s="240"/>
      <c r="J1177" s="235"/>
      <c r="K1177" s="235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207</v>
      </c>
      <c r="AU1177" s="245" t="s">
        <v>83</v>
      </c>
      <c r="AV1177" s="13" t="s">
        <v>83</v>
      </c>
      <c r="AW1177" s="13" t="s">
        <v>35</v>
      </c>
      <c r="AX1177" s="13" t="s">
        <v>74</v>
      </c>
      <c r="AY1177" s="245" t="s">
        <v>197</v>
      </c>
    </row>
    <row r="1178" s="13" customFormat="1">
      <c r="A1178" s="13"/>
      <c r="B1178" s="234"/>
      <c r="C1178" s="235"/>
      <c r="D1178" s="236" t="s">
        <v>207</v>
      </c>
      <c r="E1178" s="237" t="s">
        <v>19</v>
      </c>
      <c r="F1178" s="238" t="s">
        <v>1615</v>
      </c>
      <c r="G1178" s="235"/>
      <c r="H1178" s="239">
        <v>196.52000000000001</v>
      </c>
      <c r="I1178" s="240"/>
      <c r="J1178" s="235"/>
      <c r="K1178" s="235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207</v>
      </c>
      <c r="AU1178" s="245" t="s">
        <v>83</v>
      </c>
      <c r="AV1178" s="13" t="s">
        <v>83</v>
      </c>
      <c r="AW1178" s="13" t="s">
        <v>35</v>
      </c>
      <c r="AX1178" s="13" t="s">
        <v>74</v>
      </c>
      <c r="AY1178" s="245" t="s">
        <v>197</v>
      </c>
    </row>
    <row r="1179" s="14" customFormat="1">
      <c r="A1179" s="14"/>
      <c r="B1179" s="246"/>
      <c r="C1179" s="247"/>
      <c r="D1179" s="236" t="s">
        <v>207</v>
      </c>
      <c r="E1179" s="248" t="s">
        <v>19</v>
      </c>
      <c r="F1179" s="249" t="s">
        <v>216</v>
      </c>
      <c r="G1179" s="247"/>
      <c r="H1179" s="250">
        <v>382.42000000000002</v>
      </c>
      <c r="I1179" s="251"/>
      <c r="J1179" s="247"/>
      <c r="K1179" s="247"/>
      <c r="L1179" s="252"/>
      <c r="M1179" s="253"/>
      <c r="N1179" s="254"/>
      <c r="O1179" s="254"/>
      <c r="P1179" s="254"/>
      <c r="Q1179" s="254"/>
      <c r="R1179" s="254"/>
      <c r="S1179" s="254"/>
      <c r="T1179" s="25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6" t="s">
        <v>207</v>
      </c>
      <c r="AU1179" s="256" t="s">
        <v>83</v>
      </c>
      <c r="AV1179" s="14" t="s">
        <v>109</v>
      </c>
      <c r="AW1179" s="14" t="s">
        <v>35</v>
      </c>
      <c r="AX1179" s="14" t="s">
        <v>74</v>
      </c>
      <c r="AY1179" s="256" t="s">
        <v>197</v>
      </c>
    </row>
    <row r="1180" s="13" customFormat="1">
      <c r="A1180" s="13"/>
      <c r="B1180" s="234"/>
      <c r="C1180" s="235"/>
      <c r="D1180" s="236" t="s">
        <v>207</v>
      </c>
      <c r="E1180" s="237" t="s">
        <v>19</v>
      </c>
      <c r="F1180" s="238" t="s">
        <v>1608</v>
      </c>
      <c r="G1180" s="235"/>
      <c r="H1180" s="239">
        <v>439.78300000000002</v>
      </c>
      <c r="I1180" s="240"/>
      <c r="J1180" s="235"/>
      <c r="K1180" s="235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207</v>
      </c>
      <c r="AU1180" s="245" t="s">
        <v>83</v>
      </c>
      <c r="AV1180" s="13" t="s">
        <v>83</v>
      </c>
      <c r="AW1180" s="13" t="s">
        <v>35</v>
      </c>
      <c r="AX1180" s="13" t="s">
        <v>81</v>
      </c>
      <c r="AY1180" s="245" t="s">
        <v>197</v>
      </c>
    </row>
    <row r="1181" s="2" customFormat="1" ht="24.15" customHeight="1">
      <c r="A1181" s="41"/>
      <c r="B1181" s="42"/>
      <c r="C1181" s="216" t="s">
        <v>1616</v>
      </c>
      <c r="D1181" s="216" t="s">
        <v>199</v>
      </c>
      <c r="E1181" s="217" t="s">
        <v>1617</v>
      </c>
      <c r="F1181" s="218" t="s">
        <v>1618</v>
      </c>
      <c r="G1181" s="219" t="s">
        <v>903</v>
      </c>
      <c r="H1181" s="220">
        <v>493.33999999999998</v>
      </c>
      <c r="I1181" s="221"/>
      <c r="J1181" s="222">
        <f>ROUND(I1181*H1181,2)</f>
        <v>0</v>
      </c>
      <c r="K1181" s="218" t="s">
        <v>203</v>
      </c>
      <c r="L1181" s="47"/>
      <c r="M1181" s="223" t="s">
        <v>19</v>
      </c>
      <c r="N1181" s="224" t="s">
        <v>45</v>
      </c>
      <c r="O1181" s="87"/>
      <c r="P1181" s="225">
        <f>O1181*H1181</f>
        <v>0</v>
      </c>
      <c r="Q1181" s="225">
        <v>0.00020000000000000001</v>
      </c>
      <c r="R1181" s="225">
        <f>Q1181*H1181</f>
        <v>0.098668000000000006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304</v>
      </c>
      <c r="AT1181" s="227" t="s">
        <v>199</v>
      </c>
      <c r="AU1181" s="227" t="s">
        <v>83</v>
      </c>
      <c r="AY1181" s="20" t="s">
        <v>197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81</v>
      </c>
      <c r="BK1181" s="228">
        <f>ROUND(I1181*H1181,2)</f>
        <v>0</v>
      </c>
      <c r="BL1181" s="20" t="s">
        <v>304</v>
      </c>
      <c r="BM1181" s="227" t="s">
        <v>1619</v>
      </c>
    </row>
    <row r="1182" s="2" customFormat="1">
      <c r="A1182" s="41"/>
      <c r="B1182" s="42"/>
      <c r="C1182" s="43"/>
      <c r="D1182" s="229" t="s">
        <v>205</v>
      </c>
      <c r="E1182" s="43"/>
      <c r="F1182" s="230" t="s">
        <v>1620</v>
      </c>
      <c r="G1182" s="43"/>
      <c r="H1182" s="43"/>
      <c r="I1182" s="231"/>
      <c r="J1182" s="43"/>
      <c r="K1182" s="43"/>
      <c r="L1182" s="47"/>
      <c r="M1182" s="232"/>
      <c r="N1182" s="233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205</v>
      </c>
      <c r="AU1182" s="20" t="s">
        <v>83</v>
      </c>
    </row>
    <row r="1183" s="15" customFormat="1">
      <c r="A1183" s="15"/>
      <c r="B1183" s="257"/>
      <c r="C1183" s="258"/>
      <c r="D1183" s="236" t="s">
        <v>207</v>
      </c>
      <c r="E1183" s="259" t="s">
        <v>19</v>
      </c>
      <c r="F1183" s="260" t="s">
        <v>719</v>
      </c>
      <c r="G1183" s="258"/>
      <c r="H1183" s="259" t="s">
        <v>19</v>
      </c>
      <c r="I1183" s="261"/>
      <c r="J1183" s="258"/>
      <c r="K1183" s="258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6" t="s">
        <v>207</v>
      </c>
      <c r="AU1183" s="266" t="s">
        <v>83</v>
      </c>
      <c r="AV1183" s="15" t="s">
        <v>81</v>
      </c>
      <c r="AW1183" s="15" t="s">
        <v>35</v>
      </c>
      <c r="AX1183" s="15" t="s">
        <v>74</v>
      </c>
      <c r="AY1183" s="266" t="s">
        <v>197</v>
      </c>
    </row>
    <row r="1184" s="13" customFormat="1">
      <c r="A1184" s="13"/>
      <c r="B1184" s="234"/>
      <c r="C1184" s="235"/>
      <c r="D1184" s="236" t="s">
        <v>207</v>
      </c>
      <c r="E1184" s="237" t="s">
        <v>19</v>
      </c>
      <c r="F1184" s="238" t="s">
        <v>1621</v>
      </c>
      <c r="G1184" s="235"/>
      <c r="H1184" s="239">
        <v>8.5999999999999996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207</v>
      </c>
      <c r="AU1184" s="245" t="s">
        <v>83</v>
      </c>
      <c r="AV1184" s="13" t="s">
        <v>83</v>
      </c>
      <c r="AW1184" s="13" t="s">
        <v>35</v>
      </c>
      <c r="AX1184" s="13" t="s">
        <v>74</v>
      </c>
      <c r="AY1184" s="245" t="s">
        <v>197</v>
      </c>
    </row>
    <row r="1185" s="13" customFormat="1">
      <c r="A1185" s="13"/>
      <c r="B1185" s="234"/>
      <c r="C1185" s="235"/>
      <c r="D1185" s="236" t="s">
        <v>207</v>
      </c>
      <c r="E1185" s="237" t="s">
        <v>19</v>
      </c>
      <c r="F1185" s="238" t="s">
        <v>1622</v>
      </c>
      <c r="G1185" s="235"/>
      <c r="H1185" s="239">
        <v>7.7199999999999998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207</v>
      </c>
      <c r="AU1185" s="245" t="s">
        <v>83</v>
      </c>
      <c r="AV1185" s="13" t="s">
        <v>83</v>
      </c>
      <c r="AW1185" s="13" t="s">
        <v>35</v>
      </c>
      <c r="AX1185" s="13" t="s">
        <v>74</v>
      </c>
      <c r="AY1185" s="245" t="s">
        <v>197</v>
      </c>
    </row>
    <row r="1186" s="13" customFormat="1">
      <c r="A1186" s="13"/>
      <c r="B1186" s="234"/>
      <c r="C1186" s="235"/>
      <c r="D1186" s="236" t="s">
        <v>207</v>
      </c>
      <c r="E1186" s="237" t="s">
        <v>19</v>
      </c>
      <c r="F1186" s="238" t="s">
        <v>1623</v>
      </c>
      <c r="G1186" s="235"/>
      <c r="H1186" s="239">
        <v>18.879999999999999</v>
      </c>
      <c r="I1186" s="240"/>
      <c r="J1186" s="235"/>
      <c r="K1186" s="235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207</v>
      </c>
      <c r="AU1186" s="245" t="s">
        <v>83</v>
      </c>
      <c r="AV1186" s="13" t="s">
        <v>83</v>
      </c>
      <c r="AW1186" s="13" t="s">
        <v>35</v>
      </c>
      <c r="AX1186" s="13" t="s">
        <v>74</v>
      </c>
      <c r="AY1186" s="245" t="s">
        <v>197</v>
      </c>
    </row>
    <row r="1187" s="13" customFormat="1">
      <c r="A1187" s="13"/>
      <c r="B1187" s="234"/>
      <c r="C1187" s="235"/>
      <c r="D1187" s="236" t="s">
        <v>207</v>
      </c>
      <c r="E1187" s="237" t="s">
        <v>19</v>
      </c>
      <c r="F1187" s="238" t="s">
        <v>1624</v>
      </c>
      <c r="G1187" s="235"/>
      <c r="H1187" s="239">
        <v>19.489999999999998</v>
      </c>
      <c r="I1187" s="240"/>
      <c r="J1187" s="235"/>
      <c r="K1187" s="235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5" t="s">
        <v>207</v>
      </c>
      <c r="AU1187" s="245" t="s">
        <v>83</v>
      </c>
      <c r="AV1187" s="13" t="s">
        <v>83</v>
      </c>
      <c r="AW1187" s="13" t="s">
        <v>35</v>
      </c>
      <c r="AX1187" s="13" t="s">
        <v>74</v>
      </c>
      <c r="AY1187" s="245" t="s">
        <v>197</v>
      </c>
    </row>
    <row r="1188" s="13" customFormat="1">
      <c r="A1188" s="13"/>
      <c r="B1188" s="234"/>
      <c r="C1188" s="235"/>
      <c r="D1188" s="236" t="s">
        <v>207</v>
      </c>
      <c r="E1188" s="237" t="s">
        <v>19</v>
      </c>
      <c r="F1188" s="238" t="s">
        <v>1625</v>
      </c>
      <c r="G1188" s="235"/>
      <c r="H1188" s="239">
        <v>18.66</v>
      </c>
      <c r="I1188" s="240"/>
      <c r="J1188" s="235"/>
      <c r="K1188" s="235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207</v>
      </c>
      <c r="AU1188" s="245" t="s">
        <v>83</v>
      </c>
      <c r="AV1188" s="13" t="s">
        <v>83</v>
      </c>
      <c r="AW1188" s="13" t="s">
        <v>35</v>
      </c>
      <c r="AX1188" s="13" t="s">
        <v>74</v>
      </c>
      <c r="AY1188" s="245" t="s">
        <v>197</v>
      </c>
    </row>
    <row r="1189" s="13" customFormat="1">
      <c r="A1189" s="13"/>
      <c r="B1189" s="234"/>
      <c r="C1189" s="235"/>
      <c r="D1189" s="236" t="s">
        <v>207</v>
      </c>
      <c r="E1189" s="237" t="s">
        <v>19</v>
      </c>
      <c r="F1189" s="238" t="s">
        <v>1626</v>
      </c>
      <c r="G1189" s="235"/>
      <c r="H1189" s="239">
        <v>9.3100000000000005</v>
      </c>
      <c r="I1189" s="240"/>
      <c r="J1189" s="235"/>
      <c r="K1189" s="235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207</v>
      </c>
      <c r="AU1189" s="245" t="s">
        <v>83</v>
      </c>
      <c r="AV1189" s="13" t="s">
        <v>83</v>
      </c>
      <c r="AW1189" s="13" t="s">
        <v>35</v>
      </c>
      <c r="AX1189" s="13" t="s">
        <v>74</v>
      </c>
      <c r="AY1189" s="245" t="s">
        <v>197</v>
      </c>
    </row>
    <row r="1190" s="13" customFormat="1">
      <c r="A1190" s="13"/>
      <c r="B1190" s="234"/>
      <c r="C1190" s="235"/>
      <c r="D1190" s="236" t="s">
        <v>207</v>
      </c>
      <c r="E1190" s="237" t="s">
        <v>19</v>
      </c>
      <c r="F1190" s="238" t="s">
        <v>1627</v>
      </c>
      <c r="G1190" s="235"/>
      <c r="H1190" s="239">
        <v>15.23</v>
      </c>
      <c r="I1190" s="240"/>
      <c r="J1190" s="235"/>
      <c r="K1190" s="235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207</v>
      </c>
      <c r="AU1190" s="245" t="s">
        <v>83</v>
      </c>
      <c r="AV1190" s="13" t="s">
        <v>83</v>
      </c>
      <c r="AW1190" s="13" t="s">
        <v>35</v>
      </c>
      <c r="AX1190" s="13" t="s">
        <v>74</v>
      </c>
      <c r="AY1190" s="245" t="s">
        <v>197</v>
      </c>
    </row>
    <row r="1191" s="13" customFormat="1">
      <c r="A1191" s="13"/>
      <c r="B1191" s="234"/>
      <c r="C1191" s="235"/>
      <c r="D1191" s="236" t="s">
        <v>207</v>
      </c>
      <c r="E1191" s="237" t="s">
        <v>19</v>
      </c>
      <c r="F1191" s="238" t="s">
        <v>1628</v>
      </c>
      <c r="G1191" s="235"/>
      <c r="H1191" s="239">
        <v>26.379999999999999</v>
      </c>
      <c r="I1191" s="240"/>
      <c r="J1191" s="235"/>
      <c r="K1191" s="235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207</v>
      </c>
      <c r="AU1191" s="245" t="s">
        <v>83</v>
      </c>
      <c r="AV1191" s="13" t="s">
        <v>83</v>
      </c>
      <c r="AW1191" s="13" t="s">
        <v>35</v>
      </c>
      <c r="AX1191" s="13" t="s">
        <v>74</v>
      </c>
      <c r="AY1191" s="245" t="s">
        <v>197</v>
      </c>
    </row>
    <row r="1192" s="13" customFormat="1">
      <c r="A1192" s="13"/>
      <c r="B1192" s="234"/>
      <c r="C1192" s="235"/>
      <c r="D1192" s="236" t="s">
        <v>207</v>
      </c>
      <c r="E1192" s="237" t="s">
        <v>19</v>
      </c>
      <c r="F1192" s="238" t="s">
        <v>1629</v>
      </c>
      <c r="G1192" s="235"/>
      <c r="H1192" s="239">
        <v>13.1</v>
      </c>
      <c r="I1192" s="240"/>
      <c r="J1192" s="235"/>
      <c r="K1192" s="235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207</v>
      </c>
      <c r="AU1192" s="245" t="s">
        <v>83</v>
      </c>
      <c r="AV1192" s="13" t="s">
        <v>83</v>
      </c>
      <c r="AW1192" s="13" t="s">
        <v>35</v>
      </c>
      <c r="AX1192" s="13" t="s">
        <v>74</v>
      </c>
      <c r="AY1192" s="245" t="s">
        <v>197</v>
      </c>
    </row>
    <row r="1193" s="13" customFormat="1">
      <c r="A1193" s="13"/>
      <c r="B1193" s="234"/>
      <c r="C1193" s="235"/>
      <c r="D1193" s="236" t="s">
        <v>207</v>
      </c>
      <c r="E1193" s="237" t="s">
        <v>19</v>
      </c>
      <c r="F1193" s="238" t="s">
        <v>1630</v>
      </c>
      <c r="G1193" s="235"/>
      <c r="H1193" s="239">
        <v>14.02</v>
      </c>
      <c r="I1193" s="240"/>
      <c r="J1193" s="235"/>
      <c r="K1193" s="235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207</v>
      </c>
      <c r="AU1193" s="245" t="s">
        <v>83</v>
      </c>
      <c r="AV1193" s="13" t="s">
        <v>83</v>
      </c>
      <c r="AW1193" s="13" t="s">
        <v>35</v>
      </c>
      <c r="AX1193" s="13" t="s">
        <v>74</v>
      </c>
      <c r="AY1193" s="245" t="s">
        <v>197</v>
      </c>
    </row>
    <row r="1194" s="13" customFormat="1">
      <c r="A1194" s="13"/>
      <c r="B1194" s="234"/>
      <c r="C1194" s="235"/>
      <c r="D1194" s="236" t="s">
        <v>207</v>
      </c>
      <c r="E1194" s="237" t="s">
        <v>19</v>
      </c>
      <c r="F1194" s="238" t="s">
        <v>1631</v>
      </c>
      <c r="G1194" s="235"/>
      <c r="H1194" s="239">
        <v>13.76</v>
      </c>
      <c r="I1194" s="240"/>
      <c r="J1194" s="235"/>
      <c r="K1194" s="235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207</v>
      </c>
      <c r="AU1194" s="245" t="s">
        <v>83</v>
      </c>
      <c r="AV1194" s="13" t="s">
        <v>83</v>
      </c>
      <c r="AW1194" s="13" t="s">
        <v>35</v>
      </c>
      <c r="AX1194" s="13" t="s">
        <v>74</v>
      </c>
      <c r="AY1194" s="245" t="s">
        <v>197</v>
      </c>
    </row>
    <row r="1195" s="13" customFormat="1">
      <c r="A1195" s="13"/>
      <c r="B1195" s="234"/>
      <c r="C1195" s="235"/>
      <c r="D1195" s="236" t="s">
        <v>207</v>
      </c>
      <c r="E1195" s="237" t="s">
        <v>19</v>
      </c>
      <c r="F1195" s="238" t="s">
        <v>1632</v>
      </c>
      <c r="G1195" s="235"/>
      <c r="H1195" s="239">
        <v>6</v>
      </c>
      <c r="I1195" s="240"/>
      <c r="J1195" s="235"/>
      <c r="K1195" s="235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207</v>
      </c>
      <c r="AU1195" s="245" t="s">
        <v>83</v>
      </c>
      <c r="AV1195" s="13" t="s">
        <v>83</v>
      </c>
      <c r="AW1195" s="13" t="s">
        <v>35</v>
      </c>
      <c r="AX1195" s="13" t="s">
        <v>74</v>
      </c>
      <c r="AY1195" s="245" t="s">
        <v>197</v>
      </c>
    </row>
    <row r="1196" s="13" customFormat="1">
      <c r="A1196" s="13"/>
      <c r="B1196" s="234"/>
      <c r="C1196" s="235"/>
      <c r="D1196" s="236" t="s">
        <v>207</v>
      </c>
      <c r="E1196" s="237" t="s">
        <v>19</v>
      </c>
      <c r="F1196" s="238" t="s">
        <v>1633</v>
      </c>
      <c r="G1196" s="235"/>
      <c r="H1196" s="239">
        <v>11.220000000000001</v>
      </c>
      <c r="I1196" s="240"/>
      <c r="J1196" s="235"/>
      <c r="K1196" s="235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207</v>
      </c>
      <c r="AU1196" s="245" t="s">
        <v>83</v>
      </c>
      <c r="AV1196" s="13" t="s">
        <v>83</v>
      </c>
      <c r="AW1196" s="13" t="s">
        <v>35</v>
      </c>
      <c r="AX1196" s="13" t="s">
        <v>74</v>
      </c>
      <c r="AY1196" s="245" t="s">
        <v>197</v>
      </c>
    </row>
    <row r="1197" s="13" customFormat="1">
      <c r="A1197" s="13"/>
      <c r="B1197" s="234"/>
      <c r="C1197" s="235"/>
      <c r="D1197" s="236" t="s">
        <v>207</v>
      </c>
      <c r="E1197" s="237" t="s">
        <v>19</v>
      </c>
      <c r="F1197" s="238" t="s">
        <v>1634</v>
      </c>
      <c r="G1197" s="235"/>
      <c r="H1197" s="239">
        <v>8.4900000000000002</v>
      </c>
      <c r="I1197" s="240"/>
      <c r="J1197" s="235"/>
      <c r="K1197" s="235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207</v>
      </c>
      <c r="AU1197" s="245" t="s">
        <v>83</v>
      </c>
      <c r="AV1197" s="13" t="s">
        <v>83</v>
      </c>
      <c r="AW1197" s="13" t="s">
        <v>35</v>
      </c>
      <c r="AX1197" s="13" t="s">
        <v>74</v>
      </c>
      <c r="AY1197" s="245" t="s">
        <v>197</v>
      </c>
    </row>
    <row r="1198" s="13" customFormat="1">
      <c r="A1198" s="13"/>
      <c r="B1198" s="234"/>
      <c r="C1198" s="235"/>
      <c r="D1198" s="236" t="s">
        <v>207</v>
      </c>
      <c r="E1198" s="237" t="s">
        <v>19</v>
      </c>
      <c r="F1198" s="238" t="s">
        <v>1635</v>
      </c>
      <c r="G1198" s="235"/>
      <c r="H1198" s="239">
        <v>8</v>
      </c>
      <c r="I1198" s="240"/>
      <c r="J1198" s="235"/>
      <c r="K1198" s="235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207</v>
      </c>
      <c r="AU1198" s="245" t="s">
        <v>83</v>
      </c>
      <c r="AV1198" s="13" t="s">
        <v>83</v>
      </c>
      <c r="AW1198" s="13" t="s">
        <v>35</v>
      </c>
      <c r="AX1198" s="13" t="s">
        <v>74</v>
      </c>
      <c r="AY1198" s="245" t="s">
        <v>197</v>
      </c>
    </row>
    <row r="1199" s="13" customFormat="1">
      <c r="A1199" s="13"/>
      <c r="B1199" s="234"/>
      <c r="C1199" s="235"/>
      <c r="D1199" s="236" t="s">
        <v>207</v>
      </c>
      <c r="E1199" s="237" t="s">
        <v>19</v>
      </c>
      <c r="F1199" s="238" t="s">
        <v>1636</v>
      </c>
      <c r="G1199" s="235"/>
      <c r="H1199" s="239">
        <v>15.1</v>
      </c>
      <c r="I1199" s="240"/>
      <c r="J1199" s="235"/>
      <c r="K1199" s="235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207</v>
      </c>
      <c r="AU1199" s="245" t="s">
        <v>83</v>
      </c>
      <c r="AV1199" s="13" t="s">
        <v>83</v>
      </c>
      <c r="AW1199" s="13" t="s">
        <v>35</v>
      </c>
      <c r="AX1199" s="13" t="s">
        <v>74</v>
      </c>
      <c r="AY1199" s="245" t="s">
        <v>197</v>
      </c>
    </row>
    <row r="1200" s="13" customFormat="1">
      <c r="A1200" s="13"/>
      <c r="B1200" s="234"/>
      <c r="C1200" s="235"/>
      <c r="D1200" s="236" t="s">
        <v>207</v>
      </c>
      <c r="E1200" s="237" t="s">
        <v>19</v>
      </c>
      <c r="F1200" s="238" t="s">
        <v>1637</v>
      </c>
      <c r="G1200" s="235"/>
      <c r="H1200" s="239">
        <v>10.84</v>
      </c>
      <c r="I1200" s="240"/>
      <c r="J1200" s="235"/>
      <c r="K1200" s="235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207</v>
      </c>
      <c r="AU1200" s="245" t="s">
        <v>83</v>
      </c>
      <c r="AV1200" s="13" t="s">
        <v>83</v>
      </c>
      <c r="AW1200" s="13" t="s">
        <v>35</v>
      </c>
      <c r="AX1200" s="13" t="s">
        <v>74</v>
      </c>
      <c r="AY1200" s="245" t="s">
        <v>197</v>
      </c>
    </row>
    <row r="1201" s="13" customFormat="1">
      <c r="A1201" s="13"/>
      <c r="B1201" s="234"/>
      <c r="C1201" s="235"/>
      <c r="D1201" s="236" t="s">
        <v>207</v>
      </c>
      <c r="E1201" s="237" t="s">
        <v>19</v>
      </c>
      <c r="F1201" s="238" t="s">
        <v>1638</v>
      </c>
      <c r="G1201" s="235"/>
      <c r="H1201" s="239">
        <v>12.550000000000001</v>
      </c>
      <c r="I1201" s="240"/>
      <c r="J1201" s="235"/>
      <c r="K1201" s="235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5" t="s">
        <v>207</v>
      </c>
      <c r="AU1201" s="245" t="s">
        <v>83</v>
      </c>
      <c r="AV1201" s="13" t="s">
        <v>83</v>
      </c>
      <c r="AW1201" s="13" t="s">
        <v>35</v>
      </c>
      <c r="AX1201" s="13" t="s">
        <v>74</v>
      </c>
      <c r="AY1201" s="245" t="s">
        <v>197</v>
      </c>
    </row>
    <row r="1202" s="13" customFormat="1">
      <c r="A1202" s="13"/>
      <c r="B1202" s="234"/>
      <c r="C1202" s="235"/>
      <c r="D1202" s="236" t="s">
        <v>207</v>
      </c>
      <c r="E1202" s="237" t="s">
        <v>19</v>
      </c>
      <c r="F1202" s="238" t="s">
        <v>1639</v>
      </c>
      <c r="G1202" s="235"/>
      <c r="H1202" s="239">
        <v>17.32</v>
      </c>
      <c r="I1202" s="240"/>
      <c r="J1202" s="235"/>
      <c r="K1202" s="235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207</v>
      </c>
      <c r="AU1202" s="245" t="s">
        <v>83</v>
      </c>
      <c r="AV1202" s="13" t="s">
        <v>83</v>
      </c>
      <c r="AW1202" s="13" t="s">
        <v>35</v>
      </c>
      <c r="AX1202" s="13" t="s">
        <v>74</v>
      </c>
      <c r="AY1202" s="245" t="s">
        <v>197</v>
      </c>
    </row>
    <row r="1203" s="13" customFormat="1">
      <c r="A1203" s="13"/>
      <c r="B1203" s="234"/>
      <c r="C1203" s="235"/>
      <c r="D1203" s="236" t="s">
        <v>207</v>
      </c>
      <c r="E1203" s="237" t="s">
        <v>19</v>
      </c>
      <c r="F1203" s="238" t="s">
        <v>1640</v>
      </c>
      <c r="G1203" s="235"/>
      <c r="H1203" s="239">
        <v>6</v>
      </c>
      <c r="I1203" s="240"/>
      <c r="J1203" s="235"/>
      <c r="K1203" s="235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5" t="s">
        <v>207</v>
      </c>
      <c r="AU1203" s="245" t="s">
        <v>83</v>
      </c>
      <c r="AV1203" s="13" t="s">
        <v>83</v>
      </c>
      <c r="AW1203" s="13" t="s">
        <v>35</v>
      </c>
      <c r="AX1203" s="13" t="s">
        <v>74</v>
      </c>
      <c r="AY1203" s="245" t="s">
        <v>197</v>
      </c>
    </row>
    <row r="1204" s="16" customFormat="1">
      <c r="A1204" s="16"/>
      <c r="B1204" s="267"/>
      <c r="C1204" s="268"/>
      <c r="D1204" s="236" t="s">
        <v>207</v>
      </c>
      <c r="E1204" s="269" t="s">
        <v>19</v>
      </c>
      <c r="F1204" s="270" t="s">
        <v>348</v>
      </c>
      <c r="G1204" s="268"/>
      <c r="H1204" s="271">
        <v>260.67000000000002</v>
      </c>
      <c r="I1204" s="272"/>
      <c r="J1204" s="268"/>
      <c r="K1204" s="268"/>
      <c r="L1204" s="273"/>
      <c r="M1204" s="274"/>
      <c r="N1204" s="275"/>
      <c r="O1204" s="275"/>
      <c r="P1204" s="275"/>
      <c r="Q1204" s="275"/>
      <c r="R1204" s="275"/>
      <c r="S1204" s="275"/>
      <c r="T1204" s="27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77" t="s">
        <v>207</v>
      </c>
      <c r="AU1204" s="277" t="s">
        <v>83</v>
      </c>
      <c r="AV1204" s="16" t="s">
        <v>94</v>
      </c>
      <c r="AW1204" s="16" t="s">
        <v>35</v>
      </c>
      <c r="AX1204" s="16" t="s">
        <v>74</v>
      </c>
      <c r="AY1204" s="277" t="s">
        <v>197</v>
      </c>
    </row>
    <row r="1205" s="15" customFormat="1">
      <c r="A1205" s="15"/>
      <c r="B1205" s="257"/>
      <c r="C1205" s="258"/>
      <c r="D1205" s="236" t="s">
        <v>207</v>
      </c>
      <c r="E1205" s="259" t="s">
        <v>19</v>
      </c>
      <c r="F1205" s="260" t="s">
        <v>743</v>
      </c>
      <c r="G1205" s="258"/>
      <c r="H1205" s="259" t="s">
        <v>19</v>
      </c>
      <c r="I1205" s="261"/>
      <c r="J1205" s="258"/>
      <c r="K1205" s="258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207</v>
      </c>
      <c r="AU1205" s="266" t="s">
        <v>83</v>
      </c>
      <c r="AV1205" s="15" t="s">
        <v>81</v>
      </c>
      <c r="AW1205" s="15" t="s">
        <v>35</v>
      </c>
      <c r="AX1205" s="15" t="s">
        <v>74</v>
      </c>
      <c r="AY1205" s="266" t="s">
        <v>197</v>
      </c>
    </row>
    <row r="1206" s="13" customFormat="1">
      <c r="A1206" s="13"/>
      <c r="B1206" s="234"/>
      <c r="C1206" s="235"/>
      <c r="D1206" s="236" t="s">
        <v>207</v>
      </c>
      <c r="E1206" s="237" t="s">
        <v>19</v>
      </c>
      <c r="F1206" s="238" t="s">
        <v>1641</v>
      </c>
      <c r="G1206" s="235"/>
      <c r="H1206" s="239">
        <v>23.800000000000001</v>
      </c>
      <c r="I1206" s="240"/>
      <c r="J1206" s="235"/>
      <c r="K1206" s="235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5" t="s">
        <v>207</v>
      </c>
      <c r="AU1206" s="245" t="s">
        <v>83</v>
      </c>
      <c r="AV1206" s="13" t="s">
        <v>83</v>
      </c>
      <c r="AW1206" s="13" t="s">
        <v>35</v>
      </c>
      <c r="AX1206" s="13" t="s">
        <v>74</v>
      </c>
      <c r="AY1206" s="245" t="s">
        <v>197</v>
      </c>
    </row>
    <row r="1207" s="13" customFormat="1">
      <c r="A1207" s="13"/>
      <c r="B1207" s="234"/>
      <c r="C1207" s="235"/>
      <c r="D1207" s="236" t="s">
        <v>207</v>
      </c>
      <c r="E1207" s="237" t="s">
        <v>19</v>
      </c>
      <c r="F1207" s="238" t="s">
        <v>1642</v>
      </c>
      <c r="G1207" s="235"/>
      <c r="H1207" s="239">
        <v>8.1500000000000004</v>
      </c>
      <c r="I1207" s="240"/>
      <c r="J1207" s="235"/>
      <c r="K1207" s="235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207</v>
      </c>
      <c r="AU1207" s="245" t="s">
        <v>83</v>
      </c>
      <c r="AV1207" s="13" t="s">
        <v>83</v>
      </c>
      <c r="AW1207" s="13" t="s">
        <v>35</v>
      </c>
      <c r="AX1207" s="13" t="s">
        <v>74</v>
      </c>
      <c r="AY1207" s="245" t="s">
        <v>197</v>
      </c>
    </row>
    <row r="1208" s="13" customFormat="1">
      <c r="A1208" s="13"/>
      <c r="B1208" s="234"/>
      <c r="C1208" s="235"/>
      <c r="D1208" s="236" t="s">
        <v>207</v>
      </c>
      <c r="E1208" s="237" t="s">
        <v>19</v>
      </c>
      <c r="F1208" s="238" t="s">
        <v>1643</v>
      </c>
      <c r="G1208" s="235"/>
      <c r="H1208" s="239">
        <v>28.170000000000002</v>
      </c>
      <c r="I1208" s="240"/>
      <c r="J1208" s="235"/>
      <c r="K1208" s="235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207</v>
      </c>
      <c r="AU1208" s="245" t="s">
        <v>83</v>
      </c>
      <c r="AV1208" s="13" t="s">
        <v>83</v>
      </c>
      <c r="AW1208" s="13" t="s">
        <v>35</v>
      </c>
      <c r="AX1208" s="13" t="s">
        <v>74</v>
      </c>
      <c r="AY1208" s="245" t="s">
        <v>197</v>
      </c>
    </row>
    <row r="1209" s="13" customFormat="1">
      <c r="A1209" s="13"/>
      <c r="B1209" s="234"/>
      <c r="C1209" s="235"/>
      <c r="D1209" s="236" t="s">
        <v>207</v>
      </c>
      <c r="E1209" s="237" t="s">
        <v>19</v>
      </c>
      <c r="F1209" s="238" t="s">
        <v>1644</v>
      </c>
      <c r="G1209" s="235"/>
      <c r="H1209" s="239">
        <v>8.9800000000000004</v>
      </c>
      <c r="I1209" s="240"/>
      <c r="J1209" s="235"/>
      <c r="K1209" s="235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207</v>
      </c>
      <c r="AU1209" s="245" t="s">
        <v>83</v>
      </c>
      <c r="AV1209" s="13" t="s">
        <v>83</v>
      </c>
      <c r="AW1209" s="13" t="s">
        <v>35</v>
      </c>
      <c r="AX1209" s="13" t="s">
        <v>74</v>
      </c>
      <c r="AY1209" s="245" t="s">
        <v>197</v>
      </c>
    </row>
    <row r="1210" s="13" customFormat="1">
      <c r="A1210" s="13"/>
      <c r="B1210" s="234"/>
      <c r="C1210" s="235"/>
      <c r="D1210" s="236" t="s">
        <v>207</v>
      </c>
      <c r="E1210" s="237" t="s">
        <v>19</v>
      </c>
      <c r="F1210" s="238" t="s">
        <v>1645</v>
      </c>
      <c r="G1210" s="235"/>
      <c r="H1210" s="239">
        <v>9</v>
      </c>
      <c r="I1210" s="240"/>
      <c r="J1210" s="235"/>
      <c r="K1210" s="235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207</v>
      </c>
      <c r="AU1210" s="245" t="s">
        <v>83</v>
      </c>
      <c r="AV1210" s="13" t="s">
        <v>83</v>
      </c>
      <c r="AW1210" s="13" t="s">
        <v>35</v>
      </c>
      <c r="AX1210" s="13" t="s">
        <v>74</v>
      </c>
      <c r="AY1210" s="245" t="s">
        <v>197</v>
      </c>
    </row>
    <row r="1211" s="13" customFormat="1">
      <c r="A1211" s="13"/>
      <c r="B1211" s="234"/>
      <c r="C1211" s="235"/>
      <c r="D1211" s="236" t="s">
        <v>207</v>
      </c>
      <c r="E1211" s="237" t="s">
        <v>19</v>
      </c>
      <c r="F1211" s="238" t="s">
        <v>1646</v>
      </c>
      <c r="G1211" s="235"/>
      <c r="H1211" s="239">
        <v>9</v>
      </c>
      <c r="I1211" s="240"/>
      <c r="J1211" s="235"/>
      <c r="K1211" s="235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207</v>
      </c>
      <c r="AU1211" s="245" t="s">
        <v>83</v>
      </c>
      <c r="AV1211" s="13" t="s">
        <v>83</v>
      </c>
      <c r="AW1211" s="13" t="s">
        <v>35</v>
      </c>
      <c r="AX1211" s="13" t="s">
        <v>74</v>
      </c>
      <c r="AY1211" s="245" t="s">
        <v>197</v>
      </c>
    </row>
    <row r="1212" s="13" customFormat="1">
      <c r="A1212" s="13"/>
      <c r="B1212" s="234"/>
      <c r="C1212" s="235"/>
      <c r="D1212" s="236" t="s">
        <v>207</v>
      </c>
      <c r="E1212" s="237" t="s">
        <v>19</v>
      </c>
      <c r="F1212" s="238" t="s">
        <v>1647</v>
      </c>
      <c r="G1212" s="235"/>
      <c r="H1212" s="239">
        <v>52.450000000000003</v>
      </c>
      <c r="I1212" s="240"/>
      <c r="J1212" s="235"/>
      <c r="K1212" s="235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207</v>
      </c>
      <c r="AU1212" s="245" t="s">
        <v>83</v>
      </c>
      <c r="AV1212" s="13" t="s">
        <v>83</v>
      </c>
      <c r="AW1212" s="13" t="s">
        <v>35</v>
      </c>
      <c r="AX1212" s="13" t="s">
        <v>74</v>
      </c>
      <c r="AY1212" s="245" t="s">
        <v>197</v>
      </c>
    </row>
    <row r="1213" s="13" customFormat="1">
      <c r="A1213" s="13"/>
      <c r="B1213" s="234"/>
      <c r="C1213" s="235"/>
      <c r="D1213" s="236" t="s">
        <v>207</v>
      </c>
      <c r="E1213" s="237" t="s">
        <v>19</v>
      </c>
      <c r="F1213" s="238" t="s">
        <v>1648</v>
      </c>
      <c r="G1213" s="235"/>
      <c r="H1213" s="239">
        <v>15</v>
      </c>
      <c r="I1213" s="240"/>
      <c r="J1213" s="235"/>
      <c r="K1213" s="235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207</v>
      </c>
      <c r="AU1213" s="245" t="s">
        <v>83</v>
      </c>
      <c r="AV1213" s="13" t="s">
        <v>83</v>
      </c>
      <c r="AW1213" s="13" t="s">
        <v>35</v>
      </c>
      <c r="AX1213" s="13" t="s">
        <v>74</v>
      </c>
      <c r="AY1213" s="245" t="s">
        <v>197</v>
      </c>
    </row>
    <row r="1214" s="13" customFormat="1">
      <c r="A1214" s="13"/>
      <c r="B1214" s="234"/>
      <c r="C1214" s="235"/>
      <c r="D1214" s="236" t="s">
        <v>207</v>
      </c>
      <c r="E1214" s="237" t="s">
        <v>19</v>
      </c>
      <c r="F1214" s="238" t="s">
        <v>1649</v>
      </c>
      <c r="G1214" s="235"/>
      <c r="H1214" s="239">
        <v>17.149999999999999</v>
      </c>
      <c r="I1214" s="240"/>
      <c r="J1214" s="235"/>
      <c r="K1214" s="235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5" t="s">
        <v>207</v>
      </c>
      <c r="AU1214" s="245" t="s">
        <v>83</v>
      </c>
      <c r="AV1214" s="13" t="s">
        <v>83</v>
      </c>
      <c r="AW1214" s="13" t="s">
        <v>35</v>
      </c>
      <c r="AX1214" s="13" t="s">
        <v>74</v>
      </c>
      <c r="AY1214" s="245" t="s">
        <v>197</v>
      </c>
    </row>
    <row r="1215" s="13" customFormat="1">
      <c r="A1215" s="13"/>
      <c r="B1215" s="234"/>
      <c r="C1215" s="235"/>
      <c r="D1215" s="236" t="s">
        <v>207</v>
      </c>
      <c r="E1215" s="237" t="s">
        <v>19</v>
      </c>
      <c r="F1215" s="238" t="s">
        <v>1650</v>
      </c>
      <c r="G1215" s="235"/>
      <c r="H1215" s="239">
        <v>30.57</v>
      </c>
      <c r="I1215" s="240"/>
      <c r="J1215" s="235"/>
      <c r="K1215" s="235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207</v>
      </c>
      <c r="AU1215" s="245" t="s">
        <v>83</v>
      </c>
      <c r="AV1215" s="13" t="s">
        <v>83</v>
      </c>
      <c r="AW1215" s="13" t="s">
        <v>35</v>
      </c>
      <c r="AX1215" s="13" t="s">
        <v>74</v>
      </c>
      <c r="AY1215" s="245" t="s">
        <v>197</v>
      </c>
    </row>
    <row r="1216" s="13" customFormat="1">
      <c r="A1216" s="13"/>
      <c r="B1216" s="234"/>
      <c r="C1216" s="235"/>
      <c r="D1216" s="236" t="s">
        <v>207</v>
      </c>
      <c r="E1216" s="237" t="s">
        <v>19</v>
      </c>
      <c r="F1216" s="238" t="s">
        <v>1651</v>
      </c>
      <c r="G1216" s="235"/>
      <c r="H1216" s="239">
        <v>15.4</v>
      </c>
      <c r="I1216" s="240"/>
      <c r="J1216" s="235"/>
      <c r="K1216" s="235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207</v>
      </c>
      <c r="AU1216" s="245" t="s">
        <v>83</v>
      </c>
      <c r="AV1216" s="13" t="s">
        <v>83</v>
      </c>
      <c r="AW1216" s="13" t="s">
        <v>35</v>
      </c>
      <c r="AX1216" s="13" t="s">
        <v>74</v>
      </c>
      <c r="AY1216" s="245" t="s">
        <v>197</v>
      </c>
    </row>
    <row r="1217" s="13" customFormat="1">
      <c r="A1217" s="13"/>
      <c r="B1217" s="234"/>
      <c r="C1217" s="235"/>
      <c r="D1217" s="236" t="s">
        <v>207</v>
      </c>
      <c r="E1217" s="237" t="s">
        <v>19</v>
      </c>
      <c r="F1217" s="238" t="s">
        <v>1652</v>
      </c>
      <c r="G1217" s="235"/>
      <c r="H1217" s="239">
        <v>15</v>
      </c>
      <c r="I1217" s="240"/>
      <c r="J1217" s="235"/>
      <c r="K1217" s="235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207</v>
      </c>
      <c r="AU1217" s="245" t="s">
        <v>83</v>
      </c>
      <c r="AV1217" s="13" t="s">
        <v>83</v>
      </c>
      <c r="AW1217" s="13" t="s">
        <v>35</v>
      </c>
      <c r="AX1217" s="13" t="s">
        <v>74</v>
      </c>
      <c r="AY1217" s="245" t="s">
        <v>197</v>
      </c>
    </row>
    <row r="1218" s="16" customFormat="1">
      <c r="A1218" s="16"/>
      <c r="B1218" s="267"/>
      <c r="C1218" s="268"/>
      <c r="D1218" s="236" t="s">
        <v>207</v>
      </c>
      <c r="E1218" s="269" t="s">
        <v>19</v>
      </c>
      <c r="F1218" s="270" t="s">
        <v>348</v>
      </c>
      <c r="G1218" s="268"/>
      <c r="H1218" s="271">
        <v>232.66999999999999</v>
      </c>
      <c r="I1218" s="272"/>
      <c r="J1218" s="268"/>
      <c r="K1218" s="268"/>
      <c r="L1218" s="273"/>
      <c r="M1218" s="274"/>
      <c r="N1218" s="275"/>
      <c r="O1218" s="275"/>
      <c r="P1218" s="275"/>
      <c r="Q1218" s="275"/>
      <c r="R1218" s="275"/>
      <c r="S1218" s="275"/>
      <c r="T1218" s="27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T1218" s="277" t="s">
        <v>207</v>
      </c>
      <c r="AU1218" s="277" t="s">
        <v>83</v>
      </c>
      <c r="AV1218" s="16" t="s">
        <v>94</v>
      </c>
      <c r="AW1218" s="16" t="s">
        <v>35</v>
      </c>
      <c r="AX1218" s="16" t="s">
        <v>74</v>
      </c>
      <c r="AY1218" s="277" t="s">
        <v>197</v>
      </c>
    </row>
    <row r="1219" s="14" customFormat="1">
      <c r="A1219" s="14"/>
      <c r="B1219" s="246"/>
      <c r="C1219" s="247"/>
      <c r="D1219" s="236" t="s">
        <v>207</v>
      </c>
      <c r="E1219" s="248" t="s">
        <v>19</v>
      </c>
      <c r="F1219" s="249" t="s">
        <v>216</v>
      </c>
      <c r="G1219" s="247"/>
      <c r="H1219" s="250">
        <v>493.33999999999998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6" t="s">
        <v>207</v>
      </c>
      <c r="AU1219" s="256" t="s">
        <v>83</v>
      </c>
      <c r="AV1219" s="14" t="s">
        <v>109</v>
      </c>
      <c r="AW1219" s="14" t="s">
        <v>35</v>
      </c>
      <c r="AX1219" s="14" t="s">
        <v>81</v>
      </c>
      <c r="AY1219" s="256" t="s">
        <v>197</v>
      </c>
    </row>
    <row r="1220" s="2" customFormat="1" ht="66.75" customHeight="1">
      <c r="A1220" s="41"/>
      <c r="B1220" s="42"/>
      <c r="C1220" s="216" t="s">
        <v>1653</v>
      </c>
      <c r="D1220" s="216" t="s">
        <v>199</v>
      </c>
      <c r="E1220" s="217" t="s">
        <v>1654</v>
      </c>
      <c r="F1220" s="218" t="s">
        <v>1655</v>
      </c>
      <c r="G1220" s="219" t="s">
        <v>1331</v>
      </c>
      <c r="H1220" s="288"/>
      <c r="I1220" s="221"/>
      <c r="J1220" s="222">
        <f>ROUND(I1220*H1220,2)</f>
        <v>0</v>
      </c>
      <c r="K1220" s="218" t="s">
        <v>203</v>
      </c>
      <c r="L1220" s="47"/>
      <c r="M1220" s="223" t="s">
        <v>19</v>
      </c>
      <c r="N1220" s="224" t="s">
        <v>45</v>
      </c>
      <c r="O1220" s="87"/>
      <c r="P1220" s="225">
        <f>O1220*H1220</f>
        <v>0</v>
      </c>
      <c r="Q1220" s="225">
        <v>0</v>
      </c>
      <c r="R1220" s="225">
        <f>Q1220*H1220</f>
        <v>0</v>
      </c>
      <c r="S1220" s="225">
        <v>0</v>
      </c>
      <c r="T1220" s="226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7" t="s">
        <v>304</v>
      </c>
      <c r="AT1220" s="227" t="s">
        <v>199</v>
      </c>
      <c r="AU1220" s="227" t="s">
        <v>83</v>
      </c>
      <c r="AY1220" s="20" t="s">
        <v>197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20" t="s">
        <v>81</v>
      </c>
      <c r="BK1220" s="228">
        <f>ROUND(I1220*H1220,2)</f>
        <v>0</v>
      </c>
      <c r="BL1220" s="20" t="s">
        <v>304</v>
      </c>
      <c r="BM1220" s="227" t="s">
        <v>1656</v>
      </c>
    </row>
    <row r="1221" s="2" customFormat="1">
      <c r="A1221" s="41"/>
      <c r="B1221" s="42"/>
      <c r="C1221" s="43"/>
      <c r="D1221" s="229" t="s">
        <v>205</v>
      </c>
      <c r="E1221" s="43"/>
      <c r="F1221" s="230" t="s">
        <v>1657</v>
      </c>
      <c r="G1221" s="43"/>
      <c r="H1221" s="43"/>
      <c r="I1221" s="231"/>
      <c r="J1221" s="43"/>
      <c r="K1221" s="43"/>
      <c r="L1221" s="47"/>
      <c r="M1221" s="232"/>
      <c r="N1221" s="233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205</v>
      </c>
      <c r="AU1221" s="20" t="s">
        <v>83</v>
      </c>
    </row>
    <row r="1222" s="12" customFormat="1" ht="22.8" customHeight="1">
      <c r="A1222" s="12"/>
      <c r="B1222" s="200"/>
      <c r="C1222" s="201"/>
      <c r="D1222" s="202" t="s">
        <v>73</v>
      </c>
      <c r="E1222" s="214" t="s">
        <v>1658</v>
      </c>
      <c r="F1222" s="214" t="s">
        <v>1659</v>
      </c>
      <c r="G1222" s="201"/>
      <c r="H1222" s="201"/>
      <c r="I1222" s="204"/>
      <c r="J1222" s="215">
        <f>BK1222</f>
        <v>0</v>
      </c>
      <c r="K1222" s="201"/>
      <c r="L1222" s="206"/>
      <c r="M1222" s="207"/>
      <c r="N1222" s="208"/>
      <c r="O1222" s="208"/>
      <c r="P1222" s="209">
        <f>SUM(P1223:P1273)</f>
        <v>0</v>
      </c>
      <c r="Q1222" s="208"/>
      <c r="R1222" s="209">
        <f>SUM(R1223:R1273)</f>
        <v>1.2422772599999998</v>
      </c>
      <c r="S1222" s="208"/>
      <c r="T1222" s="210">
        <f>SUM(T1223:T1273)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11" t="s">
        <v>83</v>
      </c>
      <c r="AT1222" s="212" t="s">
        <v>73</v>
      </c>
      <c r="AU1222" s="212" t="s">
        <v>81</v>
      </c>
      <c r="AY1222" s="211" t="s">
        <v>197</v>
      </c>
      <c r="BK1222" s="213">
        <f>SUM(BK1223:BK1273)</f>
        <v>0</v>
      </c>
    </row>
    <row r="1223" s="2" customFormat="1" ht="16.5" customHeight="1">
      <c r="A1223" s="41"/>
      <c r="B1223" s="42"/>
      <c r="C1223" s="216" t="s">
        <v>1660</v>
      </c>
      <c r="D1223" s="216" t="s">
        <v>199</v>
      </c>
      <c r="E1223" s="217" t="s">
        <v>1661</v>
      </c>
      <c r="F1223" s="218" t="s">
        <v>1662</v>
      </c>
      <c r="G1223" s="219" t="s">
        <v>903</v>
      </c>
      <c r="H1223" s="220">
        <v>108</v>
      </c>
      <c r="I1223" s="221"/>
      <c r="J1223" s="222">
        <f>ROUND(I1223*H1223,2)</f>
        <v>0</v>
      </c>
      <c r="K1223" s="218" t="s">
        <v>19</v>
      </c>
      <c r="L1223" s="47"/>
      <c r="M1223" s="223" t="s">
        <v>19</v>
      </c>
      <c r="N1223" s="224" t="s">
        <v>45</v>
      </c>
      <c r="O1223" s="87"/>
      <c r="P1223" s="225">
        <f>O1223*H1223</f>
        <v>0</v>
      </c>
      <c r="Q1223" s="225">
        <v>0.00010000000000000001</v>
      </c>
      <c r="R1223" s="225">
        <f>Q1223*H1223</f>
        <v>0.010800000000000001</v>
      </c>
      <c r="S1223" s="225">
        <v>0</v>
      </c>
      <c r="T1223" s="226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7" t="s">
        <v>304</v>
      </c>
      <c r="AT1223" s="227" t="s">
        <v>199</v>
      </c>
      <c r="AU1223" s="227" t="s">
        <v>83</v>
      </c>
      <c r="AY1223" s="20" t="s">
        <v>197</v>
      </c>
      <c r="BE1223" s="228">
        <f>IF(N1223="základní",J1223,0)</f>
        <v>0</v>
      </c>
      <c r="BF1223" s="228">
        <f>IF(N1223="snížená",J1223,0)</f>
        <v>0</v>
      </c>
      <c r="BG1223" s="228">
        <f>IF(N1223="zákl. přenesená",J1223,0)</f>
        <v>0</v>
      </c>
      <c r="BH1223" s="228">
        <f>IF(N1223="sníž. přenesená",J1223,0)</f>
        <v>0</v>
      </c>
      <c r="BI1223" s="228">
        <f>IF(N1223="nulová",J1223,0)</f>
        <v>0</v>
      </c>
      <c r="BJ1223" s="20" t="s">
        <v>81</v>
      </c>
      <c r="BK1223" s="228">
        <f>ROUND(I1223*H1223,2)</f>
        <v>0</v>
      </c>
      <c r="BL1223" s="20" t="s">
        <v>304</v>
      </c>
      <c r="BM1223" s="227" t="s">
        <v>1663</v>
      </c>
    </row>
    <row r="1224" s="13" customFormat="1">
      <c r="A1224" s="13"/>
      <c r="B1224" s="234"/>
      <c r="C1224" s="235"/>
      <c r="D1224" s="236" t="s">
        <v>207</v>
      </c>
      <c r="E1224" s="237" t="s">
        <v>19</v>
      </c>
      <c r="F1224" s="238" t="s">
        <v>1664</v>
      </c>
      <c r="G1224" s="235"/>
      <c r="H1224" s="239">
        <v>108</v>
      </c>
      <c r="I1224" s="240"/>
      <c r="J1224" s="235"/>
      <c r="K1224" s="235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5" t="s">
        <v>207</v>
      </c>
      <c r="AU1224" s="245" t="s">
        <v>83</v>
      </c>
      <c r="AV1224" s="13" t="s">
        <v>83</v>
      </c>
      <c r="AW1224" s="13" t="s">
        <v>35</v>
      </c>
      <c r="AX1224" s="13" t="s">
        <v>81</v>
      </c>
      <c r="AY1224" s="245" t="s">
        <v>197</v>
      </c>
    </row>
    <row r="1225" s="2" customFormat="1" ht="21.75" customHeight="1">
      <c r="A1225" s="41"/>
      <c r="B1225" s="42"/>
      <c r="C1225" s="278" t="s">
        <v>1665</v>
      </c>
      <c r="D1225" s="278" t="s">
        <v>547</v>
      </c>
      <c r="E1225" s="279" t="s">
        <v>1666</v>
      </c>
      <c r="F1225" s="280" t="s">
        <v>1667</v>
      </c>
      <c r="G1225" s="281" t="s">
        <v>903</v>
      </c>
      <c r="H1225" s="282">
        <v>59.399999999999999</v>
      </c>
      <c r="I1225" s="283"/>
      <c r="J1225" s="284">
        <f>ROUND(I1225*H1225,2)</f>
        <v>0</v>
      </c>
      <c r="K1225" s="280" t="s">
        <v>19</v>
      </c>
      <c r="L1225" s="285"/>
      <c r="M1225" s="286" t="s">
        <v>19</v>
      </c>
      <c r="N1225" s="287" t="s">
        <v>45</v>
      </c>
      <c r="O1225" s="87"/>
      <c r="P1225" s="225">
        <f>O1225*H1225</f>
        <v>0</v>
      </c>
      <c r="Q1225" s="225">
        <v>0.0011199999999999999</v>
      </c>
      <c r="R1225" s="225">
        <f>Q1225*H1225</f>
        <v>0.06652799999999999</v>
      </c>
      <c r="S1225" s="225">
        <v>0</v>
      </c>
      <c r="T1225" s="226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7" t="s">
        <v>409</v>
      </c>
      <c r="AT1225" s="227" t="s">
        <v>547</v>
      </c>
      <c r="AU1225" s="227" t="s">
        <v>83</v>
      </c>
      <c r="AY1225" s="20" t="s">
        <v>197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20" t="s">
        <v>81</v>
      </c>
      <c r="BK1225" s="228">
        <f>ROUND(I1225*H1225,2)</f>
        <v>0</v>
      </c>
      <c r="BL1225" s="20" t="s">
        <v>304</v>
      </c>
      <c r="BM1225" s="227" t="s">
        <v>1668</v>
      </c>
    </row>
    <row r="1226" s="13" customFormat="1">
      <c r="A1226" s="13"/>
      <c r="B1226" s="234"/>
      <c r="C1226" s="235"/>
      <c r="D1226" s="236" t="s">
        <v>207</v>
      </c>
      <c r="E1226" s="237" t="s">
        <v>19</v>
      </c>
      <c r="F1226" s="238" t="s">
        <v>1669</v>
      </c>
      <c r="G1226" s="235"/>
      <c r="H1226" s="239">
        <v>54</v>
      </c>
      <c r="I1226" s="240"/>
      <c r="J1226" s="235"/>
      <c r="K1226" s="235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207</v>
      </c>
      <c r="AU1226" s="245" t="s">
        <v>83</v>
      </c>
      <c r="AV1226" s="13" t="s">
        <v>83</v>
      </c>
      <c r="AW1226" s="13" t="s">
        <v>35</v>
      </c>
      <c r="AX1226" s="13" t="s">
        <v>74</v>
      </c>
      <c r="AY1226" s="245" t="s">
        <v>197</v>
      </c>
    </row>
    <row r="1227" s="13" customFormat="1">
      <c r="A1227" s="13"/>
      <c r="B1227" s="234"/>
      <c r="C1227" s="235"/>
      <c r="D1227" s="236" t="s">
        <v>207</v>
      </c>
      <c r="E1227" s="237" t="s">
        <v>19</v>
      </c>
      <c r="F1227" s="238" t="s">
        <v>1670</v>
      </c>
      <c r="G1227" s="235"/>
      <c r="H1227" s="239">
        <v>59.399999999999999</v>
      </c>
      <c r="I1227" s="240"/>
      <c r="J1227" s="235"/>
      <c r="K1227" s="235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207</v>
      </c>
      <c r="AU1227" s="245" t="s">
        <v>83</v>
      </c>
      <c r="AV1227" s="13" t="s">
        <v>83</v>
      </c>
      <c r="AW1227" s="13" t="s">
        <v>35</v>
      </c>
      <c r="AX1227" s="13" t="s">
        <v>81</v>
      </c>
      <c r="AY1227" s="245" t="s">
        <v>197</v>
      </c>
    </row>
    <row r="1228" s="2" customFormat="1" ht="16.5" customHeight="1">
      <c r="A1228" s="41"/>
      <c r="B1228" s="42"/>
      <c r="C1228" s="216" t="s">
        <v>1671</v>
      </c>
      <c r="D1228" s="216" t="s">
        <v>199</v>
      </c>
      <c r="E1228" s="217" t="s">
        <v>1672</v>
      </c>
      <c r="F1228" s="218" t="s">
        <v>1673</v>
      </c>
      <c r="G1228" s="219" t="s">
        <v>280</v>
      </c>
      <c r="H1228" s="220">
        <v>2</v>
      </c>
      <c r="I1228" s="221"/>
      <c r="J1228" s="222">
        <f>ROUND(I1228*H1228,2)</f>
        <v>0</v>
      </c>
      <c r="K1228" s="218" t="s">
        <v>19</v>
      </c>
      <c r="L1228" s="47"/>
      <c r="M1228" s="223" t="s">
        <v>19</v>
      </c>
      <c r="N1228" s="224" t="s">
        <v>45</v>
      </c>
      <c r="O1228" s="87"/>
      <c r="P1228" s="225">
        <f>O1228*H1228</f>
        <v>0</v>
      </c>
      <c r="Q1228" s="225">
        <v>2.0000000000000002E-05</v>
      </c>
      <c r="R1228" s="225">
        <f>Q1228*H1228</f>
        <v>4.0000000000000003E-05</v>
      </c>
      <c r="S1228" s="225">
        <v>0</v>
      </c>
      <c r="T1228" s="226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7" t="s">
        <v>304</v>
      </c>
      <c r="AT1228" s="227" t="s">
        <v>199</v>
      </c>
      <c r="AU1228" s="227" t="s">
        <v>83</v>
      </c>
      <c r="AY1228" s="20" t="s">
        <v>197</v>
      </c>
      <c r="BE1228" s="228">
        <f>IF(N1228="základní",J1228,0)</f>
        <v>0</v>
      </c>
      <c r="BF1228" s="228">
        <f>IF(N1228="snížená",J1228,0)</f>
        <v>0</v>
      </c>
      <c r="BG1228" s="228">
        <f>IF(N1228="zákl. přenesená",J1228,0)</f>
        <v>0</v>
      </c>
      <c r="BH1228" s="228">
        <f>IF(N1228="sníž. přenesená",J1228,0)</f>
        <v>0</v>
      </c>
      <c r="BI1228" s="228">
        <f>IF(N1228="nulová",J1228,0)</f>
        <v>0</v>
      </c>
      <c r="BJ1228" s="20" t="s">
        <v>81</v>
      </c>
      <c r="BK1228" s="228">
        <f>ROUND(I1228*H1228,2)</f>
        <v>0</v>
      </c>
      <c r="BL1228" s="20" t="s">
        <v>304</v>
      </c>
      <c r="BM1228" s="227" t="s">
        <v>1674</v>
      </c>
    </row>
    <row r="1229" s="2" customFormat="1" ht="24.15" customHeight="1">
      <c r="A1229" s="41"/>
      <c r="B1229" s="42"/>
      <c r="C1229" s="278" t="s">
        <v>1675</v>
      </c>
      <c r="D1229" s="278" t="s">
        <v>547</v>
      </c>
      <c r="E1229" s="279" t="s">
        <v>1676</v>
      </c>
      <c r="F1229" s="280" t="s">
        <v>1677</v>
      </c>
      <c r="G1229" s="281" t="s">
        <v>280</v>
      </c>
      <c r="H1229" s="282">
        <v>1</v>
      </c>
      <c r="I1229" s="283"/>
      <c r="J1229" s="284">
        <f>ROUND(I1229*H1229,2)</f>
        <v>0</v>
      </c>
      <c r="K1229" s="280" t="s">
        <v>19</v>
      </c>
      <c r="L1229" s="285"/>
      <c r="M1229" s="286" t="s">
        <v>19</v>
      </c>
      <c r="N1229" s="287" t="s">
        <v>45</v>
      </c>
      <c r="O1229" s="87"/>
      <c r="P1229" s="225">
        <f>O1229*H1229</f>
        <v>0</v>
      </c>
      <c r="Q1229" s="225">
        <v>0.00050000000000000001</v>
      </c>
      <c r="R1229" s="225">
        <f>Q1229*H1229</f>
        <v>0.00050000000000000001</v>
      </c>
      <c r="S1229" s="225">
        <v>0</v>
      </c>
      <c r="T1229" s="226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7" t="s">
        <v>409</v>
      </c>
      <c r="AT1229" s="227" t="s">
        <v>547</v>
      </c>
      <c r="AU1229" s="227" t="s">
        <v>83</v>
      </c>
      <c r="AY1229" s="20" t="s">
        <v>197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0" t="s">
        <v>81</v>
      </c>
      <c r="BK1229" s="228">
        <f>ROUND(I1229*H1229,2)</f>
        <v>0</v>
      </c>
      <c r="BL1229" s="20" t="s">
        <v>304</v>
      </c>
      <c r="BM1229" s="227" t="s">
        <v>1678</v>
      </c>
    </row>
    <row r="1230" s="13" customFormat="1">
      <c r="A1230" s="13"/>
      <c r="B1230" s="234"/>
      <c r="C1230" s="235"/>
      <c r="D1230" s="236" t="s">
        <v>207</v>
      </c>
      <c r="E1230" s="237" t="s">
        <v>19</v>
      </c>
      <c r="F1230" s="238" t="s">
        <v>1679</v>
      </c>
      <c r="G1230" s="235"/>
      <c r="H1230" s="239">
        <v>1</v>
      </c>
      <c r="I1230" s="240"/>
      <c r="J1230" s="235"/>
      <c r="K1230" s="235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207</v>
      </c>
      <c r="AU1230" s="245" t="s">
        <v>83</v>
      </c>
      <c r="AV1230" s="13" t="s">
        <v>83</v>
      </c>
      <c r="AW1230" s="13" t="s">
        <v>35</v>
      </c>
      <c r="AX1230" s="13" t="s">
        <v>81</v>
      </c>
      <c r="AY1230" s="245" t="s">
        <v>197</v>
      </c>
    </row>
    <row r="1231" s="2" customFormat="1" ht="24.15" customHeight="1">
      <c r="A1231" s="41"/>
      <c r="B1231" s="42"/>
      <c r="C1231" s="278" t="s">
        <v>1680</v>
      </c>
      <c r="D1231" s="278" t="s">
        <v>547</v>
      </c>
      <c r="E1231" s="279" t="s">
        <v>1681</v>
      </c>
      <c r="F1231" s="280" t="s">
        <v>1682</v>
      </c>
      <c r="G1231" s="281" t="s">
        <v>280</v>
      </c>
      <c r="H1231" s="282">
        <v>1</v>
      </c>
      <c r="I1231" s="283"/>
      <c r="J1231" s="284">
        <f>ROUND(I1231*H1231,2)</f>
        <v>0</v>
      </c>
      <c r="K1231" s="280" t="s">
        <v>19</v>
      </c>
      <c r="L1231" s="285"/>
      <c r="M1231" s="286" t="s">
        <v>19</v>
      </c>
      <c r="N1231" s="287" t="s">
        <v>45</v>
      </c>
      <c r="O1231" s="87"/>
      <c r="P1231" s="225">
        <f>O1231*H1231</f>
        <v>0</v>
      </c>
      <c r="Q1231" s="225">
        <v>0.00050000000000000001</v>
      </c>
      <c r="R1231" s="225">
        <f>Q1231*H1231</f>
        <v>0.00050000000000000001</v>
      </c>
      <c r="S1231" s="225">
        <v>0</v>
      </c>
      <c r="T1231" s="226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7" t="s">
        <v>409</v>
      </c>
      <c r="AT1231" s="227" t="s">
        <v>547</v>
      </c>
      <c r="AU1231" s="227" t="s">
        <v>83</v>
      </c>
      <c r="AY1231" s="20" t="s">
        <v>197</v>
      </c>
      <c r="BE1231" s="228">
        <f>IF(N1231="základní",J1231,0)</f>
        <v>0</v>
      </c>
      <c r="BF1231" s="228">
        <f>IF(N1231="snížená",J1231,0)</f>
        <v>0</v>
      </c>
      <c r="BG1231" s="228">
        <f>IF(N1231="zákl. přenesená",J1231,0)</f>
        <v>0</v>
      </c>
      <c r="BH1231" s="228">
        <f>IF(N1231="sníž. přenesená",J1231,0)</f>
        <v>0</v>
      </c>
      <c r="BI1231" s="228">
        <f>IF(N1231="nulová",J1231,0)</f>
        <v>0</v>
      </c>
      <c r="BJ1231" s="20" t="s">
        <v>81</v>
      </c>
      <c r="BK1231" s="228">
        <f>ROUND(I1231*H1231,2)</f>
        <v>0</v>
      </c>
      <c r="BL1231" s="20" t="s">
        <v>304</v>
      </c>
      <c r="BM1231" s="227" t="s">
        <v>1683</v>
      </c>
    </row>
    <row r="1232" s="13" customFormat="1">
      <c r="A1232" s="13"/>
      <c r="B1232" s="234"/>
      <c r="C1232" s="235"/>
      <c r="D1232" s="236" t="s">
        <v>207</v>
      </c>
      <c r="E1232" s="237" t="s">
        <v>19</v>
      </c>
      <c r="F1232" s="238" t="s">
        <v>1679</v>
      </c>
      <c r="G1232" s="235"/>
      <c r="H1232" s="239">
        <v>1</v>
      </c>
      <c r="I1232" s="240"/>
      <c r="J1232" s="235"/>
      <c r="K1232" s="235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5" t="s">
        <v>207</v>
      </c>
      <c r="AU1232" s="245" t="s">
        <v>83</v>
      </c>
      <c r="AV1232" s="13" t="s">
        <v>83</v>
      </c>
      <c r="AW1232" s="13" t="s">
        <v>35</v>
      </c>
      <c r="AX1232" s="13" t="s">
        <v>81</v>
      </c>
      <c r="AY1232" s="245" t="s">
        <v>197</v>
      </c>
    </row>
    <row r="1233" s="2" customFormat="1" ht="33" customHeight="1">
      <c r="A1233" s="41"/>
      <c r="B1233" s="42"/>
      <c r="C1233" s="216" t="s">
        <v>1684</v>
      </c>
      <c r="D1233" s="216" t="s">
        <v>199</v>
      </c>
      <c r="E1233" s="217" t="s">
        <v>1685</v>
      </c>
      <c r="F1233" s="218" t="s">
        <v>1686</v>
      </c>
      <c r="G1233" s="219" t="s">
        <v>903</v>
      </c>
      <c r="H1233" s="220">
        <v>54.200000000000003</v>
      </c>
      <c r="I1233" s="221"/>
      <c r="J1233" s="222">
        <f>ROUND(I1233*H1233,2)</f>
        <v>0</v>
      </c>
      <c r="K1233" s="218" t="s">
        <v>203</v>
      </c>
      <c r="L1233" s="47"/>
      <c r="M1233" s="223" t="s">
        <v>19</v>
      </c>
      <c r="N1233" s="224" t="s">
        <v>45</v>
      </c>
      <c r="O1233" s="87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7" t="s">
        <v>304</v>
      </c>
      <c r="AT1233" s="227" t="s">
        <v>199</v>
      </c>
      <c r="AU1233" s="227" t="s">
        <v>83</v>
      </c>
      <c r="AY1233" s="20" t="s">
        <v>197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20" t="s">
        <v>81</v>
      </c>
      <c r="BK1233" s="228">
        <f>ROUND(I1233*H1233,2)</f>
        <v>0</v>
      </c>
      <c r="BL1233" s="20" t="s">
        <v>304</v>
      </c>
      <c r="BM1233" s="227" t="s">
        <v>1687</v>
      </c>
    </row>
    <row r="1234" s="2" customFormat="1">
      <c r="A1234" s="41"/>
      <c r="B1234" s="42"/>
      <c r="C1234" s="43"/>
      <c r="D1234" s="229" t="s">
        <v>205</v>
      </c>
      <c r="E1234" s="43"/>
      <c r="F1234" s="230" t="s">
        <v>1688</v>
      </c>
      <c r="G1234" s="43"/>
      <c r="H1234" s="43"/>
      <c r="I1234" s="231"/>
      <c r="J1234" s="43"/>
      <c r="K1234" s="43"/>
      <c r="L1234" s="47"/>
      <c r="M1234" s="232"/>
      <c r="N1234" s="233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205</v>
      </c>
      <c r="AU1234" s="20" t="s">
        <v>83</v>
      </c>
    </row>
    <row r="1235" s="13" customFormat="1">
      <c r="A1235" s="13"/>
      <c r="B1235" s="234"/>
      <c r="C1235" s="235"/>
      <c r="D1235" s="236" t="s">
        <v>207</v>
      </c>
      <c r="E1235" s="237" t="s">
        <v>19</v>
      </c>
      <c r="F1235" s="238" t="s">
        <v>1689</v>
      </c>
      <c r="G1235" s="235"/>
      <c r="H1235" s="239">
        <v>54.200000000000003</v>
      </c>
      <c r="I1235" s="240"/>
      <c r="J1235" s="235"/>
      <c r="K1235" s="235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207</v>
      </c>
      <c r="AU1235" s="245" t="s">
        <v>83</v>
      </c>
      <c r="AV1235" s="13" t="s">
        <v>83</v>
      </c>
      <c r="AW1235" s="13" t="s">
        <v>35</v>
      </c>
      <c r="AX1235" s="13" t="s">
        <v>81</v>
      </c>
      <c r="AY1235" s="245" t="s">
        <v>197</v>
      </c>
    </row>
    <row r="1236" s="2" customFormat="1" ht="21.75" customHeight="1">
      <c r="A1236" s="41"/>
      <c r="B1236" s="42"/>
      <c r="C1236" s="278" t="s">
        <v>1690</v>
      </c>
      <c r="D1236" s="278" t="s">
        <v>547</v>
      </c>
      <c r="E1236" s="279" t="s">
        <v>1691</v>
      </c>
      <c r="F1236" s="280" t="s">
        <v>1692</v>
      </c>
      <c r="G1236" s="281" t="s">
        <v>903</v>
      </c>
      <c r="H1236" s="282">
        <v>56.390000000000001</v>
      </c>
      <c r="I1236" s="283"/>
      <c r="J1236" s="284">
        <f>ROUND(I1236*H1236,2)</f>
        <v>0</v>
      </c>
      <c r="K1236" s="280" t="s">
        <v>19</v>
      </c>
      <c r="L1236" s="285"/>
      <c r="M1236" s="286" t="s">
        <v>19</v>
      </c>
      <c r="N1236" s="287" t="s">
        <v>45</v>
      </c>
      <c r="O1236" s="87"/>
      <c r="P1236" s="225">
        <f>O1236*H1236</f>
        <v>0</v>
      </c>
      <c r="Q1236" s="225">
        <v>0.00069999999999999999</v>
      </c>
      <c r="R1236" s="225">
        <f>Q1236*H1236</f>
        <v>0.039473000000000001</v>
      </c>
      <c r="S1236" s="225">
        <v>0</v>
      </c>
      <c r="T1236" s="226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27" t="s">
        <v>409</v>
      </c>
      <c r="AT1236" s="227" t="s">
        <v>547</v>
      </c>
      <c r="AU1236" s="227" t="s">
        <v>83</v>
      </c>
      <c r="AY1236" s="20" t="s">
        <v>197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20" t="s">
        <v>81</v>
      </c>
      <c r="BK1236" s="228">
        <f>ROUND(I1236*H1236,2)</f>
        <v>0</v>
      </c>
      <c r="BL1236" s="20" t="s">
        <v>304</v>
      </c>
      <c r="BM1236" s="227" t="s">
        <v>1693</v>
      </c>
    </row>
    <row r="1237" s="13" customFormat="1">
      <c r="A1237" s="13"/>
      <c r="B1237" s="234"/>
      <c r="C1237" s="235"/>
      <c r="D1237" s="236" t="s">
        <v>207</v>
      </c>
      <c r="E1237" s="237" t="s">
        <v>19</v>
      </c>
      <c r="F1237" s="238" t="s">
        <v>1694</v>
      </c>
      <c r="G1237" s="235"/>
      <c r="H1237" s="239">
        <v>55.283999999999999</v>
      </c>
      <c r="I1237" s="240"/>
      <c r="J1237" s="235"/>
      <c r="K1237" s="235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207</v>
      </c>
      <c r="AU1237" s="245" t="s">
        <v>83</v>
      </c>
      <c r="AV1237" s="13" t="s">
        <v>83</v>
      </c>
      <c r="AW1237" s="13" t="s">
        <v>35</v>
      </c>
      <c r="AX1237" s="13" t="s">
        <v>74</v>
      </c>
      <c r="AY1237" s="245" t="s">
        <v>197</v>
      </c>
    </row>
    <row r="1238" s="13" customFormat="1">
      <c r="A1238" s="13"/>
      <c r="B1238" s="234"/>
      <c r="C1238" s="235"/>
      <c r="D1238" s="236" t="s">
        <v>207</v>
      </c>
      <c r="E1238" s="237" t="s">
        <v>19</v>
      </c>
      <c r="F1238" s="238" t="s">
        <v>1695</v>
      </c>
      <c r="G1238" s="235"/>
      <c r="H1238" s="239">
        <v>56.390000000000001</v>
      </c>
      <c r="I1238" s="240"/>
      <c r="J1238" s="235"/>
      <c r="K1238" s="235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207</v>
      </c>
      <c r="AU1238" s="245" t="s">
        <v>83</v>
      </c>
      <c r="AV1238" s="13" t="s">
        <v>83</v>
      </c>
      <c r="AW1238" s="13" t="s">
        <v>35</v>
      </c>
      <c r="AX1238" s="13" t="s">
        <v>81</v>
      </c>
      <c r="AY1238" s="245" t="s">
        <v>197</v>
      </c>
    </row>
    <row r="1239" s="2" customFormat="1" ht="37.8" customHeight="1">
      <c r="A1239" s="41"/>
      <c r="B1239" s="42"/>
      <c r="C1239" s="216" t="s">
        <v>1696</v>
      </c>
      <c r="D1239" s="216" t="s">
        <v>199</v>
      </c>
      <c r="E1239" s="217" t="s">
        <v>1697</v>
      </c>
      <c r="F1239" s="218" t="s">
        <v>1698</v>
      </c>
      <c r="G1239" s="219" t="s">
        <v>903</v>
      </c>
      <c r="H1239" s="220">
        <v>7.2000000000000002</v>
      </c>
      <c r="I1239" s="221"/>
      <c r="J1239" s="222">
        <f>ROUND(I1239*H1239,2)</f>
        <v>0</v>
      </c>
      <c r="K1239" s="218" t="s">
        <v>203</v>
      </c>
      <c r="L1239" s="47"/>
      <c r="M1239" s="223" t="s">
        <v>19</v>
      </c>
      <c r="N1239" s="224" t="s">
        <v>45</v>
      </c>
      <c r="O1239" s="87"/>
      <c r="P1239" s="225">
        <f>O1239*H1239</f>
        <v>0</v>
      </c>
      <c r="Q1239" s="225">
        <v>0.0058399999999999997</v>
      </c>
      <c r="R1239" s="225">
        <f>Q1239*H1239</f>
        <v>0.042048000000000002</v>
      </c>
      <c r="S1239" s="225">
        <v>0</v>
      </c>
      <c r="T1239" s="226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27" t="s">
        <v>304</v>
      </c>
      <c r="AT1239" s="227" t="s">
        <v>199</v>
      </c>
      <c r="AU1239" s="227" t="s">
        <v>83</v>
      </c>
      <c r="AY1239" s="20" t="s">
        <v>197</v>
      </c>
      <c r="BE1239" s="228">
        <f>IF(N1239="základní",J1239,0)</f>
        <v>0</v>
      </c>
      <c r="BF1239" s="228">
        <f>IF(N1239="snížená",J1239,0)</f>
        <v>0</v>
      </c>
      <c r="BG1239" s="228">
        <f>IF(N1239="zákl. přenesená",J1239,0)</f>
        <v>0</v>
      </c>
      <c r="BH1239" s="228">
        <f>IF(N1239="sníž. přenesená",J1239,0)</f>
        <v>0</v>
      </c>
      <c r="BI1239" s="228">
        <f>IF(N1239="nulová",J1239,0)</f>
        <v>0</v>
      </c>
      <c r="BJ1239" s="20" t="s">
        <v>81</v>
      </c>
      <c r="BK1239" s="228">
        <f>ROUND(I1239*H1239,2)</f>
        <v>0</v>
      </c>
      <c r="BL1239" s="20" t="s">
        <v>304</v>
      </c>
      <c r="BM1239" s="227" t="s">
        <v>1699</v>
      </c>
    </row>
    <row r="1240" s="2" customFormat="1">
      <c r="A1240" s="41"/>
      <c r="B1240" s="42"/>
      <c r="C1240" s="43"/>
      <c r="D1240" s="229" t="s">
        <v>205</v>
      </c>
      <c r="E1240" s="43"/>
      <c r="F1240" s="230" t="s">
        <v>1700</v>
      </c>
      <c r="G1240" s="43"/>
      <c r="H1240" s="43"/>
      <c r="I1240" s="231"/>
      <c r="J1240" s="43"/>
      <c r="K1240" s="43"/>
      <c r="L1240" s="47"/>
      <c r="M1240" s="232"/>
      <c r="N1240" s="233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205</v>
      </c>
      <c r="AU1240" s="20" t="s">
        <v>83</v>
      </c>
    </row>
    <row r="1241" s="15" customFormat="1">
      <c r="A1241" s="15"/>
      <c r="B1241" s="257"/>
      <c r="C1241" s="258"/>
      <c r="D1241" s="236" t="s">
        <v>207</v>
      </c>
      <c r="E1241" s="259" t="s">
        <v>19</v>
      </c>
      <c r="F1241" s="260" t="s">
        <v>1701</v>
      </c>
      <c r="G1241" s="258"/>
      <c r="H1241" s="259" t="s">
        <v>19</v>
      </c>
      <c r="I1241" s="261"/>
      <c r="J1241" s="258"/>
      <c r="K1241" s="258"/>
      <c r="L1241" s="262"/>
      <c r="M1241" s="263"/>
      <c r="N1241" s="264"/>
      <c r="O1241" s="264"/>
      <c r="P1241" s="264"/>
      <c r="Q1241" s="264"/>
      <c r="R1241" s="264"/>
      <c r="S1241" s="264"/>
      <c r="T1241" s="26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6" t="s">
        <v>207</v>
      </c>
      <c r="AU1241" s="266" t="s">
        <v>83</v>
      </c>
      <c r="AV1241" s="15" t="s">
        <v>81</v>
      </c>
      <c r="AW1241" s="15" t="s">
        <v>35</v>
      </c>
      <c r="AX1241" s="15" t="s">
        <v>74</v>
      </c>
      <c r="AY1241" s="266" t="s">
        <v>197</v>
      </c>
    </row>
    <row r="1242" s="13" customFormat="1">
      <c r="A1242" s="13"/>
      <c r="B1242" s="234"/>
      <c r="C1242" s="235"/>
      <c r="D1242" s="236" t="s">
        <v>207</v>
      </c>
      <c r="E1242" s="237" t="s">
        <v>19</v>
      </c>
      <c r="F1242" s="238" t="s">
        <v>1702</v>
      </c>
      <c r="G1242" s="235"/>
      <c r="H1242" s="239">
        <v>7.2000000000000002</v>
      </c>
      <c r="I1242" s="240"/>
      <c r="J1242" s="235"/>
      <c r="K1242" s="235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207</v>
      </c>
      <c r="AU1242" s="245" t="s">
        <v>83</v>
      </c>
      <c r="AV1242" s="13" t="s">
        <v>83</v>
      </c>
      <c r="AW1242" s="13" t="s">
        <v>35</v>
      </c>
      <c r="AX1242" s="13" t="s">
        <v>81</v>
      </c>
      <c r="AY1242" s="245" t="s">
        <v>197</v>
      </c>
    </row>
    <row r="1243" s="2" customFormat="1" ht="37.8" customHeight="1">
      <c r="A1243" s="41"/>
      <c r="B1243" s="42"/>
      <c r="C1243" s="216" t="s">
        <v>1703</v>
      </c>
      <c r="D1243" s="216" t="s">
        <v>199</v>
      </c>
      <c r="E1243" s="217" t="s">
        <v>1704</v>
      </c>
      <c r="F1243" s="218" t="s">
        <v>1705</v>
      </c>
      <c r="G1243" s="219" t="s">
        <v>903</v>
      </c>
      <c r="H1243" s="220">
        <v>110</v>
      </c>
      <c r="I1243" s="221"/>
      <c r="J1243" s="222">
        <f>ROUND(I1243*H1243,2)</f>
        <v>0</v>
      </c>
      <c r="K1243" s="218" t="s">
        <v>203</v>
      </c>
      <c r="L1243" s="47"/>
      <c r="M1243" s="223" t="s">
        <v>19</v>
      </c>
      <c r="N1243" s="224" t="s">
        <v>45</v>
      </c>
      <c r="O1243" s="87"/>
      <c r="P1243" s="225">
        <f>O1243*H1243</f>
        <v>0</v>
      </c>
      <c r="Q1243" s="225">
        <v>0.00696</v>
      </c>
      <c r="R1243" s="225">
        <f>Q1243*H1243</f>
        <v>0.76560000000000006</v>
      </c>
      <c r="S1243" s="225">
        <v>0</v>
      </c>
      <c r="T1243" s="226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27" t="s">
        <v>304</v>
      </c>
      <c r="AT1243" s="227" t="s">
        <v>199</v>
      </c>
      <c r="AU1243" s="227" t="s">
        <v>83</v>
      </c>
      <c r="AY1243" s="20" t="s">
        <v>197</v>
      </c>
      <c r="BE1243" s="228">
        <f>IF(N1243="základní",J1243,0)</f>
        <v>0</v>
      </c>
      <c r="BF1243" s="228">
        <f>IF(N1243="snížená",J1243,0)</f>
        <v>0</v>
      </c>
      <c r="BG1243" s="228">
        <f>IF(N1243="zákl. přenesená",J1243,0)</f>
        <v>0</v>
      </c>
      <c r="BH1243" s="228">
        <f>IF(N1243="sníž. přenesená",J1243,0)</f>
        <v>0</v>
      </c>
      <c r="BI1243" s="228">
        <f>IF(N1243="nulová",J1243,0)</f>
        <v>0</v>
      </c>
      <c r="BJ1243" s="20" t="s">
        <v>81</v>
      </c>
      <c r="BK1243" s="228">
        <f>ROUND(I1243*H1243,2)</f>
        <v>0</v>
      </c>
      <c r="BL1243" s="20" t="s">
        <v>304</v>
      </c>
      <c r="BM1243" s="227" t="s">
        <v>1706</v>
      </c>
    </row>
    <row r="1244" s="2" customFormat="1">
      <c r="A1244" s="41"/>
      <c r="B1244" s="42"/>
      <c r="C1244" s="43"/>
      <c r="D1244" s="229" t="s">
        <v>205</v>
      </c>
      <c r="E1244" s="43"/>
      <c r="F1244" s="230" t="s">
        <v>1707</v>
      </c>
      <c r="G1244" s="43"/>
      <c r="H1244" s="43"/>
      <c r="I1244" s="231"/>
      <c r="J1244" s="43"/>
      <c r="K1244" s="43"/>
      <c r="L1244" s="47"/>
      <c r="M1244" s="232"/>
      <c r="N1244" s="233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205</v>
      </c>
      <c r="AU1244" s="20" t="s">
        <v>83</v>
      </c>
    </row>
    <row r="1245" s="15" customFormat="1">
      <c r="A1245" s="15"/>
      <c r="B1245" s="257"/>
      <c r="C1245" s="258"/>
      <c r="D1245" s="236" t="s">
        <v>207</v>
      </c>
      <c r="E1245" s="259" t="s">
        <v>19</v>
      </c>
      <c r="F1245" s="260" t="s">
        <v>1701</v>
      </c>
      <c r="G1245" s="258"/>
      <c r="H1245" s="259" t="s">
        <v>19</v>
      </c>
      <c r="I1245" s="261"/>
      <c r="J1245" s="258"/>
      <c r="K1245" s="258"/>
      <c r="L1245" s="262"/>
      <c r="M1245" s="263"/>
      <c r="N1245" s="264"/>
      <c r="O1245" s="264"/>
      <c r="P1245" s="264"/>
      <c r="Q1245" s="264"/>
      <c r="R1245" s="264"/>
      <c r="S1245" s="264"/>
      <c r="T1245" s="26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6" t="s">
        <v>207</v>
      </c>
      <c r="AU1245" s="266" t="s">
        <v>83</v>
      </c>
      <c r="AV1245" s="15" t="s">
        <v>81</v>
      </c>
      <c r="AW1245" s="15" t="s">
        <v>35</v>
      </c>
      <c r="AX1245" s="15" t="s">
        <v>74</v>
      </c>
      <c r="AY1245" s="266" t="s">
        <v>197</v>
      </c>
    </row>
    <row r="1246" s="13" customFormat="1">
      <c r="A1246" s="13"/>
      <c r="B1246" s="234"/>
      <c r="C1246" s="235"/>
      <c r="D1246" s="236" t="s">
        <v>207</v>
      </c>
      <c r="E1246" s="237" t="s">
        <v>19</v>
      </c>
      <c r="F1246" s="238" t="s">
        <v>1708</v>
      </c>
      <c r="G1246" s="235"/>
      <c r="H1246" s="239">
        <v>100</v>
      </c>
      <c r="I1246" s="240"/>
      <c r="J1246" s="235"/>
      <c r="K1246" s="235"/>
      <c r="L1246" s="241"/>
      <c r="M1246" s="242"/>
      <c r="N1246" s="243"/>
      <c r="O1246" s="243"/>
      <c r="P1246" s="243"/>
      <c r="Q1246" s="243"/>
      <c r="R1246" s="243"/>
      <c r="S1246" s="243"/>
      <c r="T1246" s="24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5" t="s">
        <v>207</v>
      </c>
      <c r="AU1246" s="245" t="s">
        <v>83</v>
      </c>
      <c r="AV1246" s="13" t="s">
        <v>83</v>
      </c>
      <c r="AW1246" s="13" t="s">
        <v>35</v>
      </c>
      <c r="AX1246" s="13" t="s">
        <v>74</v>
      </c>
      <c r="AY1246" s="245" t="s">
        <v>197</v>
      </c>
    </row>
    <row r="1247" s="13" customFormat="1">
      <c r="A1247" s="13"/>
      <c r="B1247" s="234"/>
      <c r="C1247" s="235"/>
      <c r="D1247" s="236" t="s">
        <v>207</v>
      </c>
      <c r="E1247" s="237" t="s">
        <v>19</v>
      </c>
      <c r="F1247" s="238" t="s">
        <v>1709</v>
      </c>
      <c r="G1247" s="235"/>
      <c r="H1247" s="239">
        <v>110</v>
      </c>
      <c r="I1247" s="240"/>
      <c r="J1247" s="235"/>
      <c r="K1247" s="235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207</v>
      </c>
      <c r="AU1247" s="245" t="s">
        <v>83</v>
      </c>
      <c r="AV1247" s="13" t="s">
        <v>83</v>
      </c>
      <c r="AW1247" s="13" t="s">
        <v>35</v>
      </c>
      <c r="AX1247" s="13" t="s">
        <v>81</v>
      </c>
      <c r="AY1247" s="245" t="s">
        <v>197</v>
      </c>
    </row>
    <row r="1248" s="2" customFormat="1" ht="37.8" customHeight="1">
      <c r="A1248" s="41"/>
      <c r="B1248" s="42"/>
      <c r="C1248" s="216" t="s">
        <v>1710</v>
      </c>
      <c r="D1248" s="216" t="s">
        <v>199</v>
      </c>
      <c r="E1248" s="217" t="s">
        <v>1711</v>
      </c>
      <c r="F1248" s="218" t="s">
        <v>1712</v>
      </c>
      <c r="G1248" s="219" t="s">
        <v>202</v>
      </c>
      <c r="H1248" s="220">
        <v>17.001999999999999</v>
      </c>
      <c r="I1248" s="221"/>
      <c r="J1248" s="222">
        <f>ROUND(I1248*H1248,2)</f>
        <v>0</v>
      </c>
      <c r="K1248" s="218" t="s">
        <v>203</v>
      </c>
      <c r="L1248" s="47"/>
      <c r="M1248" s="223" t="s">
        <v>19</v>
      </c>
      <c r="N1248" s="224" t="s">
        <v>45</v>
      </c>
      <c r="O1248" s="87"/>
      <c r="P1248" s="225">
        <f>O1248*H1248</f>
        <v>0</v>
      </c>
      <c r="Q1248" s="225">
        <v>0.0078300000000000002</v>
      </c>
      <c r="R1248" s="225">
        <f>Q1248*H1248</f>
        <v>0.13312566000000001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304</v>
      </c>
      <c r="AT1248" s="227" t="s">
        <v>199</v>
      </c>
      <c r="AU1248" s="227" t="s">
        <v>83</v>
      </c>
      <c r="AY1248" s="20" t="s">
        <v>197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81</v>
      </c>
      <c r="BK1248" s="228">
        <f>ROUND(I1248*H1248,2)</f>
        <v>0</v>
      </c>
      <c r="BL1248" s="20" t="s">
        <v>304</v>
      </c>
      <c r="BM1248" s="227" t="s">
        <v>1713</v>
      </c>
    </row>
    <row r="1249" s="2" customFormat="1">
      <c r="A1249" s="41"/>
      <c r="B1249" s="42"/>
      <c r="C1249" s="43"/>
      <c r="D1249" s="229" t="s">
        <v>205</v>
      </c>
      <c r="E1249" s="43"/>
      <c r="F1249" s="230" t="s">
        <v>1714</v>
      </c>
      <c r="G1249" s="43"/>
      <c r="H1249" s="43"/>
      <c r="I1249" s="231"/>
      <c r="J1249" s="43"/>
      <c r="K1249" s="43"/>
      <c r="L1249" s="47"/>
      <c r="M1249" s="232"/>
      <c r="N1249" s="233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205</v>
      </c>
      <c r="AU1249" s="20" t="s">
        <v>83</v>
      </c>
    </row>
    <row r="1250" s="15" customFormat="1">
      <c r="A1250" s="15"/>
      <c r="B1250" s="257"/>
      <c r="C1250" s="258"/>
      <c r="D1250" s="236" t="s">
        <v>207</v>
      </c>
      <c r="E1250" s="259" t="s">
        <v>19</v>
      </c>
      <c r="F1250" s="260" t="s">
        <v>1701</v>
      </c>
      <c r="G1250" s="258"/>
      <c r="H1250" s="259" t="s">
        <v>19</v>
      </c>
      <c r="I1250" s="261"/>
      <c r="J1250" s="258"/>
      <c r="K1250" s="258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6" t="s">
        <v>207</v>
      </c>
      <c r="AU1250" s="266" t="s">
        <v>83</v>
      </c>
      <c r="AV1250" s="15" t="s">
        <v>81</v>
      </c>
      <c r="AW1250" s="15" t="s">
        <v>35</v>
      </c>
      <c r="AX1250" s="15" t="s">
        <v>74</v>
      </c>
      <c r="AY1250" s="266" t="s">
        <v>197</v>
      </c>
    </row>
    <row r="1251" s="13" customFormat="1">
      <c r="A1251" s="13"/>
      <c r="B1251" s="234"/>
      <c r="C1251" s="235"/>
      <c r="D1251" s="236" t="s">
        <v>207</v>
      </c>
      <c r="E1251" s="237" t="s">
        <v>19</v>
      </c>
      <c r="F1251" s="238" t="s">
        <v>1715</v>
      </c>
      <c r="G1251" s="235"/>
      <c r="H1251" s="239">
        <v>15.456</v>
      </c>
      <c r="I1251" s="240"/>
      <c r="J1251" s="235"/>
      <c r="K1251" s="235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207</v>
      </c>
      <c r="AU1251" s="245" t="s">
        <v>83</v>
      </c>
      <c r="AV1251" s="13" t="s">
        <v>83</v>
      </c>
      <c r="AW1251" s="13" t="s">
        <v>35</v>
      </c>
      <c r="AX1251" s="13" t="s">
        <v>74</v>
      </c>
      <c r="AY1251" s="245" t="s">
        <v>197</v>
      </c>
    </row>
    <row r="1252" s="13" customFormat="1">
      <c r="A1252" s="13"/>
      <c r="B1252" s="234"/>
      <c r="C1252" s="235"/>
      <c r="D1252" s="236" t="s">
        <v>207</v>
      </c>
      <c r="E1252" s="237" t="s">
        <v>19</v>
      </c>
      <c r="F1252" s="238" t="s">
        <v>1716</v>
      </c>
      <c r="G1252" s="235"/>
      <c r="H1252" s="239">
        <v>17.001999999999999</v>
      </c>
      <c r="I1252" s="240"/>
      <c r="J1252" s="235"/>
      <c r="K1252" s="235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207</v>
      </c>
      <c r="AU1252" s="245" t="s">
        <v>83</v>
      </c>
      <c r="AV1252" s="13" t="s">
        <v>83</v>
      </c>
      <c r="AW1252" s="13" t="s">
        <v>35</v>
      </c>
      <c r="AX1252" s="13" t="s">
        <v>81</v>
      </c>
      <c r="AY1252" s="245" t="s">
        <v>197</v>
      </c>
    </row>
    <row r="1253" s="2" customFormat="1" ht="55.5" customHeight="1">
      <c r="A1253" s="41"/>
      <c r="B1253" s="42"/>
      <c r="C1253" s="216" t="s">
        <v>1717</v>
      </c>
      <c r="D1253" s="216" t="s">
        <v>199</v>
      </c>
      <c r="E1253" s="217" t="s">
        <v>1718</v>
      </c>
      <c r="F1253" s="218" t="s">
        <v>1719</v>
      </c>
      <c r="G1253" s="219" t="s">
        <v>280</v>
      </c>
      <c r="H1253" s="220">
        <v>6</v>
      </c>
      <c r="I1253" s="221"/>
      <c r="J1253" s="222">
        <f>ROUND(I1253*H1253,2)</f>
        <v>0</v>
      </c>
      <c r="K1253" s="218" t="s">
        <v>203</v>
      </c>
      <c r="L1253" s="47"/>
      <c r="M1253" s="223" t="s">
        <v>19</v>
      </c>
      <c r="N1253" s="224" t="s">
        <v>45</v>
      </c>
      <c r="O1253" s="87"/>
      <c r="P1253" s="225">
        <f>O1253*H1253</f>
        <v>0</v>
      </c>
      <c r="Q1253" s="225">
        <v>0</v>
      </c>
      <c r="R1253" s="225">
        <f>Q1253*H1253</f>
        <v>0</v>
      </c>
      <c r="S1253" s="225">
        <v>0</v>
      </c>
      <c r="T1253" s="226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27" t="s">
        <v>304</v>
      </c>
      <c r="AT1253" s="227" t="s">
        <v>199</v>
      </c>
      <c r="AU1253" s="227" t="s">
        <v>83</v>
      </c>
      <c r="AY1253" s="20" t="s">
        <v>197</v>
      </c>
      <c r="BE1253" s="228">
        <f>IF(N1253="základní",J1253,0)</f>
        <v>0</v>
      </c>
      <c r="BF1253" s="228">
        <f>IF(N1253="snížená",J1253,0)</f>
        <v>0</v>
      </c>
      <c r="BG1253" s="228">
        <f>IF(N1253="zákl. přenesená",J1253,0)</f>
        <v>0</v>
      </c>
      <c r="BH1253" s="228">
        <f>IF(N1253="sníž. přenesená",J1253,0)</f>
        <v>0</v>
      </c>
      <c r="BI1253" s="228">
        <f>IF(N1253="nulová",J1253,0)</f>
        <v>0</v>
      </c>
      <c r="BJ1253" s="20" t="s">
        <v>81</v>
      </c>
      <c r="BK1253" s="228">
        <f>ROUND(I1253*H1253,2)</f>
        <v>0</v>
      </c>
      <c r="BL1253" s="20" t="s">
        <v>304</v>
      </c>
      <c r="BM1253" s="227" t="s">
        <v>1720</v>
      </c>
    </row>
    <row r="1254" s="2" customFormat="1">
      <c r="A1254" s="41"/>
      <c r="B1254" s="42"/>
      <c r="C1254" s="43"/>
      <c r="D1254" s="229" t="s">
        <v>205</v>
      </c>
      <c r="E1254" s="43"/>
      <c r="F1254" s="230" t="s">
        <v>1721</v>
      </c>
      <c r="G1254" s="43"/>
      <c r="H1254" s="43"/>
      <c r="I1254" s="231"/>
      <c r="J1254" s="43"/>
      <c r="K1254" s="43"/>
      <c r="L1254" s="47"/>
      <c r="M1254" s="232"/>
      <c r="N1254" s="233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205</v>
      </c>
      <c r="AU1254" s="20" t="s">
        <v>83</v>
      </c>
    </row>
    <row r="1255" s="2" customFormat="1" ht="37.8" customHeight="1">
      <c r="A1255" s="41"/>
      <c r="B1255" s="42"/>
      <c r="C1255" s="216" t="s">
        <v>1722</v>
      </c>
      <c r="D1255" s="216" t="s">
        <v>199</v>
      </c>
      <c r="E1255" s="217" t="s">
        <v>1723</v>
      </c>
      <c r="F1255" s="218" t="s">
        <v>1724</v>
      </c>
      <c r="G1255" s="219" t="s">
        <v>903</v>
      </c>
      <c r="H1255" s="220">
        <v>6.1600000000000001</v>
      </c>
      <c r="I1255" s="221"/>
      <c r="J1255" s="222">
        <f>ROUND(I1255*H1255,2)</f>
        <v>0</v>
      </c>
      <c r="K1255" s="218" t="s">
        <v>203</v>
      </c>
      <c r="L1255" s="47"/>
      <c r="M1255" s="223" t="s">
        <v>19</v>
      </c>
      <c r="N1255" s="224" t="s">
        <v>45</v>
      </c>
      <c r="O1255" s="87"/>
      <c r="P1255" s="225">
        <f>O1255*H1255</f>
        <v>0</v>
      </c>
      <c r="Q1255" s="225">
        <v>0.0027299999999999998</v>
      </c>
      <c r="R1255" s="225">
        <f>Q1255*H1255</f>
        <v>0.0168168</v>
      </c>
      <c r="S1255" s="225">
        <v>0</v>
      </c>
      <c r="T1255" s="226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27" t="s">
        <v>304</v>
      </c>
      <c r="AT1255" s="227" t="s">
        <v>199</v>
      </c>
      <c r="AU1255" s="227" t="s">
        <v>83</v>
      </c>
      <c r="AY1255" s="20" t="s">
        <v>197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20" t="s">
        <v>81</v>
      </c>
      <c r="BK1255" s="228">
        <f>ROUND(I1255*H1255,2)</f>
        <v>0</v>
      </c>
      <c r="BL1255" s="20" t="s">
        <v>304</v>
      </c>
      <c r="BM1255" s="227" t="s">
        <v>1725</v>
      </c>
    </row>
    <row r="1256" s="2" customFormat="1">
      <c r="A1256" s="41"/>
      <c r="B1256" s="42"/>
      <c r="C1256" s="43"/>
      <c r="D1256" s="229" t="s">
        <v>205</v>
      </c>
      <c r="E1256" s="43"/>
      <c r="F1256" s="230" t="s">
        <v>1726</v>
      </c>
      <c r="G1256" s="43"/>
      <c r="H1256" s="43"/>
      <c r="I1256" s="231"/>
      <c r="J1256" s="43"/>
      <c r="K1256" s="43"/>
      <c r="L1256" s="47"/>
      <c r="M1256" s="232"/>
      <c r="N1256" s="233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205</v>
      </c>
      <c r="AU1256" s="20" t="s">
        <v>83</v>
      </c>
    </row>
    <row r="1257" s="15" customFormat="1">
      <c r="A1257" s="15"/>
      <c r="B1257" s="257"/>
      <c r="C1257" s="258"/>
      <c r="D1257" s="236" t="s">
        <v>207</v>
      </c>
      <c r="E1257" s="259" t="s">
        <v>19</v>
      </c>
      <c r="F1257" s="260" t="s">
        <v>1701</v>
      </c>
      <c r="G1257" s="258"/>
      <c r="H1257" s="259" t="s">
        <v>19</v>
      </c>
      <c r="I1257" s="261"/>
      <c r="J1257" s="258"/>
      <c r="K1257" s="258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66" t="s">
        <v>207</v>
      </c>
      <c r="AU1257" s="266" t="s">
        <v>83</v>
      </c>
      <c r="AV1257" s="15" t="s">
        <v>81</v>
      </c>
      <c r="AW1257" s="15" t="s">
        <v>35</v>
      </c>
      <c r="AX1257" s="15" t="s">
        <v>74</v>
      </c>
      <c r="AY1257" s="266" t="s">
        <v>197</v>
      </c>
    </row>
    <row r="1258" s="13" customFormat="1">
      <c r="A1258" s="13"/>
      <c r="B1258" s="234"/>
      <c r="C1258" s="235"/>
      <c r="D1258" s="236" t="s">
        <v>207</v>
      </c>
      <c r="E1258" s="237" t="s">
        <v>19</v>
      </c>
      <c r="F1258" s="238" t="s">
        <v>1727</v>
      </c>
      <c r="G1258" s="235"/>
      <c r="H1258" s="239">
        <v>1.3999999999999999</v>
      </c>
      <c r="I1258" s="240"/>
      <c r="J1258" s="235"/>
      <c r="K1258" s="235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207</v>
      </c>
      <c r="AU1258" s="245" t="s">
        <v>83</v>
      </c>
      <c r="AV1258" s="13" t="s">
        <v>83</v>
      </c>
      <c r="AW1258" s="13" t="s">
        <v>35</v>
      </c>
      <c r="AX1258" s="13" t="s">
        <v>74</v>
      </c>
      <c r="AY1258" s="245" t="s">
        <v>197</v>
      </c>
    </row>
    <row r="1259" s="13" customFormat="1">
      <c r="A1259" s="13"/>
      <c r="B1259" s="234"/>
      <c r="C1259" s="235"/>
      <c r="D1259" s="236" t="s">
        <v>207</v>
      </c>
      <c r="E1259" s="237" t="s">
        <v>19</v>
      </c>
      <c r="F1259" s="238" t="s">
        <v>1728</v>
      </c>
      <c r="G1259" s="235"/>
      <c r="H1259" s="239">
        <v>2.7000000000000002</v>
      </c>
      <c r="I1259" s="240"/>
      <c r="J1259" s="235"/>
      <c r="K1259" s="235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207</v>
      </c>
      <c r="AU1259" s="245" t="s">
        <v>83</v>
      </c>
      <c r="AV1259" s="13" t="s">
        <v>83</v>
      </c>
      <c r="AW1259" s="13" t="s">
        <v>35</v>
      </c>
      <c r="AX1259" s="13" t="s">
        <v>74</v>
      </c>
      <c r="AY1259" s="245" t="s">
        <v>197</v>
      </c>
    </row>
    <row r="1260" s="13" customFormat="1">
      <c r="A1260" s="13"/>
      <c r="B1260" s="234"/>
      <c r="C1260" s="235"/>
      <c r="D1260" s="236" t="s">
        <v>207</v>
      </c>
      <c r="E1260" s="237" t="s">
        <v>19</v>
      </c>
      <c r="F1260" s="238" t="s">
        <v>1729</v>
      </c>
      <c r="G1260" s="235"/>
      <c r="H1260" s="239">
        <v>1.5</v>
      </c>
      <c r="I1260" s="240"/>
      <c r="J1260" s="235"/>
      <c r="K1260" s="235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207</v>
      </c>
      <c r="AU1260" s="245" t="s">
        <v>83</v>
      </c>
      <c r="AV1260" s="13" t="s">
        <v>83</v>
      </c>
      <c r="AW1260" s="13" t="s">
        <v>35</v>
      </c>
      <c r="AX1260" s="13" t="s">
        <v>74</v>
      </c>
      <c r="AY1260" s="245" t="s">
        <v>197</v>
      </c>
    </row>
    <row r="1261" s="14" customFormat="1">
      <c r="A1261" s="14"/>
      <c r="B1261" s="246"/>
      <c r="C1261" s="247"/>
      <c r="D1261" s="236" t="s">
        <v>207</v>
      </c>
      <c r="E1261" s="248" t="s">
        <v>19</v>
      </c>
      <c r="F1261" s="249" t="s">
        <v>216</v>
      </c>
      <c r="G1261" s="247"/>
      <c r="H1261" s="250">
        <v>5.5999999999999996</v>
      </c>
      <c r="I1261" s="251"/>
      <c r="J1261" s="247"/>
      <c r="K1261" s="247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207</v>
      </c>
      <c r="AU1261" s="256" t="s">
        <v>83</v>
      </c>
      <c r="AV1261" s="14" t="s">
        <v>109</v>
      </c>
      <c r="AW1261" s="14" t="s">
        <v>35</v>
      </c>
      <c r="AX1261" s="14" t="s">
        <v>74</v>
      </c>
      <c r="AY1261" s="256" t="s">
        <v>197</v>
      </c>
    </row>
    <row r="1262" s="13" customFormat="1">
      <c r="A1262" s="13"/>
      <c r="B1262" s="234"/>
      <c r="C1262" s="235"/>
      <c r="D1262" s="236" t="s">
        <v>207</v>
      </c>
      <c r="E1262" s="237" t="s">
        <v>19</v>
      </c>
      <c r="F1262" s="238" t="s">
        <v>1730</v>
      </c>
      <c r="G1262" s="235"/>
      <c r="H1262" s="239">
        <v>6.1600000000000001</v>
      </c>
      <c r="I1262" s="240"/>
      <c r="J1262" s="235"/>
      <c r="K1262" s="235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207</v>
      </c>
      <c r="AU1262" s="245" t="s">
        <v>83</v>
      </c>
      <c r="AV1262" s="13" t="s">
        <v>83</v>
      </c>
      <c r="AW1262" s="13" t="s">
        <v>35</v>
      </c>
      <c r="AX1262" s="13" t="s">
        <v>81</v>
      </c>
      <c r="AY1262" s="245" t="s">
        <v>197</v>
      </c>
    </row>
    <row r="1263" s="2" customFormat="1" ht="37.8" customHeight="1">
      <c r="A1263" s="41"/>
      <c r="B1263" s="42"/>
      <c r="C1263" s="216" t="s">
        <v>1731</v>
      </c>
      <c r="D1263" s="216" t="s">
        <v>199</v>
      </c>
      <c r="E1263" s="217" t="s">
        <v>1732</v>
      </c>
      <c r="F1263" s="218" t="s">
        <v>1733</v>
      </c>
      <c r="G1263" s="219" t="s">
        <v>903</v>
      </c>
      <c r="H1263" s="220">
        <v>46.090000000000003</v>
      </c>
      <c r="I1263" s="221"/>
      <c r="J1263" s="222">
        <f>ROUND(I1263*H1263,2)</f>
        <v>0</v>
      </c>
      <c r="K1263" s="218" t="s">
        <v>19</v>
      </c>
      <c r="L1263" s="47"/>
      <c r="M1263" s="223" t="s">
        <v>19</v>
      </c>
      <c r="N1263" s="224" t="s">
        <v>45</v>
      </c>
      <c r="O1263" s="87"/>
      <c r="P1263" s="225">
        <f>O1263*H1263</f>
        <v>0</v>
      </c>
      <c r="Q1263" s="225">
        <v>0.00362</v>
      </c>
      <c r="R1263" s="225">
        <f>Q1263*H1263</f>
        <v>0.16684580000000002</v>
      </c>
      <c r="S1263" s="225">
        <v>0</v>
      </c>
      <c r="T1263" s="226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27" t="s">
        <v>304</v>
      </c>
      <c r="AT1263" s="227" t="s">
        <v>199</v>
      </c>
      <c r="AU1263" s="227" t="s">
        <v>83</v>
      </c>
      <c r="AY1263" s="20" t="s">
        <v>197</v>
      </c>
      <c r="BE1263" s="228">
        <f>IF(N1263="základní",J1263,0)</f>
        <v>0</v>
      </c>
      <c r="BF1263" s="228">
        <f>IF(N1263="snížená",J1263,0)</f>
        <v>0</v>
      </c>
      <c r="BG1263" s="228">
        <f>IF(N1263="zákl. přenesená",J1263,0)</f>
        <v>0</v>
      </c>
      <c r="BH1263" s="228">
        <f>IF(N1263="sníž. přenesená",J1263,0)</f>
        <v>0</v>
      </c>
      <c r="BI1263" s="228">
        <f>IF(N1263="nulová",J1263,0)</f>
        <v>0</v>
      </c>
      <c r="BJ1263" s="20" t="s">
        <v>81</v>
      </c>
      <c r="BK1263" s="228">
        <f>ROUND(I1263*H1263,2)</f>
        <v>0</v>
      </c>
      <c r="BL1263" s="20" t="s">
        <v>304</v>
      </c>
      <c r="BM1263" s="227" t="s">
        <v>1734</v>
      </c>
    </row>
    <row r="1264" s="15" customFormat="1">
      <c r="A1264" s="15"/>
      <c r="B1264" s="257"/>
      <c r="C1264" s="258"/>
      <c r="D1264" s="236" t="s">
        <v>207</v>
      </c>
      <c r="E1264" s="259" t="s">
        <v>19</v>
      </c>
      <c r="F1264" s="260" t="s">
        <v>1701</v>
      </c>
      <c r="G1264" s="258"/>
      <c r="H1264" s="259" t="s">
        <v>19</v>
      </c>
      <c r="I1264" s="261"/>
      <c r="J1264" s="258"/>
      <c r="K1264" s="258"/>
      <c r="L1264" s="262"/>
      <c r="M1264" s="263"/>
      <c r="N1264" s="264"/>
      <c r="O1264" s="264"/>
      <c r="P1264" s="264"/>
      <c r="Q1264" s="264"/>
      <c r="R1264" s="264"/>
      <c r="S1264" s="264"/>
      <c r="T1264" s="26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6" t="s">
        <v>207</v>
      </c>
      <c r="AU1264" s="266" t="s">
        <v>83</v>
      </c>
      <c r="AV1264" s="15" t="s">
        <v>81</v>
      </c>
      <c r="AW1264" s="15" t="s">
        <v>35</v>
      </c>
      <c r="AX1264" s="15" t="s">
        <v>74</v>
      </c>
      <c r="AY1264" s="266" t="s">
        <v>197</v>
      </c>
    </row>
    <row r="1265" s="13" customFormat="1">
      <c r="A1265" s="13"/>
      <c r="B1265" s="234"/>
      <c r="C1265" s="235"/>
      <c r="D1265" s="236" t="s">
        <v>207</v>
      </c>
      <c r="E1265" s="237" t="s">
        <v>19</v>
      </c>
      <c r="F1265" s="238" t="s">
        <v>1735</v>
      </c>
      <c r="G1265" s="235"/>
      <c r="H1265" s="239">
        <v>2.5</v>
      </c>
      <c r="I1265" s="240"/>
      <c r="J1265" s="235"/>
      <c r="K1265" s="235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207</v>
      </c>
      <c r="AU1265" s="245" t="s">
        <v>83</v>
      </c>
      <c r="AV1265" s="13" t="s">
        <v>83</v>
      </c>
      <c r="AW1265" s="13" t="s">
        <v>35</v>
      </c>
      <c r="AX1265" s="13" t="s">
        <v>74</v>
      </c>
      <c r="AY1265" s="245" t="s">
        <v>197</v>
      </c>
    </row>
    <row r="1266" s="13" customFormat="1">
      <c r="A1266" s="13"/>
      <c r="B1266" s="234"/>
      <c r="C1266" s="235"/>
      <c r="D1266" s="236" t="s">
        <v>207</v>
      </c>
      <c r="E1266" s="237" t="s">
        <v>19</v>
      </c>
      <c r="F1266" s="238" t="s">
        <v>1736</v>
      </c>
      <c r="G1266" s="235"/>
      <c r="H1266" s="239">
        <v>6</v>
      </c>
      <c r="I1266" s="240"/>
      <c r="J1266" s="235"/>
      <c r="K1266" s="235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207</v>
      </c>
      <c r="AU1266" s="245" t="s">
        <v>83</v>
      </c>
      <c r="AV1266" s="13" t="s">
        <v>83</v>
      </c>
      <c r="AW1266" s="13" t="s">
        <v>35</v>
      </c>
      <c r="AX1266" s="13" t="s">
        <v>74</v>
      </c>
      <c r="AY1266" s="245" t="s">
        <v>197</v>
      </c>
    </row>
    <row r="1267" s="13" customFormat="1">
      <c r="A1267" s="13"/>
      <c r="B1267" s="234"/>
      <c r="C1267" s="235"/>
      <c r="D1267" s="236" t="s">
        <v>207</v>
      </c>
      <c r="E1267" s="237" t="s">
        <v>19</v>
      </c>
      <c r="F1267" s="238" t="s">
        <v>1737</v>
      </c>
      <c r="G1267" s="235"/>
      <c r="H1267" s="239">
        <v>10.800000000000001</v>
      </c>
      <c r="I1267" s="240"/>
      <c r="J1267" s="235"/>
      <c r="K1267" s="235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5" t="s">
        <v>207</v>
      </c>
      <c r="AU1267" s="245" t="s">
        <v>83</v>
      </c>
      <c r="AV1267" s="13" t="s">
        <v>83</v>
      </c>
      <c r="AW1267" s="13" t="s">
        <v>35</v>
      </c>
      <c r="AX1267" s="13" t="s">
        <v>74</v>
      </c>
      <c r="AY1267" s="245" t="s">
        <v>197</v>
      </c>
    </row>
    <row r="1268" s="13" customFormat="1">
      <c r="A1268" s="13"/>
      <c r="B1268" s="234"/>
      <c r="C1268" s="235"/>
      <c r="D1268" s="236" t="s">
        <v>207</v>
      </c>
      <c r="E1268" s="237" t="s">
        <v>19</v>
      </c>
      <c r="F1268" s="238" t="s">
        <v>1738</v>
      </c>
      <c r="G1268" s="235"/>
      <c r="H1268" s="239">
        <v>21</v>
      </c>
      <c r="I1268" s="240"/>
      <c r="J1268" s="235"/>
      <c r="K1268" s="235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5" t="s">
        <v>207</v>
      </c>
      <c r="AU1268" s="245" t="s">
        <v>83</v>
      </c>
      <c r="AV1268" s="13" t="s">
        <v>83</v>
      </c>
      <c r="AW1268" s="13" t="s">
        <v>35</v>
      </c>
      <c r="AX1268" s="13" t="s">
        <v>74</v>
      </c>
      <c r="AY1268" s="245" t="s">
        <v>197</v>
      </c>
    </row>
    <row r="1269" s="13" customFormat="1">
      <c r="A1269" s="13"/>
      <c r="B1269" s="234"/>
      <c r="C1269" s="235"/>
      <c r="D1269" s="236" t="s">
        <v>207</v>
      </c>
      <c r="E1269" s="237" t="s">
        <v>19</v>
      </c>
      <c r="F1269" s="238" t="s">
        <v>1739</v>
      </c>
      <c r="G1269" s="235"/>
      <c r="H1269" s="239">
        <v>1.6000000000000001</v>
      </c>
      <c r="I1269" s="240"/>
      <c r="J1269" s="235"/>
      <c r="K1269" s="235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207</v>
      </c>
      <c r="AU1269" s="245" t="s">
        <v>83</v>
      </c>
      <c r="AV1269" s="13" t="s">
        <v>83</v>
      </c>
      <c r="AW1269" s="13" t="s">
        <v>35</v>
      </c>
      <c r="AX1269" s="13" t="s">
        <v>74</v>
      </c>
      <c r="AY1269" s="245" t="s">
        <v>197</v>
      </c>
    </row>
    <row r="1270" s="14" customFormat="1">
      <c r="A1270" s="14"/>
      <c r="B1270" s="246"/>
      <c r="C1270" s="247"/>
      <c r="D1270" s="236" t="s">
        <v>207</v>
      </c>
      <c r="E1270" s="248" t="s">
        <v>19</v>
      </c>
      <c r="F1270" s="249" t="s">
        <v>216</v>
      </c>
      <c r="G1270" s="247"/>
      <c r="H1270" s="250">
        <v>41.899999999999999</v>
      </c>
      <c r="I1270" s="251"/>
      <c r="J1270" s="247"/>
      <c r="K1270" s="247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207</v>
      </c>
      <c r="AU1270" s="256" t="s">
        <v>83</v>
      </c>
      <c r="AV1270" s="14" t="s">
        <v>109</v>
      </c>
      <c r="AW1270" s="14" t="s">
        <v>35</v>
      </c>
      <c r="AX1270" s="14" t="s">
        <v>74</v>
      </c>
      <c r="AY1270" s="256" t="s">
        <v>197</v>
      </c>
    </row>
    <row r="1271" s="13" customFormat="1">
      <c r="A1271" s="13"/>
      <c r="B1271" s="234"/>
      <c r="C1271" s="235"/>
      <c r="D1271" s="236" t="s">
        <v>207</v>
      </c>
      <c r="E1271" s="237" t="s">
        <v>19</v>
      </c>
      <c r="F1271" s="238" t="s">
        <v>1740</v>
      </c>
      <c r="G1271" s="235"/>
      <c r="H1271" s="239">
        <v>46.090000000000003</v>
      </c>
      <c r="I1271" s="240"/>
      <c r="J1271" s="235"/>
      <c r="K1271" s="235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207</v>
      </c>
      <c r="AU1271" s="245" t="s">
        <v>83</v>
      </c>
      <c r="AV1271" s="13" t="s">
        <v>83</v>
      </c>
      <c r="AW1271" s="13" t="s">
        <v>35</v>
      </c>
      <c r="AX1271" s="13" t="s">
        <v>81</v>
      </c>
      <c r="AY1271" s="245" t="s">
        <v>197</v>
      </c>
    </row>
    <row r="1272" s="2" customFormat="1" ht="55.5" customHeight="1">
      <c r="A1272" s="41"/>
      <c r="B1272" s="42"/>
      <c r="C1272" s="216" t="s">
        <v>1741</v>
      </c>
      <c r="D1272" s="216" t="s">
        <v>199</v>
      </c>
      <c r="E1272" s="217" t="s">
        <v>1742</v>
      </c>
      <c r="F1272" s="218" t="s">
        <v>1743</v>
      </c>
      <c r="G1272" s="219" t="s">
        <v>1331</v>
      </c>
      <c r="H1272" s="288"/>
      <c r="I1272" s="221"/>
      <c r="J1272" s="222">
        <f>ROUND(I1272*H1272,2)</f>
        <v>0</v>
      </c>
      <c r="K1272" s="218" t="s">
        <v>203</v>
      </c>
      <c r="L1272" s="47"/>
      <c r="M1272" s="223" t="s">
        <v>19</v>
      </c>
      <c r="N1272" s="224" t="s">
        <v>45</v>
      </c>
      <c r="O1272" s="87"/>
      <c r="P1272" s="225">
        <f>O1272*H1272</f>
        <v>0</v>
      </c>
      <c r="Q1272" s="225">
        <v>0</v>
      </c>
      <c r="R1272" s="225">
        <f>Q1272*H1272</f>
        <v>0</v>
      </c>
      <c r="S1272" s="225">
        <v>0</v>
      </c>
      <c r="T1272" s="226">
        <f>S1272*H1272</f>
        <v>0</v>
      </c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R1272" s="227" t="s">
        <v>304</v>
      </c>
      <c r="AT1272" s="227" t="s">
        <v>199</v>
      </c>
      <c r="AU1272" s="227" t="s">
        <v>83</v>
      </c>
      <c r="AY1272" s="20" t="s">
        <v>197</v>
      </c>
      <c r="BE1272" s="228">
        <f>IF(N1272="základní",J1272,0)</f>
        <v>0</v>
      </c>
      <c r="BF1272" s="228">
        <f>IF(N1272="snížená",J1272,0)</f>
        <v>0</v>
      </c>
      <c r="BG1272" s="228">
        <f>IF(N1272="zákl. přenesená",J1272,0)</f>
        <v>0</v>
      </c>
      <c r="BH1272" s="228">
        <f>IF(N1272="sníž. přenesená",J1272,0)</f>
        <v>0</v>
      </c>
      <c r="BI1272" s="228">
        <f>IF(N1272="nulová",J1272,0)</f>
        <v>0</v>
      </c>
      <c r="BJ1272" s="20" t="s">
        <v>81</v>
      </c>
      <c r="BK1272" s="228">
        <f>ROUND(I1272*H1272,2)</f>
        <v>0</v>
      </c>
      <c r="BL1272" s="20" t="s">
        <v>304</v>
      </c>
      <c r="BM1272" s="227" t="s">
        <v>1744</v>
      </c>
    </row>
    <row r="1273" s="2" customFormat="1">
      <c r="A1273" s="41"/>
      <c r="B1273" s="42"/>
      <c r="C1273" s="43"/>
      <c r="D1273" s="229" t="s">
        <v>205</v>
      </c>
      <c r="E1273" s="43"/>
      <c r="F1273" s="230" t="s">
        <v>1745</v>
      </c>
      <c r="G1273" s="43"/>
      <c r="H1273" s="43"/>
      <c r="I1273" s="231"/>
      <c r="J1273" s="43"/>
      <c r="K1273" s="43"/>
      <c r="L1273" s="47"/>
      <c r="M1273" s="232"/>
      <c r="N1273" s="233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205</v>
      </c>
      <c r="AU1273" s="20" t="s">
        <v>83</v>
      </c>
    </row>
    <row r="1274" s="12" customFormat="1" ht="22.8" customHeight="1">
      <c r="A1274" s="12"/>
      <c r="B1274" s="200"/>
      <c r="C1274" s="201"/>
      <c r="D1274" s="202" t="s">
        <v>73</v>
      </c>
      <c r="E1274" s="214" t="s">
        <v>1746</v>
      </c>
      <c r="F1274" s="214" t="s">
        <v>1747</v>
      </c>
      <c r="G1274" s="201"/>
      <c r="H1274" s="201"/>
      <c r="I1274" s="204"/>
      <c r="J1274" s="215">
        <f>BK1274</f>
        <v>0</v>
      </c>
      <c r="K1274" s="201"/>
      <c r="L1274" s="206"/>
      <c r="M1274" s="207"/>
      <c r="N1274" s="208"/>
      <c r="O1274" s="208"/>
      <c r="P1274" s="209">
        <f>SUM(P1275:P1379)</f>
        <v>0</v>
      </c>
      <c r="Q1274" s="208"/>
      <c r="R1274" s="209">
        <f>SUM(R1275:R1379)</f>
        <v>2.3407553499999998</v>
      </c>
      <c r="S1274" s="208"/>
      <c r="T1274" s="210">
        <f>SUM(T1275:T1379)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211" t="s">
        <v>83</v>
      </c>
      <c r="AT1274" s="212" t="s">
        <v>73</v>
      </c>
      <c r="AU1274" s="212" t="s">
        <v>81</v>
      </c>
      <c r="AY1274" s="211" t="s">
        <v>197</v>
      </c>
      <c r="BK1274" s="213">
        <f>SUM(BK1275:BK1379)</f>
        <v>0</v>
      </c>
    </row>
    <row r="1275" s="2" customFormat="1" ht="33" customHeight="1">
      <c r="A1275" s="41"/>
      <c r="B1275" s="42"/>
      <c r="C1275" s="216" t="s">
        <v>1748</v>
      </c>
      <c r="D1275" s="216" t="s">
        <v>199</v>
      </c>
      <c r="E1275" s="217" t="s">
        <v>1749</v>
      </c>
      <c r="F1275" s="218" t="s">
        <v>1750</v>
      </c>
      <c r="G1275" s="219" t="s">
        <v>202</v>
      </c>
      <c r="H1275" s="220">
        <v>66.75</v>
      </c>
      <c r="I1275" s="221"/>
      <c r="J1275" s="222">
        <f>ROUND(I1275*H1275,2)</f>
        <v>0</v>
      </c>
      <c r="K1275" s="218" t="s">
        <v>203</v>
      </c>
      <c r="L1275" s="47"/>
      <c r="M1275" s="223" t="s">
        <v>19</v>
      </c>
      <c r="N1275" s="224" t="s">
        <v>45</v>
      </c>
      <c r="O1275" s="87"/>
      <c r="P1275" s="225">
        <f>O1275*H1275</f>
        <v>0</v>
      </c>
      <c r="Q1275" s="225">
        <v>0.00025999999999999998</v>
      </c>
      <c r="R1275" s="225">
        <f>Q1275*H1275</f>
        <v>0.017354999999999999</v>
      </c>
      <c r="S1275" s="225">
        <v>0</v>
      </c>
      <c r="T1275" s="226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7" t="s">
        <v>304</v>
      </c>
      <c r="AT1275" s="227" t="s">
        <v>199</v>
      </c>
      <c r="AU1275" s="227" t="s">
        <v>83</v>
      </c>
      <c r="AY1275" s="20" t="s">
        <v>197</v>
      </c>
      <c r="BE1275" s="228">
        <f>IF(N1275="základní",J1275,0)</f>
        <v>0</v>
      </c>
      <c r="BF1275" s="228">
        <f>IF(N1275="snížená",J1275,0)</f>
        <v>0</v>
      </c>
      <c r="BG1275" s="228">
        <f>IF(N1275="zákl. přenesená",J1275,0)</f>
        <v>0</v>
      </c>
      <c r="BH1275" s="228">
        <f>IF(N1275="sníž. přenesená",J1275,0)</f>
        <v>0</v>
      </c>
      <c r="BI1275" s="228">
        <f>IF(N1275="nulová",J1275,0)</f>
        <v>0</v>
      </c>
      <c r="BJ1275" s="20" t="s">
        <v>81</v>
      </c>
      <c r="BK1275" s="228">
        <f>ROUND(I1275*H1275,2)</f>
        <v>0</v>
      </c>
      <c r="BL1275" s="20" t="s">
        <v>304</v>
      </c>
      <c r="BM1275" s="227" t="s">
        <v>1751</v>
      </c>
    </row>
    <row r="1276" s="2" customFormat="1">
      <c r="A1276" s="41"/>
      <c r="B1276" s="42"/>
      <c r="C1276" s="43"/>
      <c r="D1276" s="229" t="s">
        <v>205</v>
      </c>
      <c r="E1276" s="43"/>
      <c r="F1276" s="230" t="s">
        <v>1752</v>
      </c>
      <c r="G1276" s="43"/>
      <c r="H1276" s="43"/>
      <c r="I1276" s="231"/>
      <c r="J1276" s="43"/>
      <c r="K1276" s="43"/>
      <c r="L1276" s="47"/>
      <c r="M1276" s="232"/>
      <c r="N1276" s="233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205</v>
      </c>
      <c r="AU1276" s="20" t="s">
        <v>83</v>
      </c>
    </row>
    <row r="1277" s="15" customFormat="1">
      <c r="A1277" s="15"/>
      <c r="B1277" s="257"/>
      <c r="C1277" s="258"/>
      <c r="D1277" s="236" t="s">
        <v>207</v>
      </c>
      <c r="E1277" s="259" t="s">
        <v>19</v>
      </c>
      <c r="F1277" s="260" t="s">
        <v>1753</v>
      </c>
      <c r="G1277" s="258"/>
      <c r="H1277" s="259" t="s">
        <v>19</v>
      </c>
      <c r="I1277" s="261"/>
      <c r="J1277" s="258"/>
      <c r="K1277" s="258"/>
      <c r="L1277" s="262"/>
      <c r="M1277" s="263"/>
      <c r="N1277" s="264"/>
      <c r="O1277" s="264"/>
      <c r="P1277" s="264"/>
      <c r="Q1277" s="264"/>
      <c r="R1277" s="264"/>
      <c r="S1277" s="264"/>
      <c r="T1277" s="26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6" t="s">
        <v>207</v>
      </c>
      <c r="AU1277" s="266" t="s">
        <v>83</v>
      </c>
      <c r="AV1277" s="15" t="s">
        <v>81</v>
      </c>
      <c r="AW1277" s="15" t="s">
        <v>35</v>
      </c>
      <c r="AX1277" s="15" t="s">
        <v>74</v>
      </c>
      <c r="AY1277" s="266" t="s">
        <v>197</v>
      </c>
    </row>
    <row r="1278" s="13" customFormat="1">
      <c r="A1278" s="13"/>
      <c r="B1278" s="234"/>
      <c r="C1278" s="235"/>
      <c r="D1278" s="236" t="s">
        <v>207</v>
      </c>
      <c r="E1278" s="237" t="s">
        <v>19</v>
      </c>
      <c r="F1278" s="238" t="s">
        <v>1754</v>
      </c>
      <c r="G1278" s="235"/>
      <c r="H1278" s="239">
        <v>4.0499999999999998</v>
      </c>
      <c r="I1278" s="240"/>
      <c r="J1278" s="235"/>
      <c r="K1278" s="235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5" t="s">
        <v>207</v>
      </c>
      <c r="AU1278" s="245" t="s">
        <v>83</v>
      </c>
      <c r="AV1278" s="13" t="s">
        <v>83</v>
      </c>
      <c r="AW1278" s="13" t="s">
        <v>35</v>
      </c>
      <c r="AX1278" s="13" t="s">
        <v>74</v>
      </c>
      <c r="AY1278" s="245" t="s">
        <v>197</v>
      </c>
    </row>
    <row r="1279" s="13" customFormat="1">
      <c r="A1279" s="13"/>
      <c r="B1279" s="234"/>
      <c r="C1279" s="235"/>
      <c r="D1279" s="236" t="s">
        <v>207</v>
      </c>
      <c r="E1279" s="237" t="s">
        <v>19</v>
      </c>
      <c r="F1279" s="238" t="s">
        <v>1755</v>
      </c>
      <c r="G1279" s="235"/>
      <c r="H1279" s="239">
        <v>2.25</v>
      </c>
      <c r="I1279" s="240"/>
      <c r="J1279" s="235"/>
      <c r="K1279" s="235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207</v>
      </c>
      <c r="AU1279" s="245" t="s">
        <v>83</v>
      </c>
      <c r="AV1279" s="13" t="s">
        <v>83</v>
      </c>
      <c r="AW1279" s="13" t="s">
        <v>35</v>
      </c>
      <c r="AX1279" s="13" t="s">
        <v>74</v>
      </c>
      <c r="AY1279" s="245" t="s">
        <v>197</v>
      </c>
    </row>
    <row r="1280" s="13" customFormat="1">
      <c r="A1280" s="13"/>
      <c r="B1280" s="234"/>
      <c r="C1280" s="235"/>
      <c r="D1280" s="236" t="s">
        <v>207</v>
      </c>
      <c r="E1280" s="237" t="s">
        <v>19</v>
      </c>
      <c r="F1280" s="238" t="s">
        <v>1756</v>
      </c>
      <c r="G1280" s="235"/>
      <c r="H1280" s="239">
        <v>16.199999999999999</v>
      </c>
      <c r="I1280" s="240"/>
      <c r="J1280" s="235"/>
      <c r="K1280" s="235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207</v>
      </c>
      <c r="AU1280" s="245" t="s">
        <v>83</v>
      </c>
      <c r="AV1280" s="13" t="s">
        <v>83</v>
      </c>
      <c r="AW1280" s="13" t="s">
        <v>35</v>
      </c>
      <c r="AX1280" s="13" t="s">
        <v>74</v>
      </c>
      <c r="AY1280" s="245" t="s">
        <v>197</v>
      </c>
    </row>
    <row r="1281" s="13" customFormat="1">
      <c r="A1281" s="13"/>
      <c r="B1281" s="234"/>
      <c r="C1281" s="235"/>
      <c r="D1281" s="236" t="s">
        <v>207</v>
      </c>
      <c r="E1281" s="237" t="s">
        <v>19</v>
      </c>
      <c r="F1281" s="238" t="s">
        <v>1757</v>
      </c>
      <c r="G1281" s="235"/>
      <c r="H1281" s="239">
        <v>21</v>
      </c>
      <c r="I1281" s="240"/>
      <c r="J1281" s="235"/>
      <c r="K1281" s="235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5" t="s">
        <v>207</v>
      </c>
      <c r="AU1281" s="245" t="s">
        <v>83</v>
      </c>
      <c r="AV1281" s="13" t="s">
        <v>83</v>
      </c>
      <c r="AW1281" s="13" t="s">
        <v>35</v>
      </c>
      <c r="AX1281" s="13" t="s">
        <v>74</v>
      </c>
      <c r="AY1281" s="245" t="s">
        <v>197</v>
      </c>
    </row>
    <row r="1282" s="13" customFormat="1">
      <c r="A1282" s="13"/>
      <c r="B1282" s="234"/>
      <c r="C1282" s="235"/>
      <c r="D1282" s="236" t="s">
        <v>207</v>
      </c>
      <c r="E1282" s="237" t="s">
        <v>19</v>
      </c>
      <c r="F1282" s="238" t="s">
        <v>1758</v>
      </c>
      <c r="G1282" s="235"/>
      <c r="H1282" s="239">
        <v>3.75</v>
      </c>
      <c r="I1282" s="240"/>
      <c r="J1282" s="235"/>
      <c r="K1282" s="235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207</v>
      </c>
      <c r="AU1282" s="245" t="s">
        <v>83</v>
      </c>
      <c r="AV1282" s="13" t="s">
        <v>83</v>
      </c>
      <c r="AW1282" s="13" t="s">
        <v>35</v>
      </c>
      <c r="AX1282" s="13" t="s">
        <v>74</v>
      </c>
      <c r="AY1282" s="245" t="s">
        <v>197</v>
      </c>
    </row>
    <row r="1283" s="13" customFormat="1">
      <c r="A1283" s="13"/>
      <c r="B1283" s="234"/>
      <c r="C1283" s="235"/>
      <c r="D1283" s="236" t="s">
        <v>207</v>
      </c>
      <c r="E1283" s="237" t="s">
        <v>19</v>
      </c>
      <c r="F1283" s="238" t="s">
        <v>1759</v>
      </c>
      <c r="G1283" s="235"/>
      <c r="H1283" s="239">
        <v>10.5</v>
      </c>
      <c r="I1283" s="240"/>
      <c r="J1283" s="235"/>
      <c r="K1283" s="235"/>
      <c r="L1283" s="241"/>
      <c r="M1283" s="242"/>
      <c r="N1283" s="243"/>
      <c r="O1283" s="243"/>
      <c r="P1283" s="243"/>
      <c r="Q1283" s="243"/>
      <c r="R1283" s="243"/>
      <c r="S1283" s="243"/>
      <c r="T1283" s="24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5" t="s">
        <v>207</v>
      </c>
      <c r="AU1283" s="245" t="s">
        <v>83</v>
      </c>
      <c r="AV1283" s="13" t="s">
        <v>83</v>
      </c>
      <c r="AW1283" s="13" t="s">
        <v>35</v>
      </c>
      <c r="AX1283" s="13" t="s">
        <v>74</v>
      </c>
      <c r="AY1283" s="245" t="s">
        <v>197</v>
      </c>
    </row>
    <row r="1284" s="13" customFormat="1">
      <c r="A1284" s="13"/>
      <c r="B1284" s="234"/>
      <c r="C1284" s="235"/>
      <c r="D1284" s="236" t="s">
        <v>207</v>
      </c>
      <c r="E1284" s="237" t="s">
        <v>19</v>
      </c>
      <c r="F1284" s="238" t="s">
        <v>1760</v>
      </c>
      <c r="G1284" s="235"/>
      <c r="H1284" s="239">
        <v>9</v>
      </c>
      <c r="I1284" s="240"/>
      <c r="J1284" s="235"/>
      <c r="K1284" s="235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207</v>
      </c>
      <c r="AU1284" s="245" t="s">
        <v>83</v>
      </c>
      <c r="AV1284" s="13" t="s">
        <v>83</v>
      </c>
      <c r="AW1284" s="13" t="s">
        <v>35</v>
      </c>
      <c r="AX1284" s="13" t="s">
        <v>74</v>
      </c>
      <c r="AY1284" s="245" t="s">
        <v>197</v>
      </c>
    </row>
    <row r="1285" s="14" customFormat="1">
      <c r="A1285" s="14"/>
      <c r="B1285" s="246"/>
      <c r="C1285" s="247"/>
      <c r="D1285" s="236" t="s">
        <v>207</v>
      </c>
      <c r="E1285" s="248" t="s">
        <v>19</v>
      </c>
      <c r="F1285" s="249" t="s">
        <v>216</v>
      </c>
      <c r="G1285" s="247"/>
      <c r="H1285" s="250">
        <v>66.75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207</v>
      </c>
      <c r="AU1285" s="256" t="s">
        <v>83</v>
      </c>
      <c r="AV1285" s="14" t="s">
        <v>109</v>
      </c>
      <c r="AW1285" s="14" t="s">
        <v>35</v>
      </c>
      <c r="AX1285" s="14" t="s">
        <v>81</v>
      </c>
      <c r="AY1285" s="256" t="s">
        <v>197</v>
      </c>
    </row>
    <row r="1286" s="2" customFormat="1" ht="24.15" customHeight="1">
      <c r="A1286" s="41"/>
      <c r="B1286" s="42"/>
      <c r="C1286" s="278" t="s">
        <v>1761</v>
      </c>
      <c r="D1286" s="278" t="s">
        <v>547</v>
      </c>
      <c r="E1286" s="279" t="s">
        <v>1762</v>
      </c>
      <c r="F1286" s="280" t="s">
        <v>1763</v>
      </c>
      <c r="G1286" s="281" t="s">
        <v>280</v>
      </c>
      <c r="H1286" s="282">
        <v>3</v>
      </c>
      <c r="I1286" s="283"/>
      <c r="J1286" s="284">
        <f>ROUND(I1286*H1286,2)</f>
        <v>0</v>
      </c>
      <c r="K1286" s="280" t="s">
        <v>19</v>
      </c>
      <c r="L1286" s="285"/>
      <c r="M1286" s="286" t="s">
        <v>19</v>
      </c>
      <c r="N1286" s="287" t="s">
        <v>45</v>
      </c>
      <c r="O1286" s="87"/>
      <c r="P1286" s="225">
        <f>O1286*H1286</f>
        <v>0</v>
      </c>
      <c r="Q1286" s="225">
        <v>0.036810000000000002</v>
      </c>
      <c r="R1286" s="225">
        <f>Q1286*H1286</f>
        <v>0.11043</v>
      </c>
      <c r="S1286" s="225">
        <v>0</v>
      </c>
      <c r="T1286" s="226">
        <f>S1286*H1286</f>
        <v>0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27" t="s">
        <v>409</v>
      </c>
      <c r="AT1286" s="227" t="s">
        <v>547</v>
      </c>
      <c r="AU1286" s="227" t="s">
        <v>83</v>
      </c>
      <c r="AY1286" s="20" t="s">
        <v>197</v>
      </c>
      <c r="BE1286" s="228">
        <f>IF(N1286="základní",J1286,0)</f>
        <v>0</v>
      </c>
      <c r="BF1286" s="228">
        <f>IF(N1286="snížená",J1286,0)</f>
        <v>0</v>
      </c>
      <c r="BG1286" s="228">
        <f>IF(N1286="zákl. přenesená",J1286,0)</f>
        <v>0</v>
      </c>
      <c r="BH1286" s="228">
        <f>IF(N1286="sníž. přenesená",J1286,0)</f>
        <v>0</v>
      </c>
      <c r="BI1286" s="228">
        <f>IF(N1286="nulová",J1286,0)</f>
        <v>0</v>
      </c>
      <c r="BJ1286" s="20" t="s">
        <v>81</v>
      </c>
      <c r="BK1286" s="228">
        <f>ROUND(I1286*H1286,2)</f>
        <v>0</v>
      </c>
      <c r="BL1286" s="20" t="s">
        <v>304</v>
      </c>
      <c r="BM1286" s="227" t="s">
        <v>1764</v>
      </c>
    </row>
    <row r="1287" s="13" customFormat="1">
      <c r="A1287" s="13"/>
      <c r="B1287" s="234"/>
      <c r="C1287" s="235"/>
      <c r="D1287" s="236" t="s">
        <v>207</v>
      </c>
      <c r="E1287" s="237" t="s">
        <v>19</v>
      </c>
      <c r="F1287" s="238" t="s">
        <v>1765</v>
      </c>
      <c r="G1287" s="235"/>
      <c r="H1287" s="239">
        <v>3</v>
      </c>
      <c r="I1287" s="240"/>
      <c r="J1287" s="235"/>
      <c r="K1287" s="235"/>
      <c r="L1287" s="241"/>
      <c r="M1287" s="242"/>
      <c r="N1287" s="243"/>
      <c r="O1287" s="243"/>
      <c r="P1287" s="243"/>
      <c r="Q1287" s="243"/>
      <c r="R1287" s="243"/>
      <c r="S1287" s="243"/>
      <c r="T1287" s="24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5" t="s">
        <v>207</v>
      </c>
      <c r="AU1287" s="245" t="s">
        <v>83</v>
      </c>
      <c r="AV1287" s="13" t="s">
        <v>83</v>
      </c>
      <c r="AW1287" s="13" t="s">
        <v>35</v>
      </c>
      <c r="AX1287" s="13" t="s">
        <v>81</v>
      </c>
      <c r="AY1287" s="245" t="s">
        <v>197</v>
      </c>
    </row>
    <row r="1288" s="2" customFormat="1" ht="24.15" customHeight="1">
      <c r="A1288" s="41"/>
      <c r="B1288" s="42"/>
      <c r="C1288" s="278" t="s">
        <v>1766</v>
      </c>
      <c r="D1288" s="278" t="s">
        <v>547</v>
      </c>
      <c r="E1288" s="279" t="s">
        <v>1767</v>
      </c>
      <c r="F1288" s="280" t="s">
        <v>1768</v>
      </c>
      <c r="G1288" s="281" t="s">
        <v>280</v>
      </c>
      <c r="H1288" s="282">
        <v>1</v>
      </c>
      <c r="I1288" s="283"/>
      <c r="J1288" s="284">
        <f>ROUND(I1288*H1288,2)</f>
        <v>0</v>
      </c>
      <c r="K1288" s="280" t="s">
        <v>19</v>
      </c>
      <c r="L1288" s="285"/>
      <c r="M1288" s="286" t="s">
        <v>19</v>
      </c>
      <c r="N1288" s="287" t="s">
        <v>45</v>
      </c>
      <c r="O1288" s="87"/>
      <c r="P1288" s="225">
        <f>O1288*H1288</f>
        <v>0</v>
      </c>
      <c r="Q1288" s="225">
        <v>0.036420000000000001</v>
      </c>
      <c r="R1288" s="225">
        <f>Q1288*H1288</f>
        <v>0.036420000000000001</v>
      </c>
      <c r="S1288" s="225">
        <v>0</v>
      </c>
      <c r="T1288" s="226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27" t="s">
        <v>409</v>
      </c>
      <c r="AT1288" s="227" t="s">
        <v>547</v>
      </c>
      <c r="AU1288" s="227" t="s">
        <v>83</v>
      </c>
      <c r="AY1288" s="20" t="s">
        <v>197</v>
      </c>
      <c r="BE1288" s="228">
        <f>IF(N1288="základní",J1288,0)</f>
        <v>0</v>
      </c>
      <c r="BF1288" s="228">
        <f>IF(N1288="snížená",J1288,0)</f>
        <v>0</v>
      </c>
      <c r="BG1288" s="228">
        <f>IF(N1288="zákl. přenesená",J1288,0)</f>
        <v>0</v>
      </c>
      <c r="BH1288" s="228">
        <f>IF(N1288="sníž. přenesená",J1288,0)</f>
        <v>0</v>
      </c>
      <c r="BI1288" s="228">
        <f>IF(N1288="nulová",J1288,0)</f>
        <v>0</v>
      </c>
      <c r="BJ1288" s="20" t="s">
        <v>81</v>
      </c>
      <c r="BK1288" s="228">
        <f>ROUND(I1288*H1288,2)</f>
        <v>0</v>
      </c>
      <c r="BL1288" s="20" t="s">
        <v>304</v>
      </c>
      <c r="BM1288" s="227" t="s">
        <v>1769</v>
      </c>
    </row>
    <row r="1289" s="13" customFormat="1">
      <c r="A1289" s="13"/>
      <c r="B1289" s="234"/>
      <c r="C1289" s="235"/>
      <c r="D1289" s="236" t="s">
        <v>207</v>
      </c>
      <c r="E1289" s="237" t="s">
        <v>19</v>
      </c>
      <c r="F1289" s="238" t="s">
        <v>1770</v>
      </c>
      <c r="G1289" s="235"/>
      <c r="H1289" s="239">
        <v>1</v>
      </c>
      <c r="I1289" s="240"/>
      <c r="J1289" s="235"/>
      <c r="K1289" s="235"/>
      <c r="L1289" s="241"/>
      <c r="M1289" s="242"/>
      <c r="N1289" s="243"/>
      <c r="O1289" s="243"/>
      <c r="P1289" s="243"/>
      <c r="Q1289" s="243"/>
      <c r="R1289" s="243"/>
      <c r="S1289" s="243"/>
      <c r="T1289" s="24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5" t="s">
        <v>207</v>
      </c>
      <c r="AU1289" s="245" t="s">
        <v>83</v>
      </c>
      <c r="AV1289" s="13" t="s">
        <v>83</v>
      </c>
      <c r="AW1289" s="13" t="s">
        <v>35</v>
      </c>
      <c r="AX1289" s="13" t="s">
        <v>81</v>
      </c>
      <c r="AY1289" s="245" t="s">
        <v>197</v>
      </c>
    </row>
    <row r="1290" s="2" customFormat="1" ht="24.15" customHeight="1">
      <c r="A1290" s="41"/>
      <c r="B1290" s="42"/>
      <c r="C1290" s="278" t="s">
        <v>1771</v>
      </c>
      <c r="D1290" s="278" t="s">
        <v>547</v>
      </c>
      <c r="E1290" s="279" t="s">
        <v>1772</v>
      </c>
      <c r="F1290" s="280" t="s">
        <v>1773</v>
      </c>
      <c r="G1290" s="281" t="s">
        <v>280</v>
      </c>
      <c r="H1290" s="282">
        <v>6</v>
      </c>
      <c r="I1290" s="283"/>
      <c r="J1290" s="284">
        <f>ROUND(I1290*H1290,2)</f>
        <v>0</v>
      </c>
      <c r="K1290" s="280" t="s">
        <v>19</v>
      </c>
      <c r="L1290" s="285"/>
      <c r="M1290" s="286" t="s">
        <v>19</v>
      </c>
      <c r="N1290" s="287" t="s">
        <v>45</v>
      </c>
      <c r="O1290" s="87"/>
      <c r="P1290" s="225">
        <f>O1290*H1290</f>
        <v>0</v>
      </c>
      <c r="Q1290" s="225">
        <v>0.036110000000000003</v>
      </c>
      <c r="R1290" s="225">
        <f>Q1290*H1290</f>
        <v>0.21666000000000002</v>
      </c>
      <c r="S1290" s="225">
        <v>0</v>
      </c>
      <c r="T1290" s="226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27" t="s">
        <v>409</v>
      </c>
      <c r="AT1290" s="227" t="s">
        <v>547</v>
      </c>
      <c r="AU1290" s="227" t="s">
        <v>83</v>
      </c>
      <c r="AY1290" s="20" t="s">
        <v>197</v>
      </c>
      <c r="BE1290" s="228">
        <f>IF(N1290="základní",J1290,0)</f>
        <v>0</v>
      </c>
      <c r="BF1290" s="228">
        <f>IF(N1290="snížená",J1290,0)</f>
        <v>0</v>
      </c>
      <c r="BG1290" s="228">
        <f>IF(N1290="zákl. přenesená",J1290,0)</f>
        <v>0</v>
      </c>
      <c r="BH1290" s="228">
        <f>IF(N1290="sníž. přenesená",J1290,0)</f>
        <v>0</v>
      </c>
      <c r="BI1290" s="228">
        <f>IF(N1290="nulová",J1290,0)</f>
        <v>0</v>
      </c>
      <c r="BJ1290" s="20" t="s">
        <v>81</v>
      </c>
      <c r="BK1290" s="228">
        <f>ROUND(I1290*H1290,2)</f>
        <v>0</v>
      </c>
      <c r="BL1290" s="20" t="s">
        <v>304</v>
      </c>
      <c r="BM1290" s="227" t="s">
        <v>1774</v>
      </c>
    </row>
    <row r="1291" s="13" customFormat="1">
      <c r="A1291" s="13"/>
      <c r="B1291" s="234"/>
      <c r="C1291" s="235"/>
      <c r="D1291" s="236" t="s">
        <v>207</v>
      </c>
      <c r="E1291" s="237" t="s">
        <v>19</v>
      </c>
      <c r="F1291" s="238" t="s">
        <v>1775</v>
      </c>
      <c r="G1291" s="235"/>
      <c r="H1291" s="239">
        <v>6</v>
      </c>
      <c r="I1291" s="240"/>
      <c r="J1291" s="235"/>
      <c r="K1291" s="235"/>
      <c r="L1291" s="241"/>
      <c r="M1291" s="242"/>
      <c r="N1291" s="243"/>
      <c r="O1291" s="243"/>
      <c r="P1291" s="243"/>
      <c r="Q1291" s="243"/>
      <c r="R1291" s="243"/>
      <c r="S1291" s="243"/>
      <c r="T1291" s="24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5" t="s">
        <v>207</v>
      </c>
      <c r="AU1291" s="245" t="s">
        <v>83</v>
      </c>
      <c r="AV1291" s="13" t="s">
        <v>83</v>
      </c>
      <c r="AW1291" s="13" t="s">
        <v>35</v>
      </c>
      <c r="AX1291" s="13" t="s">
        <v>81</v>
      </c>
      <c r="AY1291" s="245" t="s">
        <v>197</v>
      </c>
    </row>
    <row r="1292" s="2" customFormat="1" ht="24.15" customHeight="1">
      <c r="A1292" s="41"/>
      <c r="B1292" s="42"/>
      <c r="C1292" s="278" t="s">
        <v>1776</v>
      </c>
      <c r="D1292" s="278" t="s">
        <v>547</v>
      </c>
      <c r="E1292" s="279" t="s">
        <v>1777</v>
      </c>
      <c r="F1292" s="280" t="s">
        <v>1778</v>
      </c>
      <c r="G1292" s="281" t="s">
        <v>280</v>
      </c>
      <c r="H1292" s="282">
        <v>6</v>
      </c>
      <c r="I1292" s="283"/>
      <c r="J1292" s="284">
        <f>ROUND(I1292*H1292,2)</f>
        <v>0</v>
      </c>
      <c r="K1292" s="280" t="s">
        <v>19</v>
      </c>
      <c r="L1292" s="285"/>
      <c r="M1292" s="286" t="s">
        <v>19</v>
      </c>
      <c r="N1292" s="287" t="s">
        <v>45</v>
      </c>
      <c r="O1292" s="87"/>
      <c r="P1292" s="225">
        <f>O1292*H1292</f>
        <v>0</v>
      </c>
      <c r="Q1292" s="225">
        <v>0.03056</v>
      </c>
      <c r="R1292" s="225">
        <f>Q1292*H1292</f>
        <v>0.18336</v>
      </c>
      <c r="S1292" s="225">
        <v>0</v>
      </c>
      <c r="T1292" s="226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27" t="s">
        <v>409</v>
      </c>
      <c r="AT1292" s="227" t="s">
        <v>547</v>
      </c>
      <c r="AU1292" s="227" t="s">
        <v>83</v>
      </c>
      <c r="AY1292" s="20" t="s">
        <v>197</v>
      </c>
      <c r="BE1292" s="228">
        <f>IF(N1292="základní",J1292,0)</f>
        <v>0</v>
      </c>
      <c r="BF1292" s="228">
        <f>IF(N1292="snížená",J1292,0)</f>
        <v>0</v>
      </c>
      <c r="BG1292" s="228">
        <f>IF(N1292="zákl. přenesená",J1292,0)</f>
        <v>0</v>
      </c>
      <c r="BH1292" s="228">
        <f>IF(N1292="sníž. přenesená",J1292,0)</f>
        <v>0</v>
      </c>
      <c r="BI1292" s="228">
        <f>IF(N1292="nulová",J1292,0)</f>
        <v>0</v>
      </c>
      <c r="BJ1292" s="20" t="s">
        <v>81</v>
      </c>
      <c r="BK1292" s="228">
        <f>ROUND(I1292*H1292,2)</f>
        <v>0</v>
      </c>
      <c r="BL1292" s="20" t="s">
        <v>304</v>
      </c>
      <c r="BM1292" s="227" t="s">
        <v>1779</v>
      </c>
    </row>
    <row r="1293" s="13" customFormat="1">
      <c r="A1293" s="13"/>
      <c r="B1293" s="234"/>
      <c r="C1293" s="235"/>
      <c r="D1293" s="236" t="s">
        <v>207</v>
      </c>
      <c r="E1293" s="237" t="s">
        <v>19</v>
      </c>
      <c r="F1293" s="238" t="s">
        <v>1780</v>
      </c>
      <c r="G1293" s="235"/>
      <c r="H1293" s="239">
        <v>4</v>
      </c>
      <c r="I1293" s="240"/>
      <c r="J1293" s="235"/>
      <c r="K1293" s="235"/>
      <c r="L1293" s="241"/>
      <c r="M1293" s="242"/>
      <c r="N1293" s="243"/>
      <c r="O1293" s="243"/>
      <c r="P1293" s="243"/>
      <c r="Q1293" s="243"/>
      <c r="R1293" s="243"/>
      <c r="S1293" s="243"/>
      <c r="T1293" s="24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5" t="s">
        <v>207</v>
      </c>
      <c r="AU1293" s="245" t="s">
        <v>83</v>
      </c>
      <c r="AV1293" s="13" t="s">
        <v>83</v>
      </c>
      <c r="AW1293" s="13" t="s">
        <v>35</v>
      </c>
      <c r="AX1293" s="13" t="s">
        <v>74</v>
      </c>
      <c r="AY1293" s="245" t="s">
        <v>197</v>
      </c>
    </row>
    <row r="1294" s="13" customFormat="1">
      <c r="A1294" s="13"/>
      <c r="B1294" s="234"/>
      <c r="C1294" s="235"/>
      <c r="D1294" s="236" t="s">
        <v>207</v>
      </c>
      <c r="E1294" s="237" t="s">
        <v>19</v>
      </c>
      <c r="F1294" s="238" t="s">
        <v>1781</v>
      </c>
      <c r="G1294" s="235"/>
      <c r="H1294" s="239">
        <v>2</v>
      </c>
      <c r="I1294" s="240"/>
      <c r="J1294" s="235"/>
      <c r="K1294" s="235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5" t="s">
        <v>207</v>
      </c>
      <c r="AU1294" s="245" t="s">
        <v>83</v>
      </c>
      <c r="AV1294" s="13" t="s">
        <v>83</v>
      </c>
      <c r="AW1294" s="13" t="s">
        <v>35</v>
      </c>
      <c r="AX1294" s="13" t="s">
        <v>74</v>
      </c>
      <c r="AY1294" s="245" t="s">
        <v>197</v>
      </c>
    </row>
    <row r="1295" s="14" customFormat="1">
      <c r="A1295" s="14"/>
      <c r="B1295" s="246"/>
      <c r="C1295" s="247"/>
      <c r="D1295" s="236" t="s">
        <v>207</v>
      </c>
      <c r="E1295" s="248" t="s">
        <v>19</v>
      </c>
      <c r="F1295" s="249" t="s">
        <v>216</v>
      </c>
      <c r="G1295" s="247"/>
      <c r="H1295" s="250">
        <v>6</v>
      </c>
      <c r="I1295" s="251"/>
      <c r="J1295" s="247"/>
      <c r="K1295" s="247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6" t="s">
        <v>207</v>
      </c>
      <c r="AU1295" s="256" t="s">
        <v>83</v>
      </c>
      <c r="AV1295" s="14" t="s">
        <v>109</v>
      </c>
      <c r="AW1295" s="14" t="s">
        <v>35</v>
      </c>
      <c r="AX1295" s="14" t="s">
        <v>81</v>
      </c>
      <c r="AY1295" s="256" t="s">
        <v>197</v>
      </c>
    </row>
    <row r="1296" s="2" customFormat="1" ht="24.15" customHeight="1">
      <c r="A1296" s="41"/>
      <c r="B1296" s="42"/>
      <c r="C1296" s="278" t="s">
        <v>1782</v>
      </c>
      <c r="D1296" s="278" t="s">
        <v>547</v>
      </c>
      <c r="E1296" s="279" t="s">
        <v>1783</v>
      </c>
      <c r="F1296" s="280" t="s">
        <v>1784</v>
      </c>
      <c r="G1296" s="281" t="s">
        <v>280</v>
      </c>
      <c r="H1296" s="282">
        <v>1</v>
      </c>
      <c r="I1296" s="283"/>
      <c r="J1296" s="284">
        <f>ROUND(I1296*H1296,2)</f>
        <v>0</v>
      </c>
      <c r="K1296" s="280" t="s">
        <v>19</v>
      </c>
      <c r="L1296" s="285"/>
      <c r="M1296" s="286" t="s">
        <v>19</v>
      </c>
      <c r="N1296" s="287" t="s">
        <v>45</v>
      </c>
      <c r="O1296" s="87"/>
      <c r="P1296" s="225">
        <f>O1296*H1296</f>
        <v>0</v>
      </c>
      <c r="Q1296" s="225">
        <v>0.029999999999999999</v>
      </c>
      <c r="R1296" s="225">
        <f>Q1296*H1296</f>
        <v>0.029999999999999999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409</v>
      </c>
      <c r="AT1296" s="227" t="s">
        <v>547</v>
      </c>
      <c r="AU1296" s="227" t="s">
        <v>83</v>
      </c>
      <c r="AY1296" s="20" t="s">
        <v>197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81</v>
      </c>
      <c r="BK1296" s="228">
        <f>ROUND(I1296*H1296,2)</f>
        <v>0</v>
      </c>
      <c r="BL1296" s="20" t="s">
        <v>304</v>
      </c>
      <c r="BM1296" s="227" t="s">
        <v>1785</v>
      </c>
    </row>
    <row r="1297" s="13" customFormat="1">
      <c r="A1297" s="13"/>
      <c r="B1297" s="234"/>
      <c r="C1297" s="235"/>
      <c r="D1297" s="236" t="s">
        <v>207</v>
      </c>
      <c r="E1297" s="237" t="s">
        <v>19</v>
      </c>
      <c r="F1297" s="238" t="s">
        <v>1786</v>
      </c>
      <c r="G1297" s="235"/>
      <c r="H1297" s="239">
        <v>1</v>
      </c>
      <c r="I1297" s="240"/>
      <c r="J1297" s="235"/>
      <c r="K1297" s="235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207</v>
      </c>
      <c r="AU1297" s="245" t="s">
        <v>83</v>
      </c>
      <c r="AV1297" s="13" t="s">
        <v>83</v>
      </c>
      <c r="AW1297" s="13" t="s">
        <v>35</v>
      </c>
      <c r="AX1297" s="13" t="s">
        <v>81</v>
      </c>
      <c r="AY1297" s="245" t="s">
        <v>197</v>
      </c>
    </row>
    <row r="1298" s="2" customFormat="1" ht="24.15" customHeight="1">
      <c r="A1298" s="41"/>
      <c r="B1298" s="42"/>
      <c r="C1298" s="278" t="s">
        <v>1787</v>
      </c>
      <c r="D1298" s="278" t="s">
        <v>547</v>
      </c>
      <c r="E1298" s="279" t="s">
        <v>1788</v>
      </c>
      <c r="F1298" s="280" t="s">
        <v>1789</v>
      </c>
      <c r="G1298" s="281" t="s">
        <v>280</v>
      </c>
      <c r="H1298" s="282">
        <v>1</v>
      </c>
      <c r="I1298" s="283"/>
      <c r="J1298" s="284">
        <f>ROUND(I1298*H1298,2)</f>
        <v>0</v>
      </c>
      <c r="K1298" s="280" t="s">
        <v>19</v>
      </c>
      <c r="L1298" s="285"/>
      <c r="M1298" s="286" t="s">
        <v>19</v>
      </c>
      <c r="N1298" s="287" t="s">
        <v>45</v>
      </c>
      <c r="O1298" s="87"/>
      <c r="P1298" s="225">
        <f>O1298*H1298</f>
        <v>0</v>
      </c>
      <c r="Q1298" s="225">
        <v>0.029999999999999999</v>
      </c>
      <c r="R1298" s="225">
        <f>Q1298*H1298</f>
        <v>0.029999999999999999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409</v>
      </c>
      <c r="AT1298" s="227" t="s">
        <v>547</v>
      </c>
      <c r="AU1298" s="227" t="s">
        <v>83</v>
      </c>
      <c r="AY1298" s="20" t="s">
        <v>197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81</v>
      </c>
      <c r="BK1298" s="228">
        <f>ROUND(I1298*H1298,2)</f>
        <v>0</v>
      </c>
      <c r="BL1298" s="20" t="s">
        <v>304</v>
      </c>
      <c r="BM1298" s="227" t="s">
        <v>1790</v>
      </c>
    </row>
    <row r="1299" s="13" customFormat="1">
      <c r="A1299" s="13"/>
      <c r="B1299" s="234"/>
      <c r="C1299" s="235"/>
      <c r="D1299" s="236" t="s">
        <v>207</v>
      </c>
      <c r="E1299" s="237" t="s">
        <v>19</v>
      </c>
      <c r="F1299" s="238" t="s">
        <v>1791</v>
      </c>
      <c r="G1299" s="235"/>
      <c r="H1299" s="239">
        <v>1</v>
      </c>
      <c r="I1299" s="240"/>
      <c r="J1299" s="235"/>
      <c r="K1299" s="235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5" t="s">
        <v>207</v>
      </c>
      <c r="AU1299" s="245" t="s">
        <v>83</v>
      </c>
      <c r="AV1299" s="13" t="s">
        <v>83</v>
      </c>
      <c r="AW1299" s="13" t="s">
        <v>35</v>
      </c>
      <c r="AX1299" s="13" t="s">
        <v>81</v>
      </c>
      <c r="AY1299" s="245" t="s">
        <v>197</v>
      </c>
    </row>
    <row r="1300" s="2" customFormat="1" ht="24.15" customHeight="1">
      <c r="A1300" s="41"/>
      <c r="B1300" s="42"/>
      <c r="C1300" s="216" t="s">
        <v>1792</v>
      </c>
      <c r="D1300" s="216" t="s">
        <v>199</v>
      </c>
      <c r="E1300" s="217" t="s">
        <v>1793</v>
      </c>
      <c r="F1300" s="218" t="s">
        <v>1794</v>
      </c>
      <c r="G1300" s="219" t="s">
        <v>280</v>
      </c>
      <c r="H1300" s="220">
        <v>2.6800000000000002</v>
      </c>
      <c r="I1300" s="221"/>
      <c r="J1300" s="222">
        <f>ROUND(I1300*H1300,2)</f>
        <v>0</v>
      </c>
      <c r="K1300" s="218" t="s">
        <v>203</v>
      </c>
      <c r="L1300" s="47"/>
      <c r="M1300" s="223" t="s">
        <v>19</v>
      </c>
      <c r="N1300" s="224" t="s">
        <v>45</v>
      </c>
      <c r="O1300" s="87"/>
      <c r="P1300" s="225">
        <f>O1300*H1300</f>
        <v>0</v>
      </c>
      <c r="Q1300" s="225">
        <v>0.00025999999999999998</v>
      </c>
      <c r="R1300" s="225">
        <f>Q1300*H1300</f>
        <v>0.00069680000000000002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304</v>
      </c>
      <c r="AT1300" s="227" t="s">
        <v>199</v>
      </c>
      <c r="AU1300" s="227" t="s">
        <v>83</v>
      </c>
      <c r="AY1300" s="20" t="s">
        <v>197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81</v>
      </c>
      <c r="BK1300" s="228">
        <f>ROUND(I1300*H1300,2)</f>
        <v>0</v>
      </c>
      <c r="BL1300" s="20" t="s">
        <v>304</v>
      </c>
      <c r="BM1300" s="227" t="s">
        <v>1795</v>
      </c>
    </row>
    <row r="1301" s="2" customFormat="1">
      <c r="A1301" s="41"/>
      <c r="B1301" s="42"/>
      <c r="C1301" s="43"/>
      <c r="D1301" s="229" t="s">
        <v>205</v>
      </c>
      <c r="E1301" s="43"/>
      <c r="F1301" s="230" t="s">
        <v>1796</v>
      </c>
      <c r="G1301" s="43"/>
      <c r="H1301" s="43"/>
      <c r="I1301" s="231"/>
      <c r="J1301" s="43"/>
      <c r="K1301" s="43"/>
      <c r="L1301" s="47"/>
      <c r="M1301" s="232"/>
      <c r="N1301" s="233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205</v>
      </c>
      <c r="AU1301" s="20" t="s">
        <v>83</v>
      </c>
    </row>
    <row r="1302" s="15" customFormat="1">
      <c r="A1302" s="15"/>
      <c r="B1302" s="257"/>
      <c r="C1302" s="258"/>
      <c r="D1302" s="236" t="s">
        <v>207</v>
      </c>
      <c r="E1302" s="259" t="s">
        <v>19</v>
      </c>
      <c r="F1302" s="260" t="s">
        <v>1753</v>
      </c>
      <c r="G1302" s="258"/>
      <c r="H1302" s="259" t="s">
        <v>19</v>
      </c>
      <c r="I1302" s="261"/>
      <c r="J1302" s="258"/>
      <c r="K1302" s="258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6" t="s">
        <v>207</v>
      </c>
      <c r="AU1302" s="266" t="s">
        <v>83</v>
      </c>
      <c r="AV1302" s="15" t="s">
        <v>81</v>
      </c>
      <c r="AW1302" s="15" t="s">
        <v>35</v>
      </c>
      <c r="AX1302" s="15" t="s">
        <v>74</v>
      </c>
      <c r="AY1302" s="266" t="s">
        <v>197</v>
      </c>
    </row>
    <row r="1303" s="13" customFormat="1">
      <c r="A1303" s="13"/>
      <c r="B1303" s="234"/>
      <c r="C1303" s="235"/>
      <c r="D1303" s="236" t="s">
        <v>207</v>
      </c>
      <c r="E1303" s="237" t="s">
        <v>19</v>
      </c>
      <c r="F1303" s="238" t="s">
        <v>1797</v>
      </c>
      <c r="G1303" s="235"/>
      <c r="H1303" s="239">
        <v>1.96</v>
      </c>
      <c r="I1303" s="240"/>
      <c r="J1303" s="235"/>
      <c r="K1303" s="235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207</v>
      </c>
      <c r="AU1303" s="245" t="s">
        <v>83</v>
      </c>
      <c r="AV1303" s="13" t="s">
        <v>83</v>
      </c>
      <c r="AW1303" s="13" t="s">
        <v>35</v>
      </c>
      <c r="AX1303" s="13" t="s">
        <v>74</v>
      </c>
      <c r="AY1303" s="245" t="s">
        <v>197</v>
      </c>
    </row>
    <row r="1304" s="13" customFormat="1">
      <c r="A1304" s="13"/>
      <c r="B1304" s="234"/>
      <c r="C1304" s="235"/>
      <c r="D1304" s="236" t="s">
        <v>207</v>
      </c>
      <c r="E1304" s="237" t="s">
        <v>19</v>
      </c>
      <c r="F1304" s="238" t="s">
        <v>1798</v>
      </c>
      <c r="G1304" s="235"/>
      <c r="H1304" s="239">
        <v>0.71999999999999997</v>
      </c>
      <c r="I1304" s="240"/>
      <c r="J1304" s="235"/>
      <c r="K1304" s="235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207</v>
      </c>
      <c r="AU1304" s="245" t="s">
        <v>83</v>
      </c>
      <c r="AV1304" s="13" t="s">
        <v>83</v>
      </c>
      <c r="AW1304" s="13" t="s">
        <v>35</v>
      </c>
      <c r="AX1304" s="13" t="s">
        <v>74</v>
      </c>
      <c r="AY1304" s="245" t="s">
        <v>197</v>
      </c>
    </row>
    <row r="1305" s="14" customFormat="1">
      <c r="A1305" s="14"/>
      <c r="B1305" s="246"/>
      <c r="C1305" s="247"/>
      <c r="D1305" s="236" t="s">
        <v>207</v>
      </c>
      <c r="E1305" s="248" t="s">
        <v>19</v>
      </c>
      <c r="F1305" s="249" t="s">
        <v>216</v>
      </c>
      <c r="G1305" s="247"/>
      <c r="H1305" s="250">
        <v>2.6800000000000002</v>
      </c>
      <c r="I1305" s="251"/>
      <c r="J1305" s="247"/>
      <c r="K1305" s="247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6" t="s">
        <v>207</v>
      </c>
      <c r="AU1305" s="256" t="s">
        <v>83</v>
      </c>
      <c r="AV1305" s="14" t="s">
        <v>109</v>
      </c>
      <c r="AW1305" s="14" t="s">
        <v>35</v>
      </c>
      <c r="AX1305" s="14" t="s">
        <v>81</v>
      </c>
      <c r="AY1305" s="256" t="s">
        <v>197</v>
      </c>
    </row>
    <row r="1306" s="2" customFormat="1" ht="24.15" customHeight="1">
      <c r="A1306" s="41"/>
      <c r="B1306" s="42"/>
      <c r="C1306" s="278" t="s">
        <v>1799</v>
      </c>
      <c r="D1306" s="278" t="s">
        <v>547</v>
      </c>
      <c r="E1306" s="279" t="s">
        <v>1800</v>
      </c>
      <c r="F1306" s="280" t="s">
        <v>1801</v>
      </c>
      <c r="G1306" s="281" t="s">
        <v>280</v>
      </c>
      <c r="H1306" s="282">
        <v>2</v>
      </c>
      <c r="I1306" s="283"/>
      <c r="J1306" s="284">
        <f>ROUND(I1306*H1306,2)</f>
        <v>0</v>
      </c>
      <c r="K1306" s="280" t="s">
        <v>19</v>
      </c>
      <c r="L1306" s="285"/>
      <c r="M1306" s="286" t="s">
        <v>19</v>
      </c>
      <c r="N1306" s="287" t="s">
        <v>45</v>
      </c>
      <c r="O1306" s="87"/>
      <c r="P1306" s="225">
        <f>O1306*H1306</f>
        <v>0</v>
      </c>
      <c r="Q1306" s="225">
        <v>0.034720000000000001</v>
      </c>
      <c r="R1306" s="225">
        <f>Q1306*H1306</f>
        <v>0.069440000000000002</v>
      </c>
      <c r="S1306" s="225">
        <v>0</v>
      </c>
      <c r="T1306" s="226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7" t="s">
        <v>409</v>
      </c>
      <c r="AT1306" s="227" t="s">
        <v>547</v>
      </c>
      <c r="AU1306" s="227" t="s">
        <v>83</v>
      </c>
      <c r="AY1306" s="20" t="s">
        <v>197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20" t="s">
        <v>81</v>
      </c>
      <c r="BK1306" s="228">
        <f>ROUND(I1306*H1306,2)</f>
        <v>0</v>
      </c>
      <c r="BL1306" s="20" t="s">
        <v>304</v>
      </c>
      <c r="BM1306" s="227" t="s">
        <v>1802</v>
      </c>
    </row>
    <row r="1307" s="13" customFormat="1">
      <c r="A1307" s="13"/>
      <c r="B1307" s="234"/>
      <c r="C1307" s="235"/>
      <c r="D1307" s="236" t="s">
        <v>207</v>
      </c>
      <c r="E1307" s="237" t="s">
        <v>19</v>
      </c>
      <c r="F1307" s="238" t="s">
        <v>1803</v>
      </c>
      <c r="G1307" s="235"/>
      <c r="H1307" s="239">
        <v>2</v>
      </c>
      <c r="I1307" s="240"/>
      <c r="J1307" s="235"/>
      <c r="K1307" s="235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207</v>
      </c>
      <c r="AU1307" s="245" t="s">
        <v>83</v>
      </c>
      <c r="AV1307" s="13" t="s">
        <v>83</v>
      </c>
      <c r="AW1307" s="13" t="s">
        <v>35</v>
      </c>
      <c r="AX1307" s="13" t="s">
        <v>81</v>
      </c>
      <c r="AY1307" s="245" t="s">
        <v>197</v>
      </c>
    </row>
    <row r="1308" s="2" customFormat="1" ht="24.15" customHeight="1">
      <c r="A1308" s="41"/>
      <c r="B1308" s="42"/>
      <c r="C1308" s="278" t="s">
        <v>1804</v>
      </c>
      <c r="D1308" s="278" t="s">
        <v>547</v>
      </c>
      <c r="E1308" s="279" t="s">
        <v>1805</v>
      </c>
      <c r="F1308" s="280" t="s">
        <v>1806</v>
      </c>
      <c r="G1308" s="281" t="s">
        <v>280</v>
      </c>
      <c r="H1308" s="282">
        <v>1</v>
      </c>
      <c r="I1308" s="283"/>
      <c r="J1308" s="284">
        <f>ROUND(I1308*H1308,2)</f>
        <v>0</v>
      </c>
      <c r="K1308" s="280" t="s">
        <v>19</v>
      </c>
      <c r="L1308" s="285"/>
      <c r="M1308" s="286" t="s">
        <v>19</v>
      </c>
      <c r="N1308" s="287" t="s">
        <v>45</v>
      </c>
      <c r="O1308" s="87"/>
      <c r="P1308" s="225">
        <f>O1308*H1308</f>
        <v>0</v>
      </c>
      <c r="Q1308" s="225">
        <v>0.040280000000000003</v>
      </c>
      <c r="R1308" s="225">
        <f>Q1308*H1308</f>
        <v>0.040280000000000003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409</v>
      </c>
      <c r="AT1308" s="227" t="s">
        <v>547</v>
      </c>
      <c r="AU1308" s="227" t="s">
        <v>83</v>
      </c>
      <c r="AY1308" s="20" t="s">
        <v>197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81</v>
      </c>
      <c r="BK1308" s="228">
        <f>ROUND(I1308*H1308,2)</f>
        <v>0</v>
      </c>
      <c r="BL1308" s="20" t="s">
        <v>304</v>
      </c>
      <c r="BM1308" s="227" t="s">
        <v>1807</v>
      </c>
    </row>
    <row r="1309" s="13" customFormat="1">
      <c r="A1309" s="13"/>
      <c r="B1309" s="234"/>
      <c r="C1309" s="235"/>
      <c r="D1309" s="236" t="s">
        <v>207</v>
      </c>
      <c r="E1309" s="237" t="s">
        <v>19</v>
      </c>
      <c r="F1309" s="238" t="s">
        <v>1808</v>
      </c>
      <c r="G1309" s="235"/>
      <c r="H1309" s="239">
        <v>1</v>
      </c>
      <c r="I1309" s="240"/>
      <c r="J1309" s="235"/>
      <c r="K1309" s="235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5" t="s">
        <v>207</v>
      </c>
      <c r="AU1309" s="245" t="s">
        <v>83</v>
      </c>
      <c r="AV1309" s="13" t="s">
        <v>83</v>
      </c>
      <c r="AW1309" s="13" t="s">
        <v>35</v>
      </c>
      <c r="AX1309" s="13" t="s">
        <v>81</v>
      </c>
      <c r="AY1309" s="245" t="s">
        <v>197</v>
      </c>
    </row>
    <row r="1310" s="2" customFormat="1" ht="37.8" customHeight="1">
      <c r="A1310" s="41"/>
      <c r="B1310" s="42"/>
      <c r="C1310" s="216" t="s">
        <v>1809</v>
      </c>
      <c r="D1310" s="216" t="s">
        <v>199</v>
      </c>
      <c r="E1310" s="217" t="s">
        <v>1810</v>
      </c>
      <c r="F1310" s="218" t="s">
        <v>1811</v>
      </c>
      <c r="G1310" s="219" t="s">
        <v>903</v>
      </c>
      <c r="H1310" s="220">
        <v>286</v>
      </c>
      <c r="I1310" s="221"/>
      <c r="J1310" s="222">
        <f>ROUND(I1310*H1310,2)</f>
        <v>0</v>
      </c>
      <c r="K1310" s="218" t="s">
        <v>203</v>
      </c>
      <c r="L1310" s="47"/>
      <c r="M1310" s="223" t="s">
        <v>19</v>
      </c>
      <c r="N1310" s="224" t="s">
        <v>45</v>
      </c>
      <c r="O1310" s="87"/>
      <c r="P1310" s="225">
        <f>O1310*H1310</f>
        <v>0</v>
      </c>
      <c r="Q1310" s="225">
        <v>0.00027999999999999998</v>
      </c>
      <c r="R1310" s="225">
        <f>Q1310*H1310</f>
        <v>0.080079999999999998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304</v>
      </c>
      <c r="AT1310" s="227" t="s">
        <v>199</v>
      </c>
      <c r="AU1310" s="227" t="s">
        <v>83</v>
      </c>
      <c r="AY1310" s="20" t="s">
        <v>197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81</v>
      </c>
      <c r="BK1310" s="228">
        <f>ROUND(I1310*H1310,2)</f>
        <v>0</v>
      </c>
      <c r="BL1310" s="20" t="s">
        <v>304</v>
      </c>
      <c r="BM1310" s="227" t="s">
        <v>1812</v>
      </c>
    </row>
    <row r="1311" s="2" customFormat="1">
      <c r="A1311" s="41"/>
      <c r="B1311" s="42"/>
      <c r="C1311" s="43"/>
      <c r="D1311" s="229" t="s">
        <v>205</v>
      </c>
      <c r="E1311" s="43"/>
      <c r="F1311" s="230" t="s">
        <v>1813</v>
      </c>
      <c r="G1311" s="43"/>
      <c r="H1311" s="43"/>
      <c r="I1311" s="231"/>
      <c r="J1311" s="43"/>
      <c r="K1311" s="43"/>
      <c r="L1311" s="47"/>
      <c r="M1311" s="232"/>
      <c r="N1311" s="233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205</v>
      </c>
      <c r="AU1311" s="20" t="s">
        <v>83</v>
      </c>
    </row>
    <row r="1312" s="13" customFormat="1">
      <c r="A1312" s="13"/>
      <c r="B1312" s="234"/>
      <c r="C1312" s="235"/>
      <c r="D1312" s="236" t="s">
        <v>207</v>
      </c>
      <c r="E1312" s="237" t="s">
        <v>19</v>
      </c>
      <c r="F1312" s="238" t="s">
        <v>1814</v>
      </c>
      <c r="G1312" s="235"/>
      <c r="H1312" s="239">
        <v>286</v>
      </c>
      <c r="I1312" s="240"/>
      <c r="J1312" s="235"/>
      <c r="K1312" s="235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207</v>
      </c>
      <c r="AU1312" s="245" t="s">
        <v>83</v>
      </c>
      <c r="AV1312" s="13" t="s">
        <v>83</v>
      </c>
      <c r="AW1312" s="13" t="s">
        <v>35</v>
      </c>
      <c r="AX1312" s="13" t="s">
        <v>81</v>
      </c>
      <c r="AY1312" s="245" t="s">
        <v>197</v>
      </c>
    </row>
    <row r="1313" s="2" customFormat="1" ht="37.8" customHeight="1">
      <c r="A1313" s="41"/>
      <c r="B1313" s="42"/>
      <c r="C1313" s="216" t="s">
        <v>1815</v>
      </c>
      <c r="D1313" s="216" t="s">
        <v>199</v>
      </c>
      <c r="E1313" s="217" t="s">
        <v>1816</v>
      </c>
      <c r="F1313" s="218" t="s">
        <v>1817</v>
      </c>
      <c r="G1313" s="219" t="s">
        <v>280</v>
      </c>
      <c r="H1313" s="220">
        <v>22</v>
      </c>
      <c r="I1313" s="221"/>
      <c r="J1313" s="222">
        <f>ROUND(I1313*H1313,2)</f>
        <v>0</v>
      </c>
      <c r="K1313" s="218" t="s">
        <v>203</v>
      </c>
      <c r="L1313" s="47"/>
      <c r="M1313" s="223" t="s">
        <v>19</v>
      </c>
      <c r="N1313" s="224" t="s">
        <v>45</v>
      </c>
      <c r="O1313" s="87"/>
      <c r="P1313" s="225">
        <f>O1313*H1313</f>
        <v>0</v>
      </c>
      <c r="Q1313" s="225">
        <v>0</v>
      </c>
      <c r="R1313" s="225">
        <f>Q1313*H1313</f>
        <v>0</v>
      </c>
      <c r="S1313" s="225">
        <v>0</v>
      </c>
      <c r="T1313" s="226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27" t="s">
        <v>304</v>
      </c>
      <c r="AT1313" s="227" t="s">
        <v>199</v>
      </c>
      <c r="AU1313" s="227" t="s">
        <v>83</v>
      </c>
      <c r="AY1313" s="20" t="s">
        <v>197</v>
      </c>
      <c r="BE1313" s="228">
        <f>IF(N1313="základní",J1313,0)</f>
        <v>0</v>
      </c>
      <c r="BF1313" s="228">
        <f>IF(N1313="snížená",J1313,0)</f>
        <v>0</v>
      </c>
      <c r="BG1313" s="228">
        <f>IF(N1313="zákl. přenesená",J1313,0)</f>
        <v>0</v>
      </c>
      <c r="BH1313" s="228">
        <f>IF(N1313="sníž. přenesená",J1313,0)</f>
        <v>0</v>
      </c>
      <c r="BI1313" s="228">
        <f>IF(N1313="nulová",J1313,0)</f>
        <v>0</v>
      </c>
      <c r="BJ1313" s="20" t="s">
        <v>81</v>
      </c>
      <c r="BK1313" s="228">
        <f>ROUND(I1313*H1313,2)</f>
        <v>0</v>
      </c>
      <c r="BL1313" s="20" t="s">
        <v>304</v>
      </c>
      <c r="BM1313" s="227" t="s">
        <v>1818</v>
      </c>
    </row>
    <row r="1314" s="2" customFormat="1">
      <c r="A1314" s="41"/>
      <c r="B1314" s="42"/>
      <c r="C1314" s="43"/>
      <c r="D1314" s="229" t="s">
        <v>205</v>
      </c>
      <c r="E1314" s="43"/>
      <c r="F1314" s="230" t="s">
        <v>1819</v>
      </c>
      <c r="G1314" s="43"/>
      <c r="H1314" s="43"/>
      <c r="I1314" s="231"/>
      <c r="J1314" s="43"/>
      <c r="K1314" s="43"/>
      <c r="L1314" s="47"/>
      <c r="M1314" s="232"/>
      <c r="N1314" s="233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205</v>
      </c>
      <c r="AU1314" s="20" t="s">
        <v>83</v>
      </c>
    </row>
    <row r="1315" s="15" customFormat="1">
      <c r="A1315" s="15"/>
      <c r="B1315" s="257"/>
      <c r="C1315" s="258"/>
      <c r="D1315" s="236" t="s">
        <v>207</v>
      </c>
      <c r="E1315" s="259" t="s">
        <v>19</v>
      </c>
      <c r="F1315" s="260" t="s">
        <v>1820</v>
      </c>
      <c r="G1315" s="258"/>
      <c r="H1315" s="259" t="s">
        <v>19</v>
      </c>
      <c r="I1315" s="261"/>
      <c r="J1315" s="258"/>
      <c r="K1315" s="258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207</v>
      </c>
      <c r="AU1315" s="266" t="s">
        <v>83</v>
      </c>
      <c r="AV1315" s="15" t="s">
        <v>81</v>
      </c>
      <c r="AW1315" s="15" t="s">
        <v>35</v>
      </c>
      <c r="AX1315" s="15" t="s">
        <v>74</v>
      </c>
      <c r="AY1315" s="266" t="s">
        <v>197</v>
      </c>
    </row>
    <row r="1316" s="13" customFormat="1">
      <c r="A1316" s="13"/>
      <c r="B1316" s="234"/>
      <c r="C1316" s="235"/>
      <c r="D1316" s="236" t="s">
        <v>207</v>
      </c>
      <c r="E1316" s="237" t="s">
        <v>19</v>
      </c>
      <c r="F1316" s="238" t="s">
        <v>1821</v>
      </c>
      <c r="G1316" s="235"/>
      <c r="H1316" s="239">
        <v>11</v>
      </c>
      <c r="I1316" s="240"/>
      <c r="J1316" s="235"/>
      <c r="K1316" s="235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207</v>
      </c>
      <c r="AU1316" s="245" t="s">
        <v>83</v>
      </c>
      <c r="AV1316" s="13" t="s">
        <v>83</v>
      </c>
      <c r="AW1316" s="13" t="s">
        <v>35</v>
      </c>
      <c r="AX1316" s="13" t="s">
        <v>74</v>
      </c>
      <c r="AY1316" s="245" t="s">
        <v>197</v>
      </c>
    </row>
    <row r="1317" s="13" customFormat="1">
      <c r="A1317" s="13"/>
      <c r="B1317" s="234"/>
      <c r="C1317" s="235"/>
      <c r="D1317" s="236" t="s">
        <v>207</v>
      </c>
      <c r="E1317" s="237" t="s">
        <v>19</v>
      </c>
      <c r="F1317" s="238" t="s">
        <v>1822</v>
      </c>
      <c r="G1317" s="235"/>
      <c r="H1317" s="239">
        <v>11</v>
      </c>
      <c r="I1317" s="240"/>
      <c r="J1317" s="235"/>
      <c r="K1317" s="235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207</v>
      </c>
      <c r="AU1317" s="245" t="s">
        <v>83</v>
      </c>
      <c r="AV1317" s="13" t="s">
        <v>83</v>
      </c>
      <c r="AW1317" s="13" t="s">
        <v>35</v>
      </c>
      <c r="AX1317" s="13" t="s">
        <v>74</v>
      </c>
      <c r="AY1317" s="245" t="s">
        <v>197</v>
      </c>
    </row>
    <row r="1318" s="14" customFormat="1">
      <c r="A1318" s="14"/>
      <c r="B1318" s="246"/>
      <c r="C1318" s="247"/>
      <c r="D1318" s="236" t="s">
        <v>207</v>
      </c>
      <c r="E1318" s="248" t="s">
        <v>19</v>
      </c>
      <c r="F1318" s="249" t="s">
        <v>216</v>
      </c>
      <c r="G1318" s="247"/>
      <c r="H1318" s="250">
        <v>22</v>
      </c>
      <c r="I1318" s="251"/>
      <c r="J1318" s="247"/>
      <c r="K1318" s="247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6" t="s">
        <v>207</v>
      </c>
      <c r="AU1318" s="256" t="s">
        <v>83</v>
      </c>
      <c r="AV1318" s="14" t="s">
        <v>109</v>
      </c>
      <c r="AW1318" s="14" t="s">
        <v>35</v>
      </c>
      <c r="AX1318" s="14" t="s">
        <v>81</v>
      </c>
      <c r="AY1318" s="256" t="s">
        <v>197</v>
      </c>
    </row>
    <row r="1319" s="2" customFormat="1" ht="24.15" customHeight="1">
      <c r="A1319" s="41"/>
      <c r="B1319" s="42"/>
      <c r="C1319" s="278" t="s">
        <v>1823</v>
      </c>
      <c r="D1319" s="278" t="s">
        <v>547</v>
      </c>
      <c r="E1319" s="279" t="s">
        <v>1824</v>
      </c>
      <c r="F1319" s="280" t="s">
        <v>1825</v>
      </c>
      <c r="G1319" s="281" t="s">
        <v>280</v>
      </c>
      <c r="H1319" s="282">
        <v>11</v>
      </c>
      <c r="I1319" s="283"/>
      <c r="J1319" s="284">
        <f>ROUND(I1319*H1319,2)</f>
        <v>0</v>
      </c>
      <c r="K1319" s="280" t="s">
        <v>203</v>
      </c>
      <c r="L1319" s="285"/>
      <c r="M1319" s="286" t="s">
        <v>19</v>
      </c>
      <c r="N1319" s="287" t="s">
        <v>45</v>
      </c>
      <c r="O1319" s="87"/>
      <c r="P1319" s="225">
        <f>O1319*H1319</f>
        <v>0</v>
      </c>
      <c r="Q1319" s="225">
        <v>0.014500000000000001</v>
      </c>
      <c r="R1319" s="225">
        <f>Q1319*H1319</f>
        <v>0.1595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409</v>
      </c>
      <c r="AT1319" s="227" t="s">
        <v>547</v>
      </c>
      <c r="AU1319" s="227" t="s">
        <v>83</v>
      </c>
      <c r="AY1319" s="20" t="s">
        <v>197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81</v>
      </c>
      <c r="BK1319" s="228">
        <f>ROUND(I1319*H1319,2)</f>
        <v>0</v>
      </c>
      <c r="BL1319" s="20" t="s">
        <v>304</v>
      </c>
      <c r="BM1319" s="227" t="s">
        <v>1826</v>
      </c>
    </row>
    <row r="1320" s="13" customFormat="1">
      <c r="A1320" s="13"/>
      <c r="B1320" s="234"/>
      <c r="C1320" s="235"/>
      <c r="D1320" s="236" t="s">
        <v>207</v>
      </c>
      <c r="E1320" s="237" t="s">
        <v>19</v>
      </c>
      <c r="F1320" s="238" t="s">
        <v>1827</v>
      </c>
      <c r="G1320" s="235"/>
      <c r="H1320" s="239">
        <v>11</v>
      </c>
      <c r="I1320" s="240"/>
      <c r="J1320" s="235"/>
      <c r="K1320" s="235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207</v>
      </c>
      <c r="AU1320" s="245" t="s">
        <v>83</v>
      </c>
      <c r="AV1320" s="13" t="s">
        <v>83</v>
      </c>
      <c r="AW1320" s="13" t="s">
        <v>35</v>
      </c>
      <c r="AX1320" s="13" t="s">
        <v>81</v>
      </c>
      <c r="AY1320" s="245" t="s">
        <v>197</v>
      </c>
    </row>
    <row r="1321" s="2" customFormat="1" ht="24.15" customHeight="1">
      <c r="A1321" s="41"/>
      <c r="B1321" s="42"/>
      <c r="C1321" s="278" t="s">
        <v>1828</v>
      </c>
      <c r="D1321" s="278" t="s">
        <v>547</v>
      </c>
      <c r="E1321" s="279" t="s">
        <v>1829</v>
      </c>
      <c r="F1321" s="280" t="s">
        <v>1830</v>
      </c>
      <c r="G1321" s="281" t="s">
        <v>280</v>
      </c>
      <c r="H1321" s="282">
        <v>11</v>
      </c>
      <c r="I1321" s="283"/>
      <c r="J1321" s="284">
        <f>ROUND(I1321*H1321,2)</f>
        <v>0</v>
      </c>
      <c r="K1321" s="280" t="s">
        <v>203</v>
      </c>
      <c r="L1321" s="285"/>
      <c r="M1321" s="286" t="s">
        <v>19</v>
      </c>
      <c r="N1321" s="287" t="s">
        <v>45</v>
      </c>
      <c r="O1321" s="87"/>
      <c r="P1321" s="225">
        <f>O1321*H1321</f>
        <v>0</v>
      </c>
      <c r="Q1321" s="225">
        <v>0.016</v>
      </c>
      <c r="R1321" s="225">
        <f>Q1321*H1321</f>
        <v>0.17599999999999999</v>
      </c>
      <c r="S1321" s="225">
        <v>0</v>
      </c>
      <c r="T1321" s="226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7" t="s">
        <v>409</v>
      </c>
      <c r="AT1321" s="227" t="s">
        <v>547</v>
      </c>
      <c r="AU1321" s="227" t="s">
        <v>83</v>
      </c>
      <c r="AY1321" s="20" t="s">
        <v>197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20" t="s">
        <v>81</v>
      </c>
      <c r="BK1321" s="228">
        <f>ROUND(I1321*H1321,2)</f>
        <v>0</v>
      </c>
      <c r="BL1321" s="20" t="s">
        <v>304</v>
      </c>
      <c r="BM1321" s="227" t="s">
        <v>1831</v>
      </c>
    </row>
    <row r="1322" s="13" customFormat="1">
      <c r="A1322" s="13"/>
      <c r="B1322" s="234"/>
      <c r="C1322" s="235"/>
      <c r="D1322" s="236" t="s">
        <v>207</v>
      </c>
      <c r="E1322" s="237" t="s">
        <v>19</v>
      </c>
      <c r="F1322" s="238" t="s">
        <v>1832</v>
      </c>
      <c r="G1322" s="235"/>
      <c r="H1322" s="239">
        <v>11</v>
      </c>
      <c r="I1322" s="240"/>
      <c r="J1322" s="235"/>
      <c r="K1322" s="235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207</v>
      </c>
      <c r="AU1322" s="245" t="s">
        <v>83</v>
      </c>
      <c r="AV1322" s="13" t="s">
        <v>83</v>
      </c>
      <c r="AW1322" s="13" t="s">
        <v>35</v>
      </c>
      <c r="AX1322" s="13" t="s">
        <v>81</v>
      </c>
      <c r="AY1322" s="245" t="s">
        <v>197</v>
      </c>
    </row>
    <row r="1323" s="2" customFormat="1" ht="37.8" customHeight="1">
      <c r="A1323" s="41"/>
      <c r="B1323" s="42"/>
      <c r="C1323" s="216" t="s">
        <v>1833</v>
      </c>
      <c r="D1323" s="216" t="s">
        <v>199</v>
      </c>
      <c r="E1323" s="217" t="s">
        <v>1834</v>
      </c>
      <c r="F1323" s="218" t="s">
        <v>1835</v>
      </c>
      <c r="G1323" s="219" t="s">
        <v>280</v>
      </c>
      <c r="H1323" s="220">
        <v>14</v>
      </c>
      <c r="I1323" s="221"/>
      <c r="J1323" s="222">
        <f>ROUND(I1323*H1323,2)</f>
        <v>0</v>
      </c>
      <c r="K1323" s="218" t="s">
        <v>203</v>
      </c>
      <c r="L1323" s="47"/>
      <c r="M1323" s="223" t="s">
        <v>19</v>
      </c>
      <c r="N1323" s="224" t="s">
        <v>45</v>
      </c>
      <c r="O1323" s="87"/>
      <c r="P1323" s="225">
        <f>O1323*H1323</f>
        <v>0</v>
      </c>
      <c r="Q1323" s="225">
        <v>0</v>
      </c>
      <c r="R1323" s="225">
        <f>Q1323*H1323</f>
        <v>0</v>
      </c>
      <c r="S1323" s="225">
        <v>0</v>
      </c>
      <c r="T1323" s="226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27" t="s">
        <v>304</v>
      </c>
      <c r="AT1323" s="227" t="s">
        <v>199</v>
      </c>
      <c r="AU1323" s="227" t="s">
        <v>83</v>
      </c>
      <c r="AY1323" s="20" t="s">
        <v>197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20" t="s">
        <v>81</v>
      </c>
      <c r="BK1323" s="228">
        <f>ROUND(I1323*H1323,2)</f>
        <v>0</v>
      </c>
      <c r="BL1323" s="20" t="s">
        <v>304</v>
      </c>
      <c r="BM1323" s="227" t="s">
        <v>1836</v>
      </c>
    </row>
    <row r="1324" s="2" customFormat="1">
      <c r="A1324" s="41"/>
      <c r="B1324" s="42"/>
      <c r="C1324" s="43"/>
      <c r="D1324" s="229" t="s">
        <v>205</v>
      </c>
      <c r="E1324" s="43"/>
      <c r="F1324" s="230" t="s">
        <v>1837</v>
      </c>
      <c r="G1324" s="43"/>
      <c r="H1324" s="43"/>
      <c r="I1324" s="231"/>
      <c r="J1324" s="43"/>
      <c r="K1324" s="43"/>
      <c r="L1324" s="47"/>
      <c r="M1324" s="232"/>
      <c r="N1324" s="233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20" t="s">
        <v>205</v>
      </c>
      <c r="AU1324" s="20" t="s">
        <v>83</v>
      </c>
    </row>
    <row r="1325" s="15" customFormat="1">
      <c r="A1325" s="15"/>
      <c r="B1325" s="257"/>
      <c r="C1325" s="258"/>
      <c r="D1325" s="236" t="s">
        <v>207</v>
      </c>
      <c r="E1325" s="259" t="s">
        <v>19</v>
      </c>
      <c r="F1325" s="260" t="s">
        <v>1820</v>
      </c>
      <c r="G1325" s="258"/>
      <c r="H1325" s="259" t="s">
        <v>19</v>
      </c>
      <c r="I1325" s="261"/>
      <c r="J1325" s="258"/>
      <c r="K1325" s="258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207</v>
      </c>
      <c r="AU1325" s="266" t="s">
        <v>83</v>
      </c>
      <c r="AV1325" s="15" t="s">
        <v>81</v>
      </c>
      <c r="AW1325" s="15" t="s">
        <v>35</v>
      </c>
      <c r="AX1325" s="15" t="s">
        <v>74</v>
      </c>
      <c r="AY1325" s="266" t="s">
        <v>197</v>
      </c>
    </row>
    <row r="1326" s="13" customFormat="1">
      <c r="A1326" s="13"/>
      <c r="B1326" s="234"/>
      <c r="C1326" s="235"/>
      <c r="D1326" s="236" t="s">
        <v>207</v>
      </c>
      <c r="E1326" s="237" t="s">
        <v>19</v>
      </c>
      <c r="F1326" s="238" t="s">
        <v>1838</v>
      </c>
      <c r="G1326" s="235"/>
      <c r="H1326" s="239">
        <v>3</v>
      </c>
      <c r="I1326" s="240"/>
      <c r="J1326" s="235"/>
      <c r="K1326" s="235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207</v>
      </c>
      <c r="AU1326" s="245" t="s">
        <v>83</v>
      </c>
      <c r="AV1326" s="13" t="s">
        <v>83</v>
      </c>
      <c r="AW1326" s="13" t="s">
        <v>35</v>
      </c>
      <c r="AX1326" s="13" t="s">
        <v>74</v>
      </c>
      <c r="AY1326" s="245" t="s">
        <v>197</v>
      </c>
    </row>
    <row r="1327" s="13" customFormat="1">
      <c r="A1327" s="13"/>
      <c r="B1327" s="234"/>
      <c r="C1327" s="235"/>
      <c r="D1327" s="236" t="s">
        <v>207</v>
      </c>
      <c r="E1327" s="237" t="s">
        <v>19</v>
      </c>
      <c r="F1327" s="238" t="s">
        <v>1822</v>
      </c>
      <c r="G1327" s="235"/>
      <c r="H1327" s="239">
        <v>11</v>
      </c>
      <c r="I1327" s="240"/>
      <c r="J1327" s="235"/>
      <c r="K1327" s="235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207</v>
      </c>
      <c r="AU1327" s="245" t="s">
        <v>83</v>
      </c>
      <c r="AV1327" s="13" t="s">
        <v>83</v>
      </c>
      <c r="AW1327" s="13" t="s">
        <v>35</v>
      </c>
      <c r="AX1327" s="13" t="s">
        <v>74</v>
      </c>
      <c r="AY1327" s="245" t="s">
        <v>197</v>
      </c>
    </row>
    <row r="1328" s="14" customFormat="1">
      <c r="A1328" s="14"/>
      <c r="B1328" s="246"/>
      <c r="C1328" s="247"/>
      <c r="D1328" s="236" t="s">
        <v>207</v>
      </c>
      <c r="E1328" s="248" t="s">
        <v>19</v>
      </c>
      <c r="F1328" s="249" t="s">
        <v>216</v>
      </c>
      <c r="G1328" s="247"/>
      <c r="H1328" s="250">
        <v>14</v>
      </c>
      <c r="I1328" s="251"/>
      <c r="J1328" s="247"/>
      <c r="K1328" s="247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6" t="s">
        <v>207</v>
      </c>
      <c r="AU1328" s="256" t="s">
        <v>83</v>
      </c>
      <c r="AV1328" s="14" t="s">
        <v>109</v>
      </c>
      <c r="AW1328" s="14" t="s">
        <v>35</v>
      </c>
      <c r="AX1328" s="14" t="s">
        <v>81</v>
      </c>
      <c r="AY1328" s="256" t="s">
        <v>197</v>
      </c>
    </row>
    <row r="1329" s="2" customFormat="1" ht="33" customHeight="1">
      <c r="A1329" s="41"/>
      <c r="B1329" s="42"/>
      <c r="C1329" s="278" t="s">
        <v>1839</v>
      </c>
      <c r="D1329" s="278" t="s">
        <v>547</v>
      </c>
      <c r="E1329" s="279" t="s">
        <v>1840</v>
      </c>
      <c r="F1329" s="280" t="s">
        <v>1841</v>
      </c>
      <c r="G1329" s="281" t="s">
        <v>280</v>
      </c>
      <c r="H1329" s="282">
        <v>3</v>
      </c>
      <c r="I1329" s="283"/>
      <c r="J1329" s="284">
        <f>ROUND(I1329*H1329,2)</f>
        <v>0</v>
      </c>
      <c r="K1329" s="280" t="s">
        <v>19</v>
      </c>
      <c r="L1329" s="285"/>
      <c r="M1329" s="286" t="s">
        <v>19</v>
      </c>
      <c r="N1329" s="287" t="s">
        <v>45</v>
      </c>
      <c r="O1329" s="87"/>
      <c r="P1329" s="225">
        <f>O1329*H1329</f>
        <v>0</v>
      </c>
      <c r="Q1329" s="225">
        <v>0.0189</v>
      </c>
      <c r="R1329" s="225">
        <f>Q1329*H1329</f>
        <v>0.0567</v>
      </c>
      <c r="S1329" s="225">
        <v>0</v>
      </c>
      <c r="T1329" s="226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7" t="s">
        <v>409</v>
      </c>
      <c r="AT1329" s="227" t="s">
        <v>547</v>
      </c>
      <c r="AU1329" s="227" t="s">
        <v>83</v>
      </c>
      <c r="AY1329" s="20" t="s">
        <v>197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20" t="s">
        <v>81</v>
      </c>
      <c r="BK1329" s="228">
        <f>ROUND(I1329*H1329,2)</f>
        <v>0</v>
      </c>
      <c r="BL1329" s="20" t="s">
        <v>304</v>
      </c>
      <c r="BM1329" s="227" t="s">
        <v>1842</v>
      </c>
    </row>
    <row r="1330" s="13" customFormat="1">
      <c r="A1330" s="13"/>
      <c r="B1330" s="234"/>
      <c r="C1330" s="235"/>
      <c r="D1330" s="236" t="s">
        <v>207</v>
      </c>
      <c r="E1330" s="237" t="s">
        <v>19</v>
      </c>
      <c r="F1330" s="238" t="s">
        <v>1843</v>
      </c>
      <c r="G1330" s="235"/>
      <c r="H1330" s="239">
        <v>3</v>
      </c>
      <c r="I1330" s="240"/>
      <c r="J1330" s="235"/>
      <c r="K1330" s="235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207</v>
      </c>
      <c r="AU1330" s="245" t="s">
        <v>83</v>
      </c>
      <c r="AV1330" s="13" t="s">
        <v>83</v>
      </c>
      <c r="AW1330" s="13" t="s">
        <v>35</v>
      </c>
      <c r="AX1330" s="13" t="s">
        <v>81</v>
      </c>
      <c r="AY1330" s="245" t="s">
        <v>197</v>
      </c>
    </row>
    <row r="1331" s="2" customFormat="1" ht="33" customHeight="1">
      <c r="A1331" s="41"/>
      <c r="B1331" s="42"/>
      <c r="C1331" s="278" t="s">
        <v>1844</v>
      </c>
      <c r="D1331" s="278" t="s">
        <v>547</v>
      </c>
      <c r="E1331" s="279" t="s">
        <v>1845</v>
      </c>
      <c r="F1331" s="280" t="s">
        <v>1846</v>
      </c>
      <c r="G1331" s="281" t="s">
        <v>280</v>
      </c>
      <c r="H1331" s="282">
        <v>11</v>
      </c>
      <c r="I1331" s="283"/>
      <c r="J1331" s="284">
        <f>ROUND(I1331*H1331,2)</f>
        <v>0</v>
      </c>
      <c r="K1331" s="280" t="s">
        <v>19</v>
      </c>
      <c r="L1331" s="285"/>
      <c r="M1331" s="286" t="s">
        <v>19</v>
      </c>
      <c r="N1331" s="287" t="s">
        <v>45</v>
      </c>
      <c r="O1331" s="87"/>
      <c r="P1331" s="225">
        <f>O1331*H1331</f>
        <v>0</v>
      </c>
      <c r="Q1331" s="225">
        <v>0.021600000000000001</v>
      </c>
      <c r="R1331" s="225">
        <f>Q1331*H1331</f>
        <v>0.23760000000000001</v>
      </c>
      <c r="S1331" s="225">
        <v>0</v>
      </c>
      <c r="T1331" s="226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27" t="s">
        <v>409</v>
      </c>
      <c r="AT1331" s="227" t="s">
        <v>547</v>
      </c>
      <c r="AU1331" s="227" t="s">
        <v>83</v>
      </c>
      <c r="AY1331" s="20" t="s">
        <v>197</v>
      </c>
      <c r="BE1331" s="228">
        <f>IF(N1331="základní",J1331,0)</f>
        <v>0</v>
      </c>
      <c r="BF1331" s="228">
        <f>IF(N1331="snížená",J1331,0)</f>
        <v>0</v>
      </c>
      <c r="BG1331" s="228">
        <f>IF(N1331="zákl. přenesená",J1331,0)</f>
        <v>0</v>
      </c>
      <c r="BH1331" s="228">
        <f>IF(N1331="sníž. přenesená",J1331,0)</f>
        <v>0</v>
      </c>
      <c r="BI1331" s="228">
        <f>IF(N1331="nulová",J1331,0)</f>
        <v>0</v>
      </c>
      <c r="BJ1331" s="20" t="s">
        <v>81</v>
      </c>
      <c r="BK1331" s="228">
        <f>ROUND(I1331*H1331,2)</f>
        <v>0</v>
      </c>
      <c r="BL1331" s="20" t="s">
        <v>304</v>
      </c>
      <c r="BM1331" s="227" t="s">
        <v>1847</v>
      </c>
    </row>
    <row r="1332" s="13" customFormat="1">
      <c r="A1332" s="13"/>
      <c r="B1332" s="234"/>
      <c r="C1332" s="235"/>
      <c r="D1332" s="236" t="s">
        <v>207</v>
      </c>
      <c r="E1332" s="237" t="s">
        <v>19</v>
      </c>
      <c r="F1332" s="238" t="s">
        <v>1848</v>
      </c>
      <c r="G1332" s="235"/>
      <c r="H1332" s="239">
        <v>11</v>
      </c>
      <c r="I1332" s="240"/>
      <c r="J1332" s="235"/>
      <c r="K1332" s="235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207</v>
      </c>
      <c r="AU1332" s="245" t="s">
        <v>83</v>
      </c>
      <c r="AV1332" s="13" t="s">
        <v>83</v>
      </c>
      <c r="AW1332" s="13" t="s">
        <v>35</v>
      </c>
      <c r="AX1332" s="13" t="s">
        <v>81</v>
      </c>
      <c r="AY1332" s="245" t="s">
        <v>197</v>
      </c>
    </row>
    <row r="1333" s="2" customFormat="1" ht="37.8" customHeight="1">
      <c r="A1333" s="41"/>
      <c r="B1333" s="42"/>
      <c r="C1333" s="216" t="s">
        <v>1849</v>
      </c>
      <c r="D1333" s="216" t="s">
        <v>199</v>
      </c>
      <c r="E1333" s="217" t="s">
        <v>1850</v>
      </c>
      <c r="F1333" s="218" t="s">
        <v>1851</v>
      </c>
      <c r="G1333" s="219" t="s">
        <v>280</v>
      </c>
      <c r="H1333" s="220">
        <v>5</v>
      </c>
      <c r="I1333" s="221"/>
      <c r="J1333" s="222">
        <f>ROUND(I1333*H1333,2)</f>
        <v>0</v>
      </c>
      <c r="K1333" s="218" t="s">
        <v>203</v>
      </c>
      <c r="L1333" s="47"/>
      <c r="M1333" s="223" t="s">
        <v>19</v>
      </c>
      <c r="N1333" s="224" t="s">
        <v>45</v>
      </c>
      <c r="O1333" s="87"/>
      <c r="P1333" s="225">
        <f>O1333*H1333</f>
        <v>0</v>
      </c>
      <c r="Q1333" s="225">
        <v>0</v>
      </c>
      <c r="R1333" s="225">
        <f>Q1333*H1333</f>
        <v>0</v>
      </c>
      <c r="S1333" s="225">
        <v>0</v>
      </c>
      <c r="T1333" s="226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7" t="s">
        <v>304</v>
      </c>
      <c r="AT1333" s="227" t="s">
        <v>199</v>
      </c>
      <c r="AU1333" s="227" t="s">
        <v>83</v>
      </c>
      <c r="AY1333" s="20" t="s">
        <v>197</v>
      </c>
      <c r="BE1333" s="228">
        <f>IF(N1333="základní",J1333,0)</f>
        <v>0</v>
      </c>
      <c r="BF1333" s="228">
        <f>IF(N1333="snížená",J1333,0)</f>
        <v>0</v>
      </c>
      <c r="BG1333" s="228">
        <f>IF(N1333="zákl. přenesená",J1333,0)</f>
        <v>0</v>
      </c>
      <c r="BH1333" s="228">
        <f>IF(N1333="sníž. přenesená",J1333,0)</f>
        <v>0</v>
      </c>
      <c r="BI1333" s="228">
        <f>IF(N1333="nulová",J1333,0)</f>
        <v>0</v>
      </c>
      <c r="BJ1333" s="20" t="s">
        <v>81</v>
      </c>
      <c r="BK1333" s="228">
        <f>ROUND(I1333*H1333,2)</f>
        <v>0</v>
      </c>
      <c r="BL1333" s="20" t="s">
        <v>304</v>
      </c>
      <c r="BM1333" s="227" t="s">
        <v>1852</v>
      </c>
    </row>
    <row r="1334" s="2" customFormat="1">
      <c r="A1334" s="41"/>
      <c r="B1334" s="42"/>
      <c r="C1334" s="43"/>
      <c r="D1334" s="229" t="s">
        <v>205</v>
      </c>
      <c r="E1334" s="43"/>
      <c r="F1334" s="230" t="s">
        <v>1853</v>
      </c>
      <c r="G1334" s="43"/>
      <c r="H1334" s="43"/>
      <c r="I1334" s="231"/>
      <c r="J1334" s="43"/>
      <c r="K1334" s="43"/>
      <c r="L1334" s="47"/>
      <c r="M1334" s="232"/>
      <c r="N1334" s="233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T1334" s="20" t="s">
        <v>205</v>
      </c>
      <c r="AU1334" s="20" t="s">
        <v>83</v>
      </c>
    </row>
    <row r="1335" s="13" customFormat="1">
      <c r="A1335" s="13"/>
      <c r="B1335" s="234"/>
      <c r="C1335" s="235"/>
      <c r="D1335" s="236" t="s">
        <v>207</v>
      </c>
      <c r="E1335" s="237" t="s">
        <v>19</v>
      </c>
      <c r="F1335" s="238" t="s">
        <v>1854</v>
      </c>
      <c r="G1335" s="235"/>
      <c r="H1335" s="239">
        <v>5</v>
      </c>
      <c r="I1335" s="240"/>
      <c r="J1335" s="235"/>
      <c r="K1335" s="235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207</v>
      </c>
      <c r="AU1335" s="245" t="s">
        <v>83</v>
      </c>
      <c r="AV1335" s="13" t="s">
        <v>83</v>
      </c>
      <c r="AW1335" s="13" t="s">
        <v>35</v>
      </c>
      <c r="AX1335" s="13" t="s">
        <v>81</v>
      </c>
      <c r="AY1335" s="245" t="s">
        <v>197</v>
      </c>
    </row>
    <row r="1336" s="2" customFormat="1" ht="33" customHeight="1">
      <c r="A1336" s="41"/>
      <c r="B1336" s="42"/>
      <c r="C1336" s="278" t="s">
        <v>1855</v>
      </c>
      <c r="D1336" s="278" t="s">
        <v>547</v>
      </c>
      <c r="E1336" s="279" t="s">
        <v>1856</v>
      </c>
      <c r="F1336" s="280" t="s">
        <v>1857</v>
      </c>
      <c r="G1336" s="281" t="s">
        <v>280</v>
      </c>
      <c r="H1336" s="282">
        <v>5</v>
      </c>
      <c r="I1336" s="283"/>
      <c r="J1336" s="284">
        <f>ROUND(I1336*H1336,2)</f>
        <v>0</v>
      </c>
      <c r="K1336" s="280" t="s">
        <v>19</v>
      </c>
      <c r="L1336" s="285"/>
      <c r="M1336" s="286" t="s">
        <v>19</v>
      </c>
      <c r="N1336" s="287" t="s">
        <v>45</v>
      </c>
      <c r="O1336" s="87"/>
      <c r="P1336" s="225">
        <f>O1336*H1336</f>
        <v>0</v>
      </c>
      <c r="Q1336" s="225">
        <v>0.024299999999999999</v>
      </c>
      <c r="R1336" s="225">
        <f>Q1336*H1336</f>
        <v>0.1215</v>
      </c>
      <c r="S1336" s="225">
        <v>0</v>
      </c>
      <c r="T1336" s="226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7" t="s">
        <v>409</v>
      </c>
      <c r="AT1336" s="227" t="s">
        <v>547</v>
      </c>
      <c r="AU1336" s="227" t="s">
        <v>83</v>
      </c>
      <c r="AY1336" s="20" t="s">
        <v>197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20" t="s">
        <v>81</v>
      </c>
      <c r="BK1336" s="228">
        <f>ROUND(I1336*H1336,2)</f>
        <v>0</v>
      </c>
      <c r="BL1336" s="20" t="s">
        <v>304</v>
      </c>
      <c r="BM1336" s="227" t="s">
        <v>1858</v>
      </c>
    </row>
    <row r="1337" s="13" customFormat="1">
      <c r="A1337" s="13"/>
      <c r="B1337" s="234"/>
      <c r="C1337" s="235"/>
      <c r="D1337" s="236" t="s">
        <v>207</v>
      </c>
      <c r="E1337" s="237" t="s">
        <v>19</v>
      </c>
      <c r="F1337" s="238" t="s">
        <v>1859</v>
      </c>
      <c r="G1337" s="235"/>
      <c r="H1337" s="239">
        <v>5</v>
      </c>
      <c r="I1337" s="240"/>
      <c r="J1337" s="235"/>
      <c r="K1337" s="235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207</v>
      </c>
      <c r="AU1337" s="245" t="s">
        <v>83</v>
      </c>
      <c r="AV1337" s="13" t="s">
        <v>83</v>
      </c>
      <c r="AW1337" s="13" t="s">
        <v>35</v>
      </c>
      <c r="AX1337" s="13" t="s">
        <v>81</v>
      </c>
      <c r="AY1337" s="245" t="s">
        <v>197</v>
      </c>
    </row>
    <row r="1338" s="2" customFormat="1" ht="37.8" customHeight="1">
      <c r="A1338" s="41"/>
      <c r="B1338" s="42"/>
      <c r="C1338" s="216" t="s">
        <v>1860</v>
      </c>
      <c r="D1338" s="216" t="s">
        <v>199</v>
      </c>
      <c r="E1338" s="217" t="s">
        <v>1861</v>
      </c>
      <c r="F1338" s="218" t="s">
        <v>1862</v>
      </c>
      <c r="G1338" s="219" t="s">
        <v>280</v>
      </c>
      <c r="H1338" s="220">
        <v>4</v>
      </c>
      <c r="I1338" s="221"/>
      <c r="J1338" s="222">
        <f>ROUND(I1338*H1338,2)</f>
        <v>0</v>
      </c>
      <c r="K1338" s="218" t="s">
        <v>203</v>
      </c>
      <c r="L1338" s="47"/>
      <c r="M1338" s="223" t="s">
        <v>19</v>
      </c>
      <c r="N1338" s="224" t="s">
        <v>45</v>
      </c>
      <c r="O1338" s="87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7" t="s">
        <v>304</v>
      </c>
      <c r="AT1338" s="227" t="s">
        <v>199</v>
      </c>
      <c r="AU1338" s="227" t="s">
        <v>83</v>
      </c>
      <c r="AY1338" s="20" t="s">
        <v>197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20" t="s">
        <v>81</v>
      </c>
      <c r="BK1338" s="228">
        <f>ROUND(I1338*H1338,2)</f>
        <v>0</v>
      </c>
      <c r="BL1338" s="20" t="s">
        <v>304</v>
      </c>
      <c r="BM1338" s="227" t="s">
        <v>1863</v>
      </c>
    </row>
    <row r="1339" s="2" customFormat="1">
      <c r="A1339" s="41"/>
      <c r="B1339" s="42"/>
      <c r="C1339" s="43"/>
      <c r="D1339" s="229" t="s">
        <v>205</v>
      </c>
      <c r="E1339" s="43"/>
      <c r="F1339" s="230" t="s">
        <v>1864</v>
      </c>
      <c r="G1339" s="43"/>
      <c r="H1339" s="43"/>
      <c r="I1339" s="231"/>
      <c r="J1339" s="43"/>
      <c r="K1339" s="43"/>
      <c r="L1339" s="47"/>
      <c r="M1339" s="232"/>
      <c r="N1339" s="233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205</v>
      </c>
      <c r="AU1339" s="20" t="s">
        <v>83</v>
      </c>
    </row>
    <row r="1340" s="13" customFormat="1">
      <c r="A1340" s="13"/>
      <c r="B1340" s="234"/>
      <c r="C1340" s="235"/>
      <c r="D1340" s="236" t="s">
        <v>207</v>
      </c>
      <c r="E1340" s="237" t="s">
        <v>19</v>
      </c>
      <c r="F1340" s="238" t="s">
        <v>1865</v>
      </c>
      <c r="G1340" s="235"/>
      <c r="H1340" s="239">
        <v>4</v>
      </c>
      <c r="I1340" s="240"/>
      <c r="J1340" s="235"/>
      <c r="K1340" s="235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5" t="s">
        <v>207</v>
      </c>
      <c r="AU1340" s="245" t="s">
        <v>83</v>
      </c>
      <c r="AV1340" s="13" t="s">
        <v>83</v>
      </c>
      <c r="AW1340" s="13" t="s">
        <v>35</v>
      </c>
      <c r="AX1340" s="13" t="s">
        <v>81</v>
      </c>
      <c r="AY1340" s="245" t="s">
        <v>197</v>
      </c>
    </row>
    <row r="1341" s="2" customFormat="1" ht="24.15" customHeight="1">
      <c r="A1341" s="41"/>
      <c r="B1341" s="42"/>
      <c r="C1341" s="278" t="s">
        <v>1866</v>
      </c>
      <c r="D1341" s="278" t="s">
        <v>547</v>
      </c>
      <c r="E1341" s="279" t="s">
        <v>1867</v>
      </c>
      <c r="F1341" s="280" t="s">
        <v>1868</v>
      </c>
      <c r="G1341" s="281" t="s">
        <v>280</v>
      </c>
      <c r="H1341" s="282">
        <v>3</v>
      </c>
      <c r="I1341" s="283"/>
      <c r="J1341" s="284">
        <f>ROUND(I1341*H1341,2)</f>
        <v>0</v>
      </c>
      <c r="K1341" s="280" t="s">
        <v>19</v>
      </c>
      <c r="L1341" s="285"/>
      <c r="M1341" s="286" t="s">
        <v>19</v>
      </c>
      <c r="N1341" s="287" t="s">
        <v>45</v>
      </c>
      <c r="O1341" s="87"/>
      <c r="P1341" s="225">
        <f>O1341*H1341</f>
        <v>0</v>
      </c>
      <c r="Q1341" s="225">
        <v>0.11</v>
      </c>
      <c r="R1341" s="225">
        <f>Q1341*H1341</f>
        <v>0.33000000000000002</v>
      </c>
      <c r="S1341" s="225">
        <v>0</v>
      </c>
      <c r="T1341" s="226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27" t="s">
        <v>409</v>
      </c>
      <c r="AT1341" s="227" t="s">
        <v>547</v>
      </c>
      <c r="AU1341" s="227" t="s">
        <v>83</v>
      </c>
      <c r="AY1341" s="20" t="s">
        <v>197</v>
      </c>
      <c r="BE1341" s="228">
        <f>IF(N1341="základní",J1341,0)</f>
        <v>0</v>
      </c>
      <c r="BF1341" s="228">
        <f>IF(N1341="snížená",J1341,0)</f>
        <v>0</v>
      </c>
      <c r="BG1341" s="228">
        <f>IF(N1341="zákl. přenesená",J1341,0)</f>
        <v>0</v>
      </c>
      <c r="BH1341" s="228">
        <f>IF(N1341="sníž. přenesená",J1341,0)</f>
        <v>0</v>
      </c>
      <c r="BI1341" s="228">
        <f>IF(N1341="nulová",J1341,0)</f>
        <v>0</v>
      </c>
      <c r="BJ1341" s="20" t="s">
        <v>81</v>
      </c>
      <c r="BK1341" s="228">
        <f>ROUND(I1341*H1341,2)</f>
        <v>0</v>
      </c>
      <c r="BL1341" s="20" t="s">
        <v>304</v>
      </c>
      <c r="BM1341" s="227" t="s">
        <v>1869</v>
      </c>
    </row>
    <row r="1342" s="13" customFormat="1">
      <c r="A1342" s="13"/>
      <c r="B1342" s="234"/>
      <c r="C1342" s="235"/>
      <c r="D1342" s="236" t="s">
        <v>207</v>
      </c>
      <c r="E1342" s="237" t="s">
        <v>19</v>
      </c>
      <c r="F1342" s="238" t="s">
        <v>1870</v>
      </c>
      <c r="G1342" s="235"/>
      <c r="H1342" s="239">
        <v>3</v>
      </c>
      <c r="I1342" s="240"/>
      <c r="J1342" s="235"/>
      <c r="K1342" s="235"/>
      <c r="L1342" s="241"/>
      <c r="M1342" s="242"/>
      <c r="N1342" s="243"/>
      <c r="O1342" s="243"/>
      <c r="P1342" s="243"/>
      <c r="Q1342" s="243"/>
      <c r="R1342" s="243"/>
      <c r="S1342" s="243"/>
      <c r="T1342" s="24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5" t="s">
        <v>207</v>
      </c>
      <c r="AU1342" s="245" t="s">
        <v>83</v>
      </c>
      <c r="AV1342" s="13" t="s">
        <v>83</v>
      </c>
      <c r="AW1342" s="13" t="s">
        <v>35</v>
      </c>
      <c r="AX1342" s="13" t="s">
        <v>81</v>
      </c>
      <c r="AY1342" s="245" t="s">
        <v>197</v>
      </c>
    </row>
    <row r="1343" s="2" customFormat="1" ht="24.15" customHeight="1">
      <c r="A1343" s="41"/>
      <c r="B1343" s="42"/>
      <c r="C1343" s="278" t="s">
        <v>1871</v>
      </c>
      <c r="D1343" s="278" t="s">
        <v>547</v>
      </c>
      <c r="E1343" s="279" t="s">
        <v>1872</v>
      </c>
      <c r="F1343" s="280" t="s">
        <v>1873</v>
      </c>
      <c r="G1343" s="281" t="s">
        <v>280</v>
      </c>
      <c r="H1343" s="282">
        <v>1</v>
      </c>
      <c r="I1343" s="283"/>
      <c r="J1343" s="284">
        <f>ROUND(I1343*H1343,2)</f>
        <v>0</v>
      </c>
      <c r="K1343" s="280" t="s">
        <v>19</v>
      </c>
      <c r="L1343" s="285"/>
      <c r="M1343" s="286" t="s">
        <v>19</v>
      </c>
      <c r="N1343" s="287" t="s">
        <v>45</v>
      </c>
      <c r="O1343" s="87"/>
      <c r="P1343" s="225">
        <f>O1343*H1343</f>
        <v>0</v>
      </c>
      <c r="Q1343" s="225">
        <v>0.17000000000000001</v>
      </c>
      <c r="R1343" s="225">
        <f>Q1343*H1343</f>
        <v>0.17000000000000001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409</v>
      </c>
      <c r="AT1343" s="227" t="s">
        <v>547</v>
      </c>
      <c r="AU1343" s="227" t="s">
        <v>83</v>
      </c>
      <c r="AY1343" s="20" t="s">
        <v>197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81</v>
      </c>
      <c r="BK1343" s="228">
        <f>ROUND(I1343*H1343,2)</f>
        <v>0</v>
      </c>
      <c r="BL1343" s="20" t="s">
        <v>304</v>
      </c>
      <c r="BM1343" s="227" t="s">
        <v>1874</v>
      </c>
    </row>
    <row r="1344" s="13" customFormat="1">
      <c r="A1344" s="13"/>
      <c r="B1344" s="234"/>
      <c r="C1344" s="235"/>
      <c r="D1344" s="236" t="s">
        <v>207</v>
      </c>
      <c r="E1344" s="237" t="s">
        <v>19</v>
      </c>
      <c r="F1344" s="238" t="s">
        <v>1875</v>
      </c>
      <c r="G1344" s="235"/>
      <c r="H1344" s="239">
        <v>1</v>
      </c>
      <c r="I1344" s="240"/>
      <c r="J1344" s="235"/>
      <c r="K1344" s="235"/>
      <c r="L1344" s="241"/>
      <c r="M1344" s="242"/>
      <c r="N1344" s="243"/>
      <c r="O1344" s="243"/>
      <c r="P1344" s="243"/>
      <c r="Q1344" s="243"/>
      <c r="R1344" s="243"/>
      <c r="S1344" s="243"/>
      <c r="T1344" s="24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5" t="s">
        <v>207</v>
      </c>
      <c r="AU1344" s="245" t="s">
        <v>83</v>
      </c>
      <c r="AV1344" s="13" t="s">
        <v>83</v>
      </c>
      <c r="AW1344" s="13" t="s">
        <v>35</v>
      </c>
      <c r="AX1344" s="13" t="s">
        <v>81</v>
      </c>
      <c r="AY1344" s="245" t="s">
        <v>197</v>
      </c>
    </row>
    <row r="1345" s="2" customFormat="1" ht="24.15" customHeight="1">
      <c r="A1345" s="41"/>
      <c r="B1345" s="42"/>
      <c r="C1345" s="216" t="s">
        <v>1876</v>
      </c>
      <c r="D1345" s="216" t="s">
        <v>199</v>
      </c>
      <c r="E1345" s="217" t="s">
        <v>1877</v>
      </c>
      <c r="F1345" s="218" t="s">
        <v>1878</v>
      </c>
      <c r="G1345" s="219" t="s">
        <v>280</v>
      </c>
      <c r="H1345" s="220">
        <v>9</v>
      </c>
      <c r="I1345" s="221"/>
      <c r="J1345" s="222">
        <f>ROUND(I1345*H1345,2)</f>
        <v>0</v>
      </c>
      <c r="K1345" s="218" t="s">
        <v>203</v>
      </c>
      <c r="L1345" s="47"/>
      <c r="M1345" s="223" t="s">
        <v>19</v>
      </c>
      <c r="N1345" s="224" t="s">
        <v>45</v>
      </c>
      <c r="O1345" s="87"/>
      <c r="P1345" s="225">
        <f>O1345*H1345</f>
        <v>0</v>
      </c>
      <c r="Q1345" s="225">
        <v>0</v>
      </c>
      <c r="R1345" s="225">
        <f>Q1345*H1345</f>
        <v>0</v>
      </c>
      <c r="S1345" s="225">
        <v>0</v>
      </c>
      <c r="T1345" s="226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27" t="s">
        <v>304</v>
      </c>
      <c r="AT1345" s="227" t="s">
        <v>199</v>
      </c>
      <c r="AU1345" s="227" t="s">
        <v>83</v>
      </c>
      <c r="AY1345" s="20" t="s">
        <v>197</v>
      </c>
      <c r="BE1345" s="228">
        <f>IF(N1345="základní",J1345,0)</f>
        <v>0</v>
      </c>
      <c r="BF1345" s="228">
        <f>IF(N1345="snížená",J1345,0)</f>
        <v>0</v>
      </c>
      <c r="BG1345" s="228">
        <f>IF(N1345="zákl. přenesená",J1345,0)</f>
        <v>0</v>
      </c>
      <c r="BH1345" s="228">
        <f>IF(N1345="sníž. přenesená",J1345,0)</f>
        <v>0</v>
      </c>
      <c r="BI1345" s="228">
        <f>IF(N1345="nulová",J1345,0)</f>
        <v>0</v>
      </c>
      <c r="BJ1345" s="20" t="s">
        <v>81</v>
      </c>
      <c r="BK1345" s="228">
        <f>ROUND(I1345*H1345,2)</f>
        <v>0</v>
      </c>
      <c r="BL1345" s="20" t="s">
        <v>304</v>
      </c>
      <c r="BM1345" s="227" t="s">
        <v>1879</v>
      </c>
    </row>
    <row r="1346" s="2" customFormat="1">
      <c r="A1346" s="41"/>
      <c r="B1346" s="42"/>
      <c r="C1346" s="43"/>
      <c r="D1346" s="229" t="s">
        <v>205</v>
      </c>
      <c r="E1346" s="43"/>
      <c r="F1346" s="230" t="s">
        <v>1880</v>
      </c>
      <c r="G1346" s="43"/>
      <c r="H1346" s="43"/>
      <c r="I1346" s="231"/>
      <c r="J1346" s="43"/>
      <c r="K1346" s="43"/>
      <c r="L1346" s="47"/>
      <c r="M1346" s="232"/>
      <c r="N1346" s="233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20" t="s">
        <v>205</v>
      </c>
      <c r="AU1346" s="20" t="s">
        <v>83</v>
      </c>
    </row>
    <row r="1347" s="13" customFormat="1">
      <c r="A1347" s="13"/>
      <c r="B1347" s="234"/>
      <c r="C1347" s="235"/>
      <c r="D1347" s="236" t="s">
        <v>207</v>
      </c>
      <c r="E1347" s="237" t="s">
        <v>19</v>
      </c>
      <c r="F1347" s="238" t="s">
        <v>1881</v>
      </c>
      <c r="G1347" s="235"/>
      <c r="H1347" s="239">
        <v>9</v>
      </c>
      <c r="I1347" s="240"/>
      <c r="J1347" s="235"/>
      <c r="K1347" s="235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207</v>
      </c>
      <c r="AU1347" s="245" t="s">
        <v>83</v>
      </c>
      <c r="AV1347" s="13" t="s">
        <v>83</v>
      </c>
      <c r="AW1347" s="13" t="s">
        <v>35</v>
      </c>
      <c r="AX1347" s="13" t="s">
        <v>81</v>
      </c>
      <c r="AY1347" s="245" t="s">
        <v>197</v>
      </c>
    </row>
    <row r="1348" s="2" customFormat="1" ht="16.5" customHeight="1">
      <c r="A1348" s="41"/>
      <c r="B1348" s="42"/>
      <c r="C1348" s="278" t="s">
        <v>1882</v>
      </c>
      <c r="D1348" s="278" t="s">
        <v>547</v>
      </c>
      <c r="E1348" s="279" t="s">
        <v>1883</v>
      </c>
      <c r="F1348" s="280" t="s">
        <v>1884</v>
      </c>
      <c r="G1348" s="281" t="s">
        <v>280</v>
      </c>
      <c r="H1348" s="282">
        <v>9</v>
      </c>
      <c r="I1348" s="283"/>
      <c r="J1348" s="284">
        <f>ROUND(I1348*H1348,2)</f>
        <v>0</v>
      </c>
      <c r="K1348" s="280" t="s">
        <v>203</v>
      </c>
      <c r="L1348" s="285"/>
      <c r="M1348" s="286" t="s">
        <v>19</v>
      </c>
      <c r="N1348" s="287" t="s">
        <v>45</v>
      </c>
      <c r="O1348" s="87"/>
      <c r="P1348" s="225">
        <f>O1348*H1348</f>
        <v>0</v>
      </c>
      <c r="Q1348" s="225">
        <v>0.0023999999999999998</v>
      </c>
      <c r="R1348" s="225">
        <f>Q1348*H1348</f>
        <v>0.021599999999999998</v>
      </c>
      <c r="S1348" s="225">
        <v>0</v>
      </c>
      <c r="T1348" s="226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27" t="s">
        <v>409</v>
      </c>
      <c r="AT1348" s="227" t="s">
        <v>547</v>
      </c>
      <c r="AU1348" s="227" t="s">
        <v>83</v>
      </c>
      <c r="AY1348" s="20" t="s">
        <v>197</v>
      </c>
      <c r="BE1348" s="228">
        <f>IF(N1348="základní",J1348,0)</f>
        <v>0</v>
      </c>
      <c r="BF1348" s="228">
        <f>IF(N1348="snížená",J1348,0)</f>
        <v>0</v>
      </c>
      <c r="BG1348" s="228">
        <f>IF(N1348="zákl. přenesená",J1348,0)</f>
        <v>0</v>
      </c>
      <c r="BH1348" s="228">
        <f>IF(N1348="sníž. přenesená",J1348,0)</f>
        <v>0</v>
      </c>
      <c r="BI1348" s="228">
        <f>IF(N1348="nulová",J1348,0)</f>
        <v>0</v>
      </c>
      <c r="BJ1348" s="20" t="s">
        <v>81</v>
      </c>
      <c r="BK1348" s="228">
        <f>ROUND(I1348*H1348,2)</f>
        <v>0</v>
      </c>
      <c r="BL1348" s="20" t="s">
        <v>304</v>
      </c>
      <c r="BM1348" s="227" t="s">
        <v>1885</v>
      </c>
    </row>
    <row r="1349" s="2" customFormat="1" ht="37.8" customHeight="1">
      <c r="A1349" s="41"/>
      <c r="B1349" s="42"/>
      <c r="C1349" s="216" t="s">
        <v>1886</v>
      </c>
      <c r="D1349" s="216" t="s">
        <v>199</v>
      </c>
      <c r="E1349" s="217" t="s">
        <v>1887</v>
      </c>
      <c r="F1349" s="218" t="s">
        <v>1888</v>
      </c>
      <c r="G1349" s="219" t="s">
        <v>280</v>
      </c>
      <c r="H1349" s="220">
        <v>41</v>
      </c>
      <c r="I1349" s="221"/>
      <c r="J1349" s="222">
        <f>ROUND(I1349*H1349,2)</f>
        <v>0</v>
      </c>
      <c r="K1349" s="218" t="s">
        <v>19</v>
      </c>
      <c r="L1349" s="47"/>
      <c r="M1349" s="223" t="s">
        <v>19</v>
      </c>
      <c r="N1349" s="224" t="s">
        <v>45</v>
      </c>
      <c r="O1349" s="87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7" t="s">
        <v>304</v>
      </c>
      <c r="AT1349" s="227" t="s">
        <v>199</v>
      </c>
      <c r="AU1349" s="227" t="s">
        <v>83</v>
      </c>
      <c r="AY1349" s="20" t="s">
        <v>197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81</v>
      </c>
      <c r="BK1349" s="228">
        <f>ROUND(I1349*H1349,2)</f>
        <v>0</v>
      </c>
      <c r="BL1349" s="20" t="s">
        <v>304</v>
      </c>
      <c r="BM1349" s="227" t="s">
        <v>1889</v>
      </c>
    </row>
    <row r="1350" s="2" customFormat="1" ht="33" customHeight="1">
      <c r="A1350" s="41"/>
      <c r="B1350" s="42"/>
      <c r="C1350" s="216" t="s">
        <v>1890</v>
      </c>
      <c r="D1350" s="216" t="s">
        <v>199</v>
      </c>
      <c r="E1350" s="217" t="s">
        <v>1891</v>
      </c>
      <c r="F1350" s="218" t="s">
        <v>1892</v>
      </c>
      <c r="G1350" s="219" t="s">
        <v>280</v>
      </c>
      <c r="H1350" s="220">
        <v>9</v>
      </c>
      <c r="I1350" s="221"/>
      <c r="J1350" s="222">
        <f>ROUND(I1350*H1350,2)</f>
        <v>0</v>
      </c>
      <c r="K1350" s="218" t="s">
        <v>203</v>
      </c>
      <c r="L1350" s="47"/>
      <c r="M1350" s="223" t="s">
        <v>19</v>
      </c>
      <c r="N1350" s="224" t="s">
        <v>45</v>
      </c>
      <c r="O1350" s="87"/>
      <c r="P1350" s="225">
        <f>O1350*H1350</f>
        <v>0</v>
      </c>
      <c r="Q1350" s="225">
        <v>0</v>
      </c>
      <c r="R1350" s="225">
        <f>Q1350*H1350</f>
        <v>0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304</v>
      </c>
      <c r="AT1350" s="227" t="s">
        <v>199</v>
      </c>
      <c r="AU1350" s="227" t="s">
        <v>83</v>
      </c>
      <c r="AY1350" s="20" t="s">
        <v>197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81</v>
      </c>
      <c r="BK1350" s="228">
        <f>ROUND(I1350*H1350,2)</f>
        <v>0</v>
      </c>
      <c r="BL1350" s="20" t="s">
        <v>304</v>
      </c>
      <c r="BM1350" s="227" t="s">
        <v>1893</v>
      </c>
    </row>
    <row r="1351" s="2" customFormat="1">
      <c r="A1351" s="41"/>
      <c r="B1351" s="42"/>
      <c r="C1351" s="43"/>
      <c r="D1351" s="229" t="s">
        <v>205</v>
      </c>
      <c r="E1351" s="43"/>
      <c r="F1351" s="230" t="s">
        <v>1894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205</v>
      </c>
      <c r="AU1351" s="20" t="s">
        <v>83</v>
      </c>
    </row>
    <row r="1352" s="13" customFormat="1">
      <c r="A1352" s="13"/>
      <c r="B1352" s="234"/>
      <c r="C1352" s="235"/>
      <c r="D1352" s="236" t="s">
        <v>207</v>
      </c>
      <c r="E1352" s="237" t="s">
        <v>19</v>
      </c>
      <c r="F1352" s="238" t="s">
        <v>1895</v>
      </c>
      <c r="G1352" s="235"/>
      <c r="H1352" s="239">
        <v>9</v>
      </c>
      <c r="I1352" s="240"/>
      <c r="J1352" s="235"/>
      <c r="K1352" s="235"/>
      <c r="L1352" s="241"/>
      <c r="M1352" s="242"/>
      <c r="N1352" s="243"/>
      <c r="O1352" s="243"/>
      <c r="P1352" s="243"/>
      <c r="Q1352" s="243"/>
      <c r="R1352" s="243"/>
      <c r="S1352" s="243"/>
      <c r="T1352" s="24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5" t="s">
        <v>207</v>
      </c>
      <c r="AU1352" s="245" t="s">
        <v>83</v>
      </c>
      <c r="AV1352" s="13" t="s">
        <v>83</v>
      </c>
      <c r="AW1352" s="13" t="s">
        <v>35</v>
      </c>
      <c r="AX1352" s="13" t="s">
        <v>81</v>
      </c>
      <c r="AY1352" s="245" t="s">
        <v>197</v>
      </c>
    </row>
    <row r="1353" s="2" customFormat="1" ht="24.15" customHeight="1">
      <c r="A1353" s="41"/>
      <c r="B1353" s="42"/>
      <c r="C1353" s="278" t="s">
        <v>1896</v>
      </c>
      <c r="D1353" s="278" t="s">
        <v>547</v>
      </c>
      <c r="E1353" s="279" t="s">
        <v>1897</v>
      </c>
      <c r="F1353" s="280" t="s">
        <v>1898</v>
      </c>
      <c r="G1353" s="281" t="s">
        <v>202</v>
      </c>
      <c r="H1353" s="282">
        <v>5.2649999999999997</v>
      </c>
      <c r="I1353" s="283"/>
      <c r="J1353" s="284">
        <f>ROUND(I1353*H1353,2)</f>
        <v>0</v>
      </c>
      <c r="K1353" s="280" t="s">
        <v>19</v>
      </c>
      <c r="L1353" s="285"/>
      <c r="M1353" s="286" t="s">
        <v>19</v>
      </c>
      <c r="N1353" s="287" t="s">
        <v>45</v>
      </c>
      <c r="O1353" s="87"/>
      <c r="P1353" s="225">
        <f>O1353*H1353</f>
        <v>0</v>
      </c>
      <c r="Q1353" s="225">
        <v>0.00107</v>
      </c>
      <c r="R1353" s="225">
        <f>Q1353*H1353</f>
        <v>0.0056335499999999993</v>
      </c>
      <c r="S1353" s="225">
        <v>0</v>
      </c>
      <c r="T1353" s="226">
        <f>S1353*H1353</f>
        <v>0</v>
      </c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R1353" s="227" t="s">
        <v>409</v>
      </c>
      <c r="AT1353" s="227" t="s">
        <v>547</v>
      </c>
      <c r="AU1353" s="227" t="s">
        <v>83</v>
      </c>
      <c r="AY1353" s="20" t="s">
        <v>197</v>
      </c>
      <c r="BE1353" s="228">
        <f>IF(N1353="základní",J1353,0)</f>
        <v>0</v>
      </c>
      <c r="BF1353" s="228">
        <f>IF(N1353="snížená",J1353,0)</f>
        <v>0</v>
      </c>
      <c r="BG1353" s="228">
        <f>IF(N1353="zákl. přenesená",J1353,0)</f>
        <v>0</v>
      </c>
      <c r="BH1353" s="228">
        <f>IF(N1353="sníž. přenesená",J1353,0)</f>
        <v>0</v>
      </c>
      <c r="BI1353" s="228">
        <f>IF(N1353="nulová",J1353,0)</f>
        <v>0</v>
      </c>
      <c r="BJ1353" s="20" t="s">
        <v>81</v>
      </c>
      <c r="BK1353" s="228">
        <f>ROUND(I1353*H1353,2)</f>
        <v>0</v>
      </c>
      <c r="BL1353" s="20" t="s">
        <v>304</v>
      </c>
      <c r="BM1353" s="227" t="s">
        <v>1899</v>
      </c>
    </row>
    <row r="1354" s="13" customFormat="1">
      <c r="A1354" s="13"/>
      <c r="B1354" s="234"/>
      <c r="C1354" s="235"/>
      <c r="D1354" s="236" t="s">
        <v>207</v>
      </c>
      <c r="E1354" s="237" t="s">
        <v>19</v>
      </c>
      <c r="F1354" s="238" t="s">
        <v>1900</v>
      </c>
      <c r="G1354" s="235"/>
      <c r="H1354" s="239">
        <v>5.2649999999999997</v>
      </c>
      <c r="I1354" s="240"/>
      <c r="J1354" s="235"/>
      <c r="K1354" s="235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207</v>
      </c>
      <c r="AU1354" s="245" t="s">
        <v>83</v>
      </c>
      <c r="AV1354" s="13" t="s">
        <v>83</v>
      </c>
      <c r="AW1354" s="13" t="s">
        <v>35</v>
      </c>
      <c r="AX1354" s="13" t="s">
        <v>81</v>
      </c>
      <c r="AY1354" s="245" t="s">
        <v>197</v>
      </c>
    </row>
    <row r="1355" s="2" customFormat="1" ht="33" customHeight="1">
      <c r="A1355" s="41"/>
      <c r="B1355" s="42"/>
      <c r="C1355" s="216" t="s">
        <v>1901</v>
      </c>
      <c r="D1355" s="216" t="s">
        <v>199</v>
      </c>
      <c r="E1355" s="217" t="s">
        <v>1902</v>
      </c>
      <c r="F1355" s="218" t="s">
        <v>1903</v>
      </c>
      <c r="G1355" s="219" t="s">
        <v>280</v>
      </c>
      <c r="H1355" s="220">
        <v>9</v>
      </c>
      <c r="I1355" s="221"/>
      <c r="J1355" s="222">
        <f>ROUND(I1355*H1355,2)</f>
        <v>0</v>
      </c>
      <c r="K1355" s="218" t="s">
        <v>203</v>
      </c>
      <c r="L1355" s="47"/>
      <c r="M1355" s="223" t="s">
        <v>19</v>
      </c>
      <c r="N1355" s="224" t="s">
        <v>45</v>
      </c>
      <c r="O1355" s="87"/>
      <c r="P1355" s="225">
        <f>O1355*H1355</f>
        <v>0</v>
      </c>
      <c r="Q1355" s="225">
        <v>0</v>
      </c>
      <c r="R1355" s="225">
        <f>Q1355*H1355</f>
        <v>0</v>
      </c>
      <c r="S1355" s="225">
        <v>0</v>
      </c>
      <c r="T1355" s="226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7" t="s">
        <v>304</v>
      </c>
      <c r="AT1355" s="227" t="s">
        <v>199</v>
      </c>
      <c r="AU1355" s="227" t="s">
        <v>83</v>
      </c>
      <c r="AY1355" s="20" t="s">
        <v>197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20" t="s">
        <v>81</v>
      </c>
      <c r="BK1355" s="228">
        <f>ROUND(I1355*H1355,2)</f>
        <v>0</v>
      </c>
      <c r="BL1355" s="20" t="s">
        <v>304</v>
      </c>
      <c r="BM1355" s="227" t="s">
        <v>1904</v>
      </c>
    </row>
    <row r="1356" s="2" customFormat="1">
      <c r="A1356" s="41"/>
      <c r="B1356" s="42"/>
      <c r="C1356" s="43"/>
      <c r="D1356" s="229" t="s">
        <v>205</v>
      </c>
      <c r="E1356" s="43"/>
      <c r="F1356" s="230" t="s">
        <v>1905</v>
      </c>
      <c r="G1356" s="43"/>
      <c r="H1356" s="43"/>
      <c r="I1356" s="231"/>
      <c r="J1356" s="43"/>
      <c r="K1356" s="43"/>
      <c r="L1356" s="47"/>
      <c r="M1356" s="232"/>
      <c r="N1356" s="233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205</v>
      </c>
      <c r="AU1356" s="20" t="s">
        <v>83</v>
      </c>
    </row>
    <row r="1357" s="2" customFormat="1" ht="33" customHeight="1">
      <c r="A1357" s="41"/>
      <c r="B1357" s="42"/>
      <c r="C1357" s="216" t="s">
        <v>1906</v>
      </c>
      <c r="D1357" s="216" t="s">
        <v>199</v>
      </c>
      <c r="E1357" s="217" t="s">
        <v>1907</v>
      </c>
      <c r="F1357" s="218" t="s">
        <v>1908</v>
      </c>
      <c r="G1357" s="219" t="s">
        <v>903</v>
      </c>
      <c r="H1357" s="220">
        <v>45</v>
      </c>
      <c r="I1357" s="221"/>
      <c r="J1357" s="222">
        <f>ROUND(I1357*H1357,2)</f>
        <v>0</v>
      </c>
      <c r="K1357" s="218" t="s">
        <v>203</v>
      </c>
      <c r="L1357" s="47"/>
      <c r="M1357" s="223" t="s">
        <v>19</v>
      </c>
      <c r="N1357" s="224" t="s">
        <v>45</v>
      </c>
      <c r="O1357" s="87"/>
      <c r="P1357" s="225">
        <f>O1357*H1357</f>
        <v>0</v>
      </c>
      <c r="Q1357" s="225">
        <v>0</v>
      </c>
      <c r="R1357" s="225">
        <f>Q1357*H1357</f>
        <v>0</v>
      </c>
      <c r="S1357" s="225">
        <v>0</v>
      </c>
      <c r="T1357" s="226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27" t="s">
        <v>304</v>
      </c>
      <c r="AT1357" s="227" t="s">
        <v>199</v>
      </c>
      <c r="AU1357" s="227" t="s">
        <v>83</v>
      </c>
      <c r="AY1357" s="20" t="s">
        <v>197</v>
      </c>
      <c r="BE1357" s="228">
        <f>IF(N1357="základní",J1357,0)</f>
        <v>0</v>
      </c>
      <c r="BF1357" s="228">
        <f>IF(N1357="snížená",J1357,0)</f>
        <v>0</v>
      </c>
      <c r="BG1357" s="228">
        <f>IF(N1357="zákl. přenesená",J1357,0)</f>
        <v>0</v>
      </c>
      <c r="BH1357" s="228">
        <f>IF(N1357="sníž. přenesená",J1357,0)</f>
        <v>0</v>
      </c>
      <c r="BI1357" s="228">
        <f>IF(N1357="nulová",J1357,0)</f>
        <v>0</v>
      </c>
      <c r="BJ1357" s="20" t="s">
        <v>81</v>
      </c>
      <c r="BK1357" s="228">
        <f>ROUND(I1357*H1357,2)</f>
        <v>0</v>
      </c>
      <c r="BL1357" s="20" t="s">
        <v>304</v>
      </c>
      <c r="BM1357" s="227" t="s">
        <v>1909</v>
      </c>
    </row>
    <row r="1358" s="2" customFormat="1">
      <c r="A1358" s="41"/>
      <c r="B1358" s="42"/>
      <c r="C1358" s="43"/>
      <c r="D1358" s="229" t="s">
        <v>205</v>
      </c>
      <c r="E1358" s="43"/>
      <c r="F1358" s="230" t="s">
        <v>1910</v>
      </c>
      <c r="G1358" s="43"/>
      <c r="H1358" s="43"/>
      <c r="I1358" s="231"/>
      <c r="J1358" s="43"/>
      <c r="K1358" s="43"/>
      <c r="L1358" s="47"/>
      <c r="M1358" s="232"/>
      <c r="N1358" s="233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205</v>
      </c>
      <c r="AU1358" s="20" t="s">
        <v>83</v>
      </c>
    </row>
    <row r="1359" s="15" customFormat="1">
      <c r="A1359" s="15"/>
      <c r="B1359" s="257"/>
      <c r="C1359" s="258"/>
      <c r="D1359" s="236" t="s">
        <v>207</v>
      </c>
      <c r="E1359" s="259" t="s">
        <v>19</v>
      </c>
      <c r="F1359" s="260" t="s">
        <v>1911</v>
      </c>
      <c r="G1359" s="258"/>
      <c r="H1359" s="259" t="s">
        <v>19</v>
      </c>
      <c r="I1359" s="261"/>
      <c r="J1359" s="258"/>
      <c r="K1359" s="258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6" t="s">
        <v>207</v>
      </c>
      <c r="AU1359" s="266" t="s">
        <v>83</v>
      </c>
      <c r="AV1359" s="15" t="s">
        <v>81</v>
      </c>
      <c r="AW1359" s="15" t="s">
        <v>35</v>
      </c>
      <c r="AX1359" s="15" t="s">
        <v>74</v>
      </c>
      <c r="AY1359" s="266" t="s">
        <v>197</v>
      </c>
    </row>
    <row r="1360" s="13" customFormat="1">
      <c r="A1360" s="13"/>
      <c r="B1360" s="234"/>
      <c r="C1360" s="235"/>
      <c r="D1360" s="236" t="s">
        <v>207</v>
      </c>
      <c r="E1360" s="237" t="s">
        <v>19</v>
      </c>
      <c r="F1360" s="238" t="s">
        <v>1912</v>
      </c>
      <c r="G1360" s="235"/>
      <c r="H1360" s="239">
        <v>0.69999999999999996</v>
      </c>
      <c r="I1360" s="240"/>
      <c r="J1360" s="235"/>
      <c r="K1360" s="235"/>
      <c r="L1360" s="241"/>
      <c r="M1360" s="242"/>
      <c r="N1360" s="243"/>
      <c r="O1360" s="243"/>
      <c r="P1360" s="243"/>
      <c r="Q1360" s="243"/>
      <c r="R1360" s="243"/>
      <c r="S1360" s="243"/>
      <c r="T1360" s="24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5" t="s">
        <v>207</v>
      </c>
      <c r="AU1360" s="245" t="s">
        <v>83</v>
      </c>
      <c r="AV1360" s="13" t="s">
        <v>83</v>
      </c>
      <c r="AW1360" s="13" t="s">
        <v>35</v>
      </c>
      <c r="AX1360" s="13" t="s">
        <v>74</v>
      </c>
      <c r="AY1360" s="245" t="s">
        <v>197</v>
      </c>
    </row>
    <row r="1361" s="13" customFormat="1">
      <c r="A1361" s="13"/>
      <c r="B1361" s="234"/>
      <c r="C1361" s="235"/>
      <c r="D1361" s="236" t="s">
        <v>207</v>
      </c>
      <c r="E1361" s="237" t="s">
        <v>19</v>
      </c>
      <c r="F1361" s="238" t="s">
        <v>1913</v>
      </c>
      <c r="G1361" s="235"/>
      <c r="H1361" s="239">
        <v>1.5</v>
      </c>
      <c r="I1361" s="240"/>
      <c r="J1361" s="235"/>
      <c r="K1361" s="235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5" t="s">
        <v>207</v>
      </c>
      <c r="AU1361" s="245" t="s">
        <v>83</v>
      </c>
      <c r="AV1361" s="13" t="s">
        <v>83</v>
      </c>
      <c r="AW1361" s="13" t="s">
        <v>35</v>
      </c>
      <c r="AX1361" s="13" t="s">
        <v>74</v>
      </c>
      <c r="AY1361" s="245" t="s">
        <v>197</v>
      </c>
    </row>
    <row r="1362" s="13" customFormat="1">
      <c r="A1362" s="13"/>
      <c r="B1362" s="234"/>
      <c r="C1362" s="235"/>
      <c r="D1362" s="236" t="s">
        <v>207</v>
      </c>
      <c r="E1362" s="237" t="s">
        <v>19</v>
      </c>
      <c r="F1362" s="238" t="s">
        <v>1914</v>
      </c>
      <c r="G1362" s="235"/>
      <c r="H1362" s="239">
        <v>10.800000000000001</v>
      </c>
      <c r="I1362" s="240"/>
      <c r="J1362" s="235"/>
      <c r="K1362" s="235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207</v>
      </c>
      <c r="AU1362" s="245" t="s">
        <v>83</v>
      </c>
      <c r="AV1362" s="13" t="s">
        <v>83</v>
      </c>
      <c r="AW1362" s="13" t="s">
        <v>35</v>
      </c>
      <c r="AX1362" s="13" t="s">
        <v>74</v>
      </c>
      <c r="AY1362" s="245" t="s">
        <v>197</v>
      </c>
    </row>
    <row r="1363" s="13" customFormat="1">
      <c r="A1363" s="13"/>
      <c r="B1363" s="234"/>
      <c r="C1363" s="235"/>
      <c r="D1363" s="236" t="s">
        <v>207</v>
      </c>
      <c r="E1363" s="237" t="s">
        <v>19</v>
      </c>
      <c r="F1363" s="238" t="s">
        <v>1915</v>
      </c>
      <c r="G1363" s="235"/>
      <c r="H1363" s="239">
        <v>6</v>
      </c>
      <c r="I1363" s="240"/>
      <c r="J1363" s="235"/>
      <c r="K1363" s="235"/>
      <c r="L1363" s="241"/>
      <c r="M1363" s="242"/>
      <c r="N1363" s="243"/>
      <c r="O1363" s="243"/>
      <c r="P1363" s="243"/>
      <c r="Q1363" s="243"/>
      <c r="R1363" s="243"/>
      <c r="S1363" s="243"/>
      <c r="T1363" s="24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5" t="s">
        <v>207</v>
      </c>
      <c r="AU1363" s="245" t="s">
        <v>83</v>
      </c>
      <c r="AV1363" s="13" t="s">
        <v>83</v>
      </c>
      <c r="AW1363" s="13" t="s">
        <v>35</v>
      </c>
      <c r="AX1363" s="13" t="s">
        <v>74</v>
      </c>
      <c r="AY1363" s="245" t="s">
        <v>197</v>
      </c>
    </row>
    <row r="1364" s="13" customFormat="1">
      <c r="A1364" s="13"/>
      <c r="B1364" s="234"/>
      <c r="C1364" s="235"/>
      <c r="D1364" s="236" t="s">
        <v>207</v>
      </c>
      <c r="E1364" s="237" t="s">
        <v>19</v>
      </c>
      <c r="F1364" s="238" t="s">
        <v>1916</v>
      </c>
      <c r="G1364" s="235"/>
      <c r="H1364" s="239">
        <v>21</v>
      </c>
      <c r="I1364" s="240"/>
      <c r="J1364" s="235"/>
      <c r="K1364" s="235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207</v>
      </c>
      <c r="AU1364" s="245" t="s">
        <v>83</v>
      </c>
      <c r="AV1364" s="13" t="s">
        <v>83</v>
      </c>
      <c r="AW1364" s="13" t="s">
        <v>35</v>
      </c>
      <c r="AX1364" s="13" t="s">
        <v>74</v>
      </c>
      <c r="AY1364" s="245" t="s">
        <v>197</v>
      </c>
    </row>
    <row r="1365" s="13" customFormat="1">
      <c r="A1365" s="13"/>
      <c r="B1365" s="234"/>
      <c r="C1365" s="235"/>
      <c r="D1365" s="236" t="s">
        <v>207</v>
      </c>
      <c r="E1365" s="237" t="s">
        <v>19</v>
      </c>
      <c r="F1365" s="238" t="s">
        <v>1917</v>
      </c>
      <c r="G1365" s="235"/>
      <c r="H1365" s="239">
        <v>2.5</v>
      </c>
      <c r="I1365" s="240"/>
      <c r="J1365" s="235"/>
      <c r="K1365" s="235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207</v>
      </c>
      <c r="AU1365" s="245" t="s">
        <v>83</v>
      </c>
      <c r="AV1365" s="13" t="s">
        <v>83</v>
      </c>
      <c r="AW1365" s="13" t="s">
        <v>35</v>
      </c>
      <c r="AX1365" s="13" t="s">
        <v>74</v>
      </c>
      <c r="AY1365" s="245" t="s">
        <v>197</v>
      </c>
    </row>
    <row r="1366" s="13" customFormat="1">
      <c r="A1366" s="13"/>
      <c r="B1366" s="234"/>
      <c r="C1366" s="235"/>
      <c r="D1366" s="236" t="s">
        <v>207</v>
      </c>
      <c r="E1366" s="237" t="s">
        <v>19</v>
      </c>
      <c r="F1366" s="238" t="s">
        <v>1918</v>
      </c>
      <c r="G1366" s="235"/>
      <c r="H1366" s="239">
        <v>2.5</v>
      </c>
      <c r="I1366" s="240"/>
      <c r="J1366" s="235"/>
      <c r="K1366" s="235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5" t="s">
        <v>207</v>
      </c>
      <c r="AU1366" s="245" t="s">
        <v>83</v>
      </c>
      <c r="AV1366" s="13" t="s">
        <v>83</v>
      </c>
      <c r="AW1366" s="13" t="s">
        <v>35</v>
      </c>
      <c r="AX1366" s="13" t="s">
        <v>74</v>
      </c>
      <c r="AY1366" s="245" t="s">
        <v>197</v>
      </c>
    </row>
    <row r="1367" s="14" customFormat="1">
      <c r="A1367" s="14"/>
      <c r="B1367" s="246"/>
      <c r="C1367" s="247"/>
      <c r="D1367" s="236" t="s">
        <v>207</v>
      </c>
      <c r="E1367" s="248" t="s">
        <v>19</v>
      </c>
      <c r="F1367" s="249" t="s">
        <v>216</v>
      </c>
      <c r="G1367" s="247"/>
      <c r="H1367" s="250">
        <v>45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6" t="s">
        <v>207</v>
      </c>
      <c r="AU1367" s="256" t="s">
        <v>83</v>
      </c>
      <c r="AV1367" s="14" t="s">
        <v>109</v>
      </c>
      <c r="AW1367" s="14" t="s">
        <v>35</v>
      </c>
      <c r="AX1367" s="14" t="s">
        <v>81</v>
      </c>
      <c r="AY1367" s="256" t="s">
        <v>197</v>
      </c>
    </row>
    <row r="1368" s="2" customFormat="1" ht="24.15" customHeight="1">
      <c r="A1368" s="41"/>
      <c r="B1368" s="42"/>
      <c r="C1368" s="278" t="s">
        <v>1919</v>
      </c>
      <c r="D1368" s="278" t="s">
        <v>547</v>
      </c>
      <c r="E1368" s="279" t="s">
        <v>1920</v>
      </c>
      <c r="F1368" s="280" t="s">
        <v>1921</v>
      </c>
      <c r="G1368" s="281" t="s">
        <v>903</v>
      </c>
      <c r="H1368" s="282">
        <v>49.5</v>
      </c>
      <c r="I1368" s="283"/>
      <c r="J1368" s="284">
        <f>ROUND(I1368*H1368,2)</f>
        <v>0</v>
      </c>
      <c r="K1368" s="280" t="s">
        <v>19</v>
      </c>
      <c r="L1368" s="285"/>
      <c r="M1368" s="286" t="s">
        <v>19</v>
      </c>
      <c r="N1368" s="287" t="s">
        <v>45</v>
      </c>
      <c r="O1368" s="87"/>
      <c r="P1368" s="225">
        <f>O1368*H1368</f>
        <v>0</v>
      </c>
      <c r="Q1368" s="225">
        <v>0.0050000000000000001</v>
      </c>
      <c r="R1368" s="225">
        <f>Q1368*H1368</f>
        <v>0.2475</v>
      </c>
      <c r="S1368" s="225">
        <v>0</v>
      </c>
      <c r="T1368" s="226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27" t="s">
        <v>409</v>
      </c>
      <c r="AT1368" s="227" t="s">
        <v>547</v>
      </c>
      <c r="AU1368" s="227" t="s">
        <v>83</v>
      </c>
      <c r="AY1368" s="20" t="s">
        <v>197</v>
      </c>
      <c r="BE1368" s="228">
        <f>IF(N1368="základní",J1368,0)</f>
        <v>0</v>
      </c>
      <c r="BF1368" s="228">
        <f>IF(N1368="snížená",J1368,0)</f>
        <v>0</v>
      </c>
      <c r="BG1368" s="228">
        <f>IF(N1368="zákl. přenesená",J1368,0)</f>
        <v>0</v>
      </c>
      <c r="BH1368" s="228">
        <f>IF(N1368="sníž. přenesená",J1368,0)</f>
        <v>0</v>
      </c>
      <c r="BI1368" s="228">
        <f>IF(N1368="nulová",J1368,0)</f>
        <v>0</v>
      </c>
      <c r="BJ1368" s="20" t="s">
        <v>81</v>
      </c>
      <c r="BK1368" s="228">
        <f>ROUND(I1368*H1368,2)</f>
        <v>0</v>
      </c>
      <c r="BL1368" s="20" t="s">
        <v>304</v>
      </c>
      <c r="BM1368" s="227" t="s">
        <v>1922</v>
      </c>
    </row>
    <row r="1369" s="13" customFormat="1">
      <c r="A1369" s="13"/>
      <c r="B1369" s="234"/>
      <c r="C1369" s="235"/>
      <c r="D1369" s="236" t="s">
        <v>207</v>
      </c>
      <c r="E1369" s="237" t="s">
        <v>19</v>
      </c>
      <c r="F1369" s="238" t="s">
        <v>1923</v>
      </c>
      <c r="G1369" s="235"/>
      <c r="H1369" s="239">
        <v>49.5</v>
      </c>
      <c r="I1369" s="240"/>
      <c r="J1369" s="235"/>
      <c r="K1369" s="235"/>
      <c r="L1369" s="241"/>
      <c r="M1369" s="242"/>
      <c r="N1369" s="243"/>
      <c r="O1369" s="243"/>
      <c r="P1369" s="243"/>
      <c r="Q1369" s="243"/>
      <c r="R1369" s="243"/>
      <c r="S1369" s="243"/>
      <c r="T1369" s="24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5" t="s">
        <v>207</v>
      </c>
      <c r="AU1369" s="245" t="s">
        <v>83</v>
      </c>
      <c r="AV1369" s="13" t="s">
        <v>83</v>
      </c>
      <c r="AW1369" s="13" t="s">
        <v>35</v>
      </c>
      <c r="AX1369" s="13" t="s">
        <v>81</v>
      </c>
      <c r="AY1369" s="245" t="s">
        <v>197</v>
      </c>
    </row>
    <row r="1370" s="2" customFormat="1" ht="16.5" customHeight="1">
      <c r="A1370" s="41"/>
      <c r="B1370" s="42"/>
      <c r="C1370" s="216" t="s">
        <v>1924</v>
      </c>
      <c r="D1370" s="216" t="s">
        <v>199</v>
      </c>
      <c r="E1370" s="217" t="s">
        <v>1925</v>
      </c>
      <c r="F1370" s="218" t="s">
        <v>1926</v>
      </c>
      <c r="G1370" s="219" t="s">
        <v>533</v>
      </c>
      <c r="H1370" s="220">
        <v>2</v>
      </c>
      <c r="I1370" s="221"/>
      <c r="J1370" s="222">
        <f>ROUND(I1370*H1370,2)</f>
        <v>0</v>
      </c>
      <c r="K1370" s="218" t="s">
        <v>19</v>
      </c>
      <c r="L1370" s="47"/>
      <c r="M1370" s="223" t="s">
        <v>19</v>
      </c>
      <c r="N1370" s="224" t="s">
        <v>45</v>
      </c>
      <c r="O1370" s="87"/>
      <c r="P1370" s="225">
        <f>O1370*H1370</f>
        <v>0</v>
      </c>
      <c r="Q1370" s="225">
        <v>0</v>
      </c>
      <c r="R1370" s="225">
        <f>Q1370*H1370</f>
        <v>0</v>
      </c>
      <c r="S1370" s="225">
        <v>0</v>
      </c>
      <c r="T1370" s="226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27" t="s">
        <v>304</v>
      </c>
      <c r="AT1370" s="227" t="s">
        <v>199</v>
      </c>
      <c r="AU1370" s="227" t="s">
        <v>83</v>
      </c>
      <c r="AY1370" s="20" t="s">
        <v>197</v>
      </c>
      <c r="BE1370" s="228">
        <f>IF(N1370="základní",J1370,0)</f>
        <v>0</v>
      </c>
      <c r="BF1370" s="228">
        <f>IF(N1370="snížená",J1370,0)</f>
        <v>0</v>
      </c>
      <c r="BG1370" s="228">
        <f>IF(N1370="zákl. přenesená",J1370,0)</f>
        <v>0</v>
      </c>
      <c r="BH1370" s="228">
        <f>IF(N1370="sníž. přenesená",J1370,0)</f>
        <v>0</v>
      </c>
      <c r="BI1370" s="228">
        <f>IF(N1370="nulová",J1370,0)</f>
        <v>0</v>
      </c>
      <c r="BJ1370" s="20" t="s">
        <v>81</v>
      </c>
      <c r="BK1370" s="228">
        <f>ROUND(I1370*H1370,2)</f>
        <v>0</v>
      </c>
      <c r="BL1370" s="20" t="s">
        <v>304</v>
      </c>
      <c r="BM1370" s="227" t="s">
        <v>1927</v>
      </c>
    </row>
    <row r="1371" s="15" customFormat="1">
      <c r="A1371" s="15"/>
      <c r="B1371" s="257"/>
      <c r="C1371" s="258"/>
      <c r="D1371" s="236" t="s">
        <v>207</v>
      </c>
      <c r="E1371" s="259" t="s">
        <v>19</v>
      </c>
      <c r="F1371" s="260" t="s">
        <v>1928</v>
      </c>
      <c r="G1371" s="258"/>
      <c r="H1371" s="259" t="s">
        <v>19</v>
      </c>
      <c r="I1371" s="261"/>
      <c r="J1371" s="258"/>
      <c r="K1371" s="258"/>
      <c r="L1371" s="262"/>
      <c r="M1371" s="263"/>
      <c r="N1371" s="264"/>
      <c r="O1371" s="264"/>
      <c r="P1371" s="264"/>
      <c r="Q1371" s="264"/>
      <c r="R1371" s="264"/>
      <c r="S1371" s="264"/>
      <c r="T1371" s="26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6" t="s">
        <v>207</v>
      </c>
      <c r="AU1371" s="266" t="s">
        <v>83</v>
      </c>
      <c r="AV1371" s="15" t="s">
        <v>81</v>
      </c>
      <c r="AW1371" s="15" t="s">
        <v>35</v>
      </c>
      <c r="AX1371" s="15" t="s">
        <v>74</v>
      </c>
      <c r="AY1371" s="266" t="s">
        <v>197</v>
      </c>
    </row>
    <row r="1372" s="15" customFormat="1">
      <c r="A1372" s="15"/>
      <c r="B1372" s="257"/>
      <c r="C1372" s="258"/>
      <c r="D1372" s="236" t="s">
        <v>207</v>
      </c>
      <c r="E1372" s="259" t="s">
        <v>19</v>
      </c>
      <c r="F1372" s="260" t="s">
        <v>1929</v>
      </c>
      <c r="G1372" s="258"/>
      <c r="H1372" s="259" t="s">
        <v>19</v>
      </c>
      <c r="I1372" s="261"/>
      <c r="J1372" s="258"/>
      <c r="K1372" s="258"/>
      <c r="L1372" s="262"/>
      <c r="M1372" s="263"/>
      <c r="N1372" s="264"/>
      <c r="O1372" s="264"/>
      <c r="P1372" s="264"/>
      <c r="Q1372" s="264"/>
      <c r="R1372" s="264"/>
      <c r="S1372" s="264"/>
      <c r="T1372" s="26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6" t="s">
        <v>207</v>
      </c>
      <c r="AU1372" s="266" t="s">
        <v>83</v>
      </c>
      <c r="AV1372" s="15" t="s">
        <v>81</v>
      </c>
      <c r="AW1372" s="15" t="s">
        <v>35</v>
      </c>
      <c r="AX1372" s="15" t="s">
        <v>74</v>
      </c>
      <c r="AY1372" s="266" t="s">
        <v>197</v>
      </c>
    </row>
    <row r="1373" s="15" customFormat="1">
      <c r="A1373" s="15"/>
      <c r="B1373" s="257"/>
      <c r="C1373" s="258"/>
      <c r="D1373" s="236" t="s">
        <v>207</v>
      </c>
      <c r="E1373" s="259" t="s">
        <v>19</v>
      </c>
      <c r="F1373" s="260" t="s">
        <v>1930</v>
      </c>
      <c r="G1373" s="258"/>
      <c r="H1373" s="259" t="s">
        <v>19</v>
      </c>
      <c r="I1373" s="261"/>
      <c r="J1373" s="258"/>
      <c r="K1373" s="258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6" t="s">
        <v>207</v>
      </c>
      <c r="AU1373" s="266" t="s">
        <v>83</v>
      </c>
      <c r="AV1373" s="15" t="s">
        <v>81</v>
      </c>
      <c r="AW1373" s="15" t="s">
        <v>35</v>
      </c>
      <c r="AX1373" s="15" t="s">
        <v>74</v>
      </c>
      <c r="AY1373" s="266" t="s">
        <v>197</v>
      </c>
    </row>
    <row r="1374" s="15" customFormat="1">
      <c r="A1374" s="15"/>
      <c r="B1374" s="257"/>
      <c r="C1374" s="258"/>
      <c r="D1374" s="236" t="s">
        <v>207</v>
      </c>
      <c r="E1374" s="259" t="s">
        <v>19</v>
      </c>
      <c r="F1374" s="260" t="s">
        <v>1931</v>
      </c>
      <c r="G1374" s="258"/>
      <c r="H1374" s="259" t="s">
        <v>19</v>
      </c>
      <c r="I1374" s="261"/>
      <c r="J1374" s="258"/>
      <c r="K1374" s="258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6" t="s">
        <v>207</v>
      </c>
      <c r="AU1374" s="266" t="s">
        <v>83</v>
      </c>
      <c r="AV1374" s="15" t="s">
        <v>81</v>
      </c>
      <c r="AW1374" s="15" t="s">
        <v>35</v>
      </c>
      <c r="AX1374" s="15" t="s">
        <v>74</v>
      </c>
      <c r="AY1374" s="266" t="s">
        <v>197</v>
      </c>
    </row>
    <row r="1375" s="15" customFormat="1">
      <c r="A1375" s="15"/>
      <c r="B1375" s="257"/>
      <c r="C1375" s="258"/>
      <c r="D1375" s="236" t="s">
        <v>207</v>
      </c>
      <c r="E1375" s="259" t="s">
        <v>19</v>
      </c>
      <c r="F1375" s="260" t="s">
        <v>1932</v>
      </c>
      <c r="G1375" s="258"/>
      <c r="H1375" s="259" t="s">
        <v>19</v>
      </c>
      <c r="I1375" s="261"/>
      <c r="J1375" s="258"/>
      <c r="K1375" s="258"/>
      <c r="L1375" s="262"/>
      <c r="M1375" s="263"/>
      <c r="N1375" s="264"/>
      <c r="O1375" s="264"/>
      <c r="P1375" s="264"/>
      <c r="Q1375" s="264"/>
      <c r="R1375" s="264"/>
      <c r="S1375" s="264"/>
      <c r="T1375" s="26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6" t="s">
        <v>207</v>
      </c>
      <c r="AU1375" s="266" t="s">
        <v>83</v>
      </c>
      <c r="AV1375" s="15" t="s">
        <v>81</v>
      </c>
      <c r="AW1375" s="15" t="s">
        <v>35</v>
      </c>
      <c r="AX1375" s="15" t="s">
        <v>74</v>
      </c>
      <c r="AY1375" s="266" t="s">
        <v>197</v>
      </c>
    </row>
    <row r="1376" s="15" customFormat="1">
      <c r="A1376" s="15"/>
      <c r="B1376" s="257"/>
      <c r="C1376" s="258"/>
      <c r="D1376" s="236" t="s">
        <v>207</v>
      </c>
      <c r="E1376" s="259" t="s">
        <v>19</v>
      </c>
      <c r="F1376" s="260" t="s">
        <v>1933</v>
      </c>
      <c r="G1376" s="258"/>
      <c r="H1376" s="259" t="s">
        <v>19</v>
      </c>
      <c r="I1376" s="261"/>
      <c r="J1376" s="258"/>
      <c r="K1376" s="258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6" t="s">
        <v>207</v>
      </c>
      <c r="AU1376" s="266" t="s">
        <v>83</v>
      </c>
      <c r="AV1376" s="15" t="s">
        <v>81</v>
      </c>
      <c r="AW1376" s="15" t="s">
        <v>35</v>
      </c>
      <c r="AX1376" s="15" t="s">
        <v>74</v>
      </c>
      <c r="AY1376" s="266" t="s">
        <v>197</v>
      </c>
    </row>
    <row r="1377" s="13" customFormat="1">
      <c r="A1377" s="13"/>
      <c r="B1377" s="234"/>
      <c r="C1377" s="235"/>
      <c r="D1377" s="236" t="s">
        <v>207</v>
      </c>
      <c r="E1377" s="237" t="s">
        <v>19</v>
      </c>
      <c r="F1377" s="238" t="s">
        <v>83</v>
      </c>
      <c r="G1377" s="235"/>
      <c r="H1377" s="239">
        <v>2</v>
      </c>
      <c r="I1377" s="240"/>
      <c r="J1377" s="235"/>
      <c r="K1377" s="235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207</v>
      </c>
      <c r="AU1377" s="245" t="s">
        <v>83</v>
      </c>
      <c r="AV1377" s="13" t="s">
        <v>83</v>
      </c>
      <c r="AW1377" s="13" t="s">
        <v>35</v>
      </c>
      <c r="AX1377" s="13" t="s">
        <v>81</v>
      </c>
      <c r="AY1377" s="245" t="s">
        <v>197</v>
      </c>
    </row>
    <row r="1378" s="2" customFormat="1" ht="49.05" customHeight="1">
      <c r="A1378" s="41"/>
      <c r="B1378" s="42"/>
      <c r="C1378" s="216" t="s">
        <v>1934</v>
      </c>
      <c r="D1378" s="216" t="s">
        <v>199</v>
      </c>
      <c r="E1378" s="217" t="s">
        <v>1935</v>
      </c>
      <c r="F1378" s="218" t="s">
        <v>1936</v>
      </c>
      <c r="G1378" s="219" t="s">
        <v>1331</v>
      </c>
      <c r="H1378" s="288"/>
      <c r="I1378" s="221"/>
      <c r="J1378" s="222">
        <f>ROUND(I1378*H1378,2)</f>
        <v>0</v>
      </c>
      <c r="K1378" s="218" t="s">
        <v>203</v>
      </c>
      <c r="L1378" s="47"/>
      <c r="M1378" s="223" t="s">
        <v>19</v>
      </c>
      <c r="N1378" s="224" t="s">
        <v>45</v>
      </c>
      <c r="O1378" s="87"/>
      <c r="P1378" s="225">
        <f>O1378*H1378</f>
        <v>0</v>
      </c>
      <c r="Q1378" s="225">
        <v>0</v>
      </c>
      <c r="R1378" s="225">
        <f>Q1378*H1378</f>
        <v>0</v>
      </c>
      <c r="S1378" s="225">
        <v>0</v>
      </c>
      <c r="T1378" s="226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27" t="s">
        <v>304</v>
      </c>
      <c r="AT1378" s="227" t="s">
        <v>199</v>
      </c>
      <c r="AU1378" s="227" t="s">
        <v>83</v>
      </c>
      <c r="AY1378" s="20" t="s">
        <v>197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20" t="s">
        <v>81</v>
      </c>
      <c r="BK1378" s="228">
        <f>ROUND(I1378*H1378,2)</f>
        <v>0</v>
      </c>
      <c r="BL1378" s="20" t="s">
        <v>304</v>
      </c>
      <c r="BM1378" s="227" t="s">
        <v>1937</v>
      </c>
    </row>
    <row r="1379" s="2" customFormat="1">
      <c r="A1379" s="41"/>
      <c r="B1379" s="42"/>
      <c r="C1379" s="43"/>
      <c r="D1379" s="229" t="s">
        <v>205</v>
      </c>
      <c r="E1379" s="43"/>
      <c r="F1379" s="230" t="s">
        <v>1938</v>
      </c>
      <c r="G1379" s="43"/>
      <c r="H1379" s="43"/>
      <c r="I1379" s="231"/>
      <c r="J1379" s="43"/>
      <c r="K1379" s="43"/>
      <c r="L1379" s="47"/>
      <c r="M1379" s="232"/>
      <c r="N1379" s="233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205</v>
      </c>
      <c r="AU1379" s="20" t="s">
        <v>83</v>
      </c>
    </row>
    <row r="1380" s="12" customFormat="1" ht="22.8" customHeight="1">
      <c r="A1380" s="12"/>
      <c r="B1380" s="200"/>
      <c r="C1380" s="201"/>
      <c r="D1380" s="202" t="s">
        <v>73</v>
      </c>
      <c r="E1380" s="214" t="s">
        <v>1939</v>
      </c>
      <c r="F1380" s="214" t="s">
        <v>1940</v>
      </c>
      <c r="G1380" s="201"/>
      <c r="H1380" s="201"/>
      <c r="I1380" s="204"/>
      <c r="J1380" s="215">
        <f>BK1380</f>
        <v>0</v>
      </c>
      <c r="K1380" s="201"/>
      <c r="L1380" s="206"/>
      <c r="M1380" s="207"/>
      <c r="N1380" s="208"/>
      <c r="O1380" s="208"/>
      <c r="P1380" s="209">
        <f>SUM(P1381:P1516)</f>
        <v>0</v>
      </c>
      <c r="Q1380" s="208"/>
      <c r="R1380" s="209">
        <f>SUM(R1381:R1516)</f>
        <v>5.94918193</v>
      </c>
      <c r="S1380" s="208"/>
      <c r="T1380" s="210">
        <f>SUM(T1381:T1516)</f>
        <v>0.016</v>
      </c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R1380" s="211" t="s">
        <v>83</v>
      </c>
      <c r="AT1380" s="212" t="s">
        <v>73</v>
      </c>
      <c r="AU1380" s="212" t="s">
        <v>81</v>
      </c>
      <c r="AY1380" s="211" t="s">
        <v>197</v>
      </c>
      <c r="BK1380" s="213">
        <f>SUM(BK1381:BK1516)</f>
        <v>0</v>
      </c>
    </row>
    <row r="1381" s="2" customFormat="1" ht="24.15" customHeight="1">
      <c r="A1381" s="41"/>
      <c r="B1381" s="42"/>
      <c r="C1381" s="216" t="s">
        <v>1941</v>
      </c>
      <c r="D1381" s="216" t="s">
        <v>199</v>
      </c>
      <c r="E1381" s="217" t="s">
        <v>1942</v>
      </c>
      <c r="F1381" s="218" t="s">
        <v>1943</v>
      </c>
      <c r="G1381" s="219" t="s">
        <v>533</v>
      </c>
      <c r="H1381" s="220">
        <v>1</v>
      </c>
      <c r="I1381" s="221"/>
      <c r="J1381" s="222">
        <f>ROUND(I1381*H1381,2)</f>
        <v>0</v>
      </c>
      <c r="K1381" s="218" t="s">
        <v>19</v>
      </c>
      <c r="L1381" s="47"/>
      <c r="M1381" s="223" t="s">
        <v>19</v>
      </c>
      <c r="N1381" s="224" t="s">
        <v>45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304</v>
      </c>
      <c r="AT1381" s="227" t="s">
        <v>199</v>
      </c>
      <c r="AU1381" s="227" t="s">
        <v>83</v>
      </c>
      <c r="AY1381" s="20" t="s">
        <v>197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81</v>
      </c>
      <c r="BK1381" s="228">
        <f>ROUND(I1381*H1381,2)</f>
        <v>0</v>
      </c>
      <c r="BL1381" s="20" t="s">
        <v>304</v>
      </c>
      <c r="BM1381" s="227" t="s">
        <v>1944</v>
      </c>
    </row>
    <row r="1382" s="13" customFormat="1">
      <c r="A1382" s="13"/>
      <c r="B1382" s="234"/>
      <c r="C1382" s="235"/>
      <c r="D1382" s="236" t="s">
        <v>207</v>
      </c>
      <c r="E1382" s="237" t="s">
        <v>19</v>
      </c>
      <c r="F1382" s="238" t="s">
        <v>1945</v>
      </c>
      <c r="G1382" s="235"/>
      <c r="H1382" s="239">
        <v>1</v>
      </c>
      <c r="I1382" s="240"/>
      <c r="J1382" s="235"/>
      <c r="K1382" s="235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207</v>
      </c>
      <c r="AU1382" s="245" t="s">
        <v>83</v>
      </c>
      <c r="AV1382" s="13" t="s">
        <v>83</v>
      </c>
      <c r="AW1382" s="13" t="s">
        <v>35</v>
      </c>
      <c r="AX1382" s="13" t="s">
        <v>81</v>
      </c>
      <c r="AY1382" s="245" t="s">
        <v>197</v>
      </c>
    </row>
    <row r="1383" s="2" customFormat="1" ht="24.15" customHeight="1">
      <c r="A1383" s="41"/>
      <c r="B1383" s="42"/>
      <c r="C1383" s="216" t="s">
        <v>1946</v>
      </c>
      <c r="D1383" s="216" t="s">
        <v>199</v>
      </c>
      <c r="E1383" s="217" t="s">
        <v>1947</v>
      </c>
      <c r="F1383" s="218" t="s">
        <v>1948</v>
      </c>
      <c r="G1383" s="219" t="s">
        <v>903</v>
      </c>
      <c r="H1383" s="220">
        <v>18.329999999999998</v>
      </c>
      <c r="I1383" s="221"/>
      <c r="J1383" s="222">
        <f>ROUND(I1383*H1383,2)</f>
        <v>0</v>
      </c>
      <c r="K1383" s="218" t="s">
        <v>203</v>
      </c>
      <c r="L1383" s="47"/>
      <c r="M1383" s="223" t="s">
        <v>19</v>
      </c>
      <c r="N1383" s="224" t="s">
        <v>45</v>
      </c>
      <c r="O1383" s="87"/>
      <c r="P1383" s="225">
        <f>O1383*H1383</f>
        <v>0</v>
      </c>
      <c r="Q1383" s="225">
        <v>0.00072000000000000005</v>
      </c>
      <c r="R1383" s="225">
        <f>Q1383*H1383</f>
        <v>0.0131976</v>
      </c>
      <c r="S1383" s="225">
        <v>0</v>
      </c>
      <c r="T1383" s="226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27" t="s">
        <v>304</v>
      </c>
      <c r="AT1383" s="227" t="s">
        <v>199</v>
      </c>
      <c r="AU1383" s="227" t="s">
        <v>83</v>
      </c>
      <c r="AY1383" s="20" t="s">
        <v>197</v>
      </c>
      <c r="BE1383" s="228">
        <f>IF(N1383="základní",J1383,0)</f>
        <v>0</v>
      </c>
      <c r="BF1383" s="228">
        <f>IF(N1383="snížená",J1383,0)</f>
        <v>0</v>
      </c>
      <c r="BG1383" s="228">
        <f>IF(N1383="zákl. přenesená",J1383,0)</f>
        <v>0</v>
      </c>
      <c r="BH1383" s="228">
        <f>IF(N1383="sníž. přenesená",J1383,0)</f>
        <v>0</v>
      </c>
      <c r="BI1383" s="228">
        <f>IF(N1383="nulová",J1383,0)</f>
        <v>0</v>
      </c>
      <c r="BJ1383" s="20" t="s">
        <v>81</v>
      </c>
      <c r="BK1383" s="228">
        <f>ROUND(I1383*H1383,2)</f>
        <v>0</v>
      </c>
      <c r="BL1383" s="20" t="s">
        <v>304</v>
      </c>
      <c r="BM1383" s="227" t="s">
        <v>1949</v>
      </c>
    </row>
    <row r="1384" s="2" customFormat="1">
      <c r="A1384" s="41"/>
      <c r="B1384" s="42"/>
      <c r="C1384" s="43"/>
      <c r="D1384" s="229" t="s">
        <v>205</v>
      </c>
      <c r="E1384" s="43"/>
      <c r="F1384" s="230" t="s">
        <v>1950</v>
      </c>
      <c r="G1384" s="43"/>
      <c r="H1384" s="43"/>
      <c r="I1384" s="231"/>
      <c r="J1384" s="43"/>
      <c r="K1384" s="43"/>
      <c r="L1384" s="47"/>
      <c r="M1384" s="232"/>
      <c r="N1384" s="233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205</v>
      </c>
      <c r="AU1384" s="20" t="s">
        <v>83</v>
      </c>
    </row>
    <row r="1385" s="15" customFormat="1">
      <c r="A1385" s="15"/>
      <c r="B1385" s="257"/>
      <c r="C1385" s="258"/>
      <c r="D1385" s="236" t="s">
        <v>207</v>
      </c>
      <c r="E1385" s="259" t="s">
        <v>19</v>
      </c>
      <c r="F1385" s="260" t="s">
        <v>1951</v>
      </c>
      <c r="G1385" s="258"/>
      <c r="H1385" s="259" t="s">
        <v>19</v>
      </c>
      <c r="I1385" s="261"/>
      <c r="J1385" s="258"/>
      <c r="K1385" s="258"/>
      <c r="L1385" s="262"/>
      <c r="M1385" s="263"/>
      <c r="N1385" s="264"/>
      <c r="O1385" s="264"/>
      <c r="P1385" s="264"/>
      <c r="Q1385" s="264"/>
      <c r="R1385" s="264"/>
      <c r="S1385" s="264"/>
      <c r="T1385" s="26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6" t="s">
        <v>207</v>
      </c>
      <c r="AU1385" s="266" t="s">
        <v>83</v>
      </c>
      <c r="AV1385" s="15" t="s">
        <v>81</v>
      </c>
      <c r="AW1385" s="15" t="s">
        <v>35</v>
      </c>
      <c r="AX1385" s="15" t="s">
        <v>74</v>
      </c>
      <c r="AY1385" s="266" t="s">
        <v>197</v>
      </c>
    </row>
    <row r="1386" s="15" customFormat="1">
      <c r="A1386" s="15"/>
      <c r="B1386" s="257"/>
      <c r="C1386" s="258"/>
      <c r="D1386" s="236" t="s">
        <v>207</v>
      </c>
      <c r="E1386" s="259" t="s">
        <v>19</v>
      </c>
      <c r="F1386" s="260" t="s">
        <v>1952</v>
      </c>
      <c r="G1386" s="258"/>
      <c r="H1386" s="259" t="s">
        <v>19</v>
      </c>
      <c r="I1386" s="261"/>
      <c r="J1386" s="258"/>
      <c r="K1386" s="258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207</v>
      </c>
      <c r="AU1386" s="266" t="s">
        <v>83</v>
      </c>
      <c r="AV1386" s="15" t="s">
        <v>81</v>
      </c>
      <c r="AW1386" s="15" t="s">
        <v>35</v>
      </c>
      <c r="AX1386" s="15" t="s">
        <v>74</v>
      </c>
      <c r="AY1386" s="266" t="s">
        <v>197</v>
      </c>
    </row>
    <row r="1387" s="13" customFormat="1">
      <c r="A1387" s="13"/>
      <c r="B1387" s="234"/>
      <c r="C1387" s="235"/>
      <c r="D1387" s="236" t="s">
        <v>207</v>
      </c>
      <c r="E1387" s="237" t="s">
        <v>19</v>
      </c>
      <c r="F1387" s="238" t="s">
        <v>1953</v>
      </c>
      <c r="G1387" s="235"/>
      <c r="H1387" s="239">
        <v>18.329999999999998</v>
      </c>
      <c r="I1387" s="240"/>
      <c r="J1387" s="235"/>
      <c r="K1387" s="235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207</v>
      </c>
      <c r="AU1387" s="245" t="s">
        <v>83</v>
      </c>
      <c r="AV1387" s="13" t="s">
        <v>83</v>
      </c>
      <c r="AW1387" s="13" t="s">
        <v>35</v>
      </c>
      <c r="AX1387" s="13" t="s">
        <v>81</v>
      </c>
      <c r="AY1387" s="245" t="s">
        <v>197</v>
      </c>
    </row>
    <row r="1388" s="2" customFormat="1" ht="24.15" customHeight="1">
      <c r="A1388" s="41"/>
      <c r="B1388" s="42"/>
      <c r="C1388" s="278" t="s">
        <v>1954</v>
      </c>
      <c r="D1388" s="278" t="s">
        <v>547</v>
      </c>
      <c r="E1388" s="279" t="s">
        <v>1955</v>
      </c>
      <c r="F1388" s="280" t="s">
        <v>1956</v>
      </c>
      <c r="G1388" s="281" t="s">
        <v>903</v>
      </c>
      <c r="H1388" s="282">
        <v>18.329999999999998</v>
      </c>
      <c r="I1388" s="283"/>
      <c r="J1388" s="284">
        <f>ROUND(I1388*H1388,2)</f>
        <v>0</v>
      </c>
      <c r="K1388" s="280" t="s">
        <v>19</v>
      </c>
      <c r="L1388" s="285"/>
      <c r="M1388" s="286" t="s">
        <v>19</v>
      </c>
      <c r="N1388" s="287" t="s">
        <v>45</v>
      </c>
      <c r="O1388" s="87"/>
      <c r="P1388" s="225">
        <f>O1388*H1388</f>
        <v>0</v>
      </c>
      <c r="Q1388" s="225">
        <v>0.019</v>
      </c>
      <c r="R1388" s="225">
        <f>Q1388*H1388</f>
        <v>0.34826999999999997</v>
      </c>
      <c r="S1388" s="225">
        <v>0</v>
      </c>
      <c r="T1388" s="226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27" t="s">
        <v>409</v>
      </c>
      <c r="AT1388" s="227" t="s">
        <v>547</v>
      </c>
      <c r="AU1388" s="227" t="s">
        <v>83</v>
      </c>
      <c r="AY1388" s="20" t="s">
        <v>197</v>
      </c>
      <c r="BE1388" s="228">
        <f>IF(N1388="základní",J1388,0)</f>
        <v>0</v>
      </c>
      <c r="BF1388" s="228">
        <f>IF(N1388="snížená",J1388,0)</f>
        <v>0</v>
      </c>
      <c r="BG1388" s="228">
        <f>IF(N1388="zákl. přenesená",J1388,0)</f>
        <v>0</v>
      </c>
      <c r="BH1388" s="228">
        <f>IF(N1388="sníž. přenesená",J1388,0)</f>
        <v>0</v>
      </c>
      <c r="BI1388" s="228">
        <f>IF(N1388="nulová",J1388,0)</f>
        <v>0</v>
      </c>
      <c r="BJ1388" s="20" t="s">
        <v>81</v>
      </c>
      <c r="BK1388" s="228">
        <f>ROUND(I1388*H1388,2)</f>
        <v>0</v>
      </c>
      <c r="BL1388" s="20" t="s">
        <v>304</v>
      </c>
      <c r="BM1388" s="227" t="s">
        <v>1957</v>
      </c>
    </row>
    <row r="1389" s="15" customFormat="1">
      <c r="A1389" s="15"/>
      <c r="B1389" s="257"/>
      <c r="C1389" s="258"/>
      <c r="D1389" s="236" t="s">
        <v>207</v>
      </c>
      <c r="E1389" s="259" t="s">
        <v>19</v>
      </c>
      <c r="F1389" s="260" t="s">
        <v>1958</v>
      </c>
      <c r="G1389" s="258"/>
      <c r="H1389" s="259" t="s">
        <v>19</v>
      </c>
      <c r="I1389" s="261"/>
      <c r="J1389" s="258"/>
      <c r="K1389" s="258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207</v>
      </c>
      <c r="AU1389" s="266" t="s">
        <v>83</v>
      </c>
      <c r="AV1389" s="15" t="s">
        <v>81</v>
      </c>
      <c r="AW1389" s="15" t="s">
        <v>35</v>
      </c>
      <c r="AX1389" s="15" t="s">
        <v>74</v>
      </c>
      <c r="AY1389" s="266" t="s">
        <v>197</v>
      </c>
    </row>
    <row r="1390" s="15" customFormat="1">
      <c r="A1390" s="15"/>
      <c r="B1390" s="257"/>
      <c r="C1390" s="258"/>
      <c r="D1390" s="236" t="s">
        <v>207</v>
      </c>
      <c r="E1390" s="259" t="s">
        <v>19</v>
      </c>
      <c r="F1390" s="260" t="s">
        <v>1959</v>
      </c>
      <c r="G1390" s="258"/>
      <c r="H1390" s="259" t="s">
        <v>19</v>
      </c>
      <c r="I1390" s="261"/>
      <c r="J1390" s="258"/>
      <c r="K1390" s="258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207</v>
      </c>
      <c r="AU1390" s="266" t="s">
        <v>83</v>
      </c>
      <c r="AV1390" s="15" t="s">
        <v>81</v>
      </c>
      <c r="AW1390" s="15" t="s">
        <v>35</v>
      </c>
      <c r="AX1390" s="15" t="s">
        <v>74</v>
      </c>
      <c r="AY1390" s="266" t="s">
        <v>197</v>
      </c>
    </row>
    <row r="1391" s="15" customFormat="1">
      <c r="A1391" s="15"/>
      <c r="B1391" s="257"/>
      <c r="C1391" s="258"/>
      <c r="D1391" s="236" t="s">
        <v>207</v>
      </c>
      <c r="E1391" s="259" t="s">
        <v>19</v>
      </c>
      <c r="F1391" s="260" t="s">
        <v>1960</v>
      </c>
      <c r="G1391" s="258"/>
      <c r="H1391" s="259" t="s">
        <v>19</v>
      </c>
      <c r="I1391" s="261"/>
      <c r="J1391" s="258"/>
      <c r="K1391" s="258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207</v>
      </c>
      <c r="AU1391" s="266" t="s">
        <v>83</v>
      </c>
      <c r="AV1391" s="15" t="s">
        <v>81</v>
      </c>
      <c r="AW1391" s="15" t="s">
        <v>35</v>
      </c>
      <c r="AX1391" s="15" t="s">
        <v>74</v>
      </c>
      <c r="AY1391" s="266" t="s">
        <v>197</v>
      </c>
    </row>
    <row r="1392" s="15" customFormat="1">
      <c r="A1392" s="15"/>
      <c r="B1392" s="257"/>
      <c r="C1392" s="258"/>
      <c r="D1392" s="236" t="s">
        <v>207</v>
      </c>
      <c r="E1392" s="259" t="s">
        <v>19</v>
      </c>
      <c r="F1392" s="260" t="s">
        <v>1961</v>
      </c>
      <c r="G1392" s="258"/>
      <c r="H1392" s="259" t="s">
        <v>19</v>
      </c>
      <c r="I1392" s="261"/>
      <c r="J1392" s="258"/>
      <c r="K1392" s="258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207</v>
      </c>
      <c r="AU1392" s="266" t="s">
        <v>83</v>
      </c>
      <c r="AV1392" s="15" t="s">
        <v>81</v>
      </c>
      <c r="AW1392" s="15" t="s">
        <v>35</v>
      </c>
      <c r="AX1392" s="15" t="s">
        <v>74</v>
      </c>
      <c r="AY1392" s="266" t="s">
        <v>197</v>
      </c>
    </row>
    <row r="1393" s="13" customFormat="1">
      <c r="A1393" s="13"/>
      <c r="B1393" s="234"/>
      <c r="C1393" s="235"/>
      <c r="D1393" s="236" t="s">
        <v>207</v>
      </c>
      <c r="E1393" s="237" t="s">
        <v>19</v>
      </c>
      <c r="F1393" s="238" t="s">
        <v>1962</v>
      </c>
      <c r="G1393" s="235"/>
      <c r="H1393" s="239">
        <v>18.329999999999998</v>
      </c>
      <c r="I1393" s="240"/>
      <c r="J1393" s="235"/>
      <c r="K1393" s="235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207</v>
      </c>
      <c r="AU1393" s="245" t="s">
        <v>83</v>
      </c>
      <c r="AV1393" s="13" t="s">
        <v>83</v>
      </c>
      <c r="AW1393" s="13" t="s">
        <v>35</v>
      </c>
      <c r="AX1393" s="13" t="s">
        <v>81</v>
      </c>
      <c r="AY1393" s="245" t="s">
        <v>197</v>
      </c>
    </row>
    <row r="1394" s="2" customFormat="1" ht="24.15" customHeight="1">
      <c r="A1394" s="41"/>
      <c r="B1394" s="42"/>
      <c r="C1394" s="216" t="s">
        <v>1963</v>
      </c>
      <c r="D1394" s="216" t="s">
        <v>199</v>
      </c>
      <c r="E1394" s="217" t="s">
        <v>1964</v>
      </c>
      <c r="F1394" s="218" t="s">
        <v>1965</v>
      </c>
      <c r="G1394" s="219" t="s">
        <v>903</v>
      </c>
      <c r="H1394" s="220">
        <v>6</v>
      </c>
      <c r="I1394" s="221"/>
      <c r="J1394" s="222">
        <f>ROUND(I1394*H1394,2)</f>
        <v>0</v>
      </c>
      <c r="K1394" s="218" t="s">
        <v>203</v>
      </c>
      <c r="L1394" s="47"/>
      <c r="M1394" s="223" t="s">
        <v>19</v>
      </c>
      <c r="N1394" s="224" t="s">
        <v>45</v>
      </c>
      <c r="O1394" s="87"/>
      <c r="P1394" s="225">
        <f>O1394*H1394</f>
        <v>0</v>
      </c>
      <c r="Q1394" s="225">
        <v>0</v>
      </c>
      <c r="R1394" s="225">
        <f>Q1394*H1394</f>
        <v>0</v>
      </c>
      <c r="S1394" s="225">
        <v>0</v>
      </c>
      <c r="T1394" s="226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7" t="s">
        <v>304</v>
      </c>
      <c r="AT1394" s="227" t="s">
        <v>199</v>
      </c>
      <c r="AU1394" s="227" t="s">
        <v>83</v>
      </c>
      <c r="AY1394" s="20" t="s">
        <v>197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20" t="s">
        <v>81</v>
      </c>
      <c r="BK1394" s="228">
        <f>ROUND(I1394*H1394,2)</f>
        <v>0</v>
      </c>
      <c r="BL1394" s="20" t="s">
        <v>304</v>
      </c>
      <c r="BM1394" s="227" t="s">
        <v>1966</v>
      </c>
    </row>
    <row r="1395" s="2" customFormat="1">
      <c r="A1395" s="41"/>
      <c r="B1395" s="42"/>
      <c r="C1395" s="43"/>
      <c r="D1395" s="229" t="s">
        <v>205</v>
      </c>
      <c r="E1395" s="43"/>
      <c r="F1395" s="230" t="s">
        <v>1967</v>
      </c>
      <c r="G1395" s="43"/>
      <c r="H1395" s="43"/>
      <c r="I1395" s="231"/>
      <c r="J1395" s="43"/>
      <c r="K1395" s="43"/>
      <c r="L1395" s="47"/>
      <c r="M1395" s="232"/>
      <c r="N1395" s="233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205</v>
      </c>
      <c r="AU1395" s="20" t="s">
        <v>83</v>
      </c>
    </row>
    <row r="1396" s="13" customFormat="1">
      <c r="A1396" s="13"/>
      <c r="B1396" s="234"/>
      <c r="C1396" s="235"/>
      <c r="D1396" s="236" t="s">
        <v>207</v>
      </c>
      <c r="E1396" s="237" t="s">
        <v>19</v>
      </c>
      <c r="F1396" s="238" t="s">
        <v>1968</v>
      </c>
      <c r="G1396" s="235"/>
      <c r="H1396" s="239">
        <v>6</v>
      </c>
      <c r="I1396" s="240"/>
      <c r="J1396" s="235"/>
      <c r="K1396" s="235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207</v>
      </c>
      <c r="AU1396" s="245" t="s">
        <v>83</v>
      </c>
      <c r="AV1396" s="13" t="s">
        <v>83</v>
      </c>
      <c r="AW1396" s="13" t="s">
        <v>35</v>
      </c>
      <c r="AX1396" s="13" t="s">
        <v>81</v>
      </c>
      <c r="AY1396" s="245" t="s">
        <v>197</v>
      </c>
    </row>
    <row r="1397" s="2" customFormat="1" ht="16.5" customHeight="1">
      <c r="A1397" s="41"/>
      <c r="B1397" s="42"/>
      <c r="C1397" s="278" t="s">
        <v>1969</v>
      </c>
      <c r="D1397" s="278" t="s">
        <v>547</v>
      </c>
      <c r="E1397" s="279" t="s">
        <v>1970</v>
      </c>
      <c r="F1397" s="280" t="s">
        <v>1971</v>
      </c>
      <c r="G1397" s="281" t="s">
        <v>903</v>
      </c>
      <c r="H1397" s="282">
        <v>6</v>
      </c>
      <c r="I1397" s="283"/>
      <c r="J1397" s="284">
        <f>ROUND(I1397*H1397,2)</f>
        <v>0</v>
      </c>
      <c r="K1397" s="280" t="s">
        <v>19</v>
      </c>
      <c r="L1397" s="285"/>
      <c r="M1397" s="286" t="s">
        <v>19</v>
      </c>
      <c r="N1397" s="287" t="s">
        <v>45</v>
      </c>
      <c r="O1397" s="87"/>
      <c r="P1397" s="225">
        <f>O1397*H1397</f>
        <v>0</v>
      </c>
      <c r="Q1397" s="225">
        <v>0.00073999999999999999</v>
      </c>
      <c r="R1397" s="225">
        <f>Q1397*H1397</f>
        <v>0.0044399999999999995</v>
      </c>
      <c r="S1397" s="225">
        <v>0</v>
      </c>
      <c r="T1397" s="226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7" t="s">
        <v>409</v>
      </c>
      <c r="AT1397" s="227" t="s">
        <v>547</v>
      </c>
      <c r="AU1397" s="227" t="s">
        <v>83</v>
      </c>
      <c r="AY1397" s="20" t="s">
        <v>197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0" t="s">
        <v>81</v>
      </c>
      <c r="BK1397" s="228">
        <f>ROUND(I1397*H1397,2)</f>
        <v>0</v>
      </c>
      <c r="BL1397" s="20" t="s">
        <v>304</v>
      </c>
      <c r="BM1397" s="227" t="s">
        <v>1972</v>
      </c>
    </row>
    <row r="1398" s="2" customFormat="1" ht="24.15" customHeight="1">
      <c r="A1398" s="41"/>
      <c r="B1398" s="42"/>
      <c r="C1398" s="216" t="s">
        <v>1973</v>
      </c>
      <c r="D1398" s="216" t="s">
        <v>199</v>
      </c>
      <c r="E1398" s="217" t="s">
        <v>1974</v>
      </c>
      <c r="F1398" s="218" t="s">
        <v>1975</v>
      </c>
      <c r="G1398" s="219" t="s">
        <v>280</v>
      </c>
      <c r="H1398" s="220">
        <v>1</v>
      </c>
      <c r="I1398" s="221"/>
      <c r="J1398" s="222">
        <f>ROUND(I1398*H1398,2)</f>
        <v>0</v>
      </c>
      <c r="K1398" s="218" t="s">
        <v>203</v>
      </c>
      <c r="L1398" s="47"/>
      <c r="M1398" s="223" t="s">
        <v>19</v>
      </c>
      <c r="N1398" s="224" t="s">
        <v>45</v>
      </c>
      <c r="O1398" s="87"/>
      <c r="P1398" s="225">
        <f>O1398*H1398</f>
        <v>0</v>
      </c>
      <c r="Q1398" s="225">
        <v>0</v>
      </c>
      <c r="R1398" s="225">
        <f>Q1398*H1398</f>
        <v>0</v>
      </c>
      <c r="S1398" s="225">
        <v>0</v>
      </c>
      <c r="T1398" s="226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7" t="s">
        <v>304</v>
      </c>
      <c r="AT1398" s="227" t="s">
        <v>199</v>
      </c>
      <c r="AU1398" s="227" t="s">
        <v>83</v>
      </c>
      <c r="AY1398" s="20" t="s">
        <v>197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20" t="s">
        <v>81</v>
      </c>
      <c r="BK1398" s="228">
        <f>ROUND(I1398*H1398,2)</f>
        <v>0</v>
      </c>
      <c r="BL1398" s="20" t="s">
        <v>304</v>
      </c>
      <c r="BM1398" s="227" t="s">
        <v>1976</v>
      </c>
    </row>
    <row r="1399" s="2" customFormat="1">
      <c r="A1399" s="41"/>
      <c r="B1399" s="42"/>
      <c r="C1399" s="43"/>
      <c r="D1399" s="229" t="s">
        <v>205</v>
      </c>
      <c r="E1399" s="43"/>
      <c r="F1399" s="230" t="s">
        <v>1977</v>
      </c>
      <c r="G1399" s="43"/>
      <c r="H1399" s="43"/>
      <c r="I1399" s="231"/>
      <c r="J1399" s="43"/>
      <c r="K1399" s="43"/>
      <c r="L1399" s="47"/>
      <c r="M1399" s="232"/>
      <c r="N1399" s="233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205</v>
      </c>
      <c r="AU1399" s="20" t="s">
        <v>83</v>
      </c>
    </row>
    <row r="1400" s="13" customFormat="1">
      <c r="A1400" s="13"/>
      <c r="B1400" s="234"/>
      <c r="C1400" s="235"/>
      <c r="D1400" s="236" t="s">
        <v>207</v>
      </c>
      <c r="E1400" s="237" t="s">
        <v>19</v>
      </c>
      <c r="F1400" s="238" t="s">
        <v>1978</v>
      </c>
      <c r="G1400" s="235"/>
      <c r="H1400" s="239">
        <v>1</v>
      </c>
      <c r="I1400" s="240"/>
      <c r="J1400" s="235"/>
      <c r="K1400" s="235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207</v>
      </c>
      <c r="AU1400" s="245" t="s">
        <v>83</v>
      </c>
      <c r="AV1400" s="13" t="s">
        <v>83</v>
      </c>
      <c r="AW1400" s="13" t="s">
        <v>35</v>
      </c>
      <c r="AX1400" s="13" t="s">
        <v>81</v>
      </c>
      <c r="AY1400" s="245" t="s">
        <v>197</v>
      </c>
    </row>
    <row r="1401" s="2" customFormat="1" ht="16.5" customHeight="1">
      <c r="A1401" s="41"/>
      <c r="B1401" s="42"/>
      <c r="C1401" s="278" t="s">
        <v>1979</v>
      </c>
      <c r="D1401" s="278" t="s">
        <v>547</v>
      </c>
      <c r="E1401" s="279" t="s">
        <v>1980</v>
      </c>
      <c r="F1401" s="280" t="s">
        <v>1981</v>
      </c>
      <c r="G1401" s="281" t="s">
        <v>280</v>
      </c>
      <c r="H1401" s="282">
        <v>1</v>
      </c>
      <c r="I1401" s="283"/>
      <c r="J1401" s="284">
        <f>ROUND(I1401*H1401,2)</f>
        <v>0</v>
      </c>
      <c r="K1401" s="280" t="s">
        <v>203</v>
      </c>
      <c r="L1401" s="285"/>
      <c r="M1401" s="286" t="s">
        <v>19</v>
      </c>
      <c r="N1401" s="287" t="s">
        <v>45</v>
      </c>
      <c r="O1401" s="87"/>
      <c r="P1401" s="225">
        <f>O1401*H1401</f>
        <v>0</v>
      </c>
      <c r="Q1401" s="225">
        <v>0.00020000000000000001</v>
      </c>
      <c r="R1401" s="225">
        <f>Q1401*H1401</f>
        <v>0.00020000000000000001</v>
      </c>
      <c r="S1401" s="225">
        <v>0</v>
      </c>
      <c r="T1401" s="226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7" t="s">
        <v>409</v>
      </c>
      <c r="AT1401" s="227" t="s">
        <v>547</v>
      </c>
      <c r="AU1401" s="227" t="s">
        <v>83</v>
      </c>
      <c r="AY1401" s="20" t="s">
        <v>197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0" t="s">
        <v>81</v>
      </c>
      <c r="BK1401" s="228">
        <f>ROUND(I1401*H1401,2)</f>
        <v>0</v>
      </c>
      <c r="BL1401" s="20" t="s">
        <v>304</v>
      </c>
      <c r="BM1401" s="227" t="s">
        <v>1982</v>
      </c>
    </row>
    <row r="1402" s="2" customFormat="1" ht="24.15" customHeight="1">
      <c r="A1402" s="41"/>
      <c r="B1402" s="42"/>
      <c r="C1402" s="216" t="s">
        <v>1983</v>
      </c>
      <c r="D1402" s="216" t="s">
        <v>199</v>
      </c>
      <c r="E1402" s="217" t="s">
        <v>1984</v>
      </c>
      <c r="F1402" s="218" t="s">
        <v>1985</v>
      </c>
      <c r="G1402" s="219" t="s">
        <v>280</v>
      </c>
      <c r="H1402" s="220">
        <v>1</v>
      </c>
      <c r="I1402" s="221"/>
      <c r="J1402" s="222">
        <f>ROUND(I1402*H1402,2)</f>
        <v>0</v>
      </c>
      <c r="K1402" s="218" t="s">
        <v>203</v>
      </c>
      <c r="L1402" s="47"/>
      <c r="M1402" s="223" t="s">
        <v>19</v>
      </c>
      <c r="N1402" s="224" t="s">
        <v>45</v>
      </c>
      <c r="O1402" s="87"/>
      <c r="P1402" s="225">
        <f>O1402*H1402</f>
        <v>0</v>
      </c>
      <c r="Q1402" s="225">
        <v>0</v>
      </c>
      <c r="R1402" s="225">
        <f>Q1402*H1402</f>
        <v>0</v>
      </c>
      <c r="S1402" s="225">
        <v>0</v>
      </c>
      <c r="T1402" s="226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7" t="s">
        <v>304</v>
      </c>
      <c r="AT1402" s="227" t="s">
        <v>199</v>
      </c>
      <c r="AU1402" s="227" t="s">
        <v>83</v>
      </c>
      <c r="AY1402" s="20" t="s">
        <v>197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0" t="s">
        <v>81</v>
      </c>
      <c r="BK1402" s="228">
        <f>ROUND(I1402*H1402,2)</f>
        <v>0</v>
      </c>
      <c r="BL1402" s="20" t="s">
        <v>304</v>
      </c>
      <c r="BM1402" s="227" t="s">
        <v>1986</v>
      </c>
    </row>
    <row r="1403" s="2" customFormat="1">
      <c r="A1403" s="41"/>
      <c r="B1403" s="42"/>
      <c r="C1403" s="43"/>
      <c r="D1403" s="229" t="s">
        <v>205</v>
      </c>
      <c r="E1403" s="43"/>
      <c r="F1403" s="230" t="s">
        <v>1987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205</v>
      </c>
      <c r="AU1403" s="20" t="s">
        <v>83</v>
      </c>
    </row>
    <row r="1404" s="13" customFormat="1">
      <c r="A1404" s="13"/>
      <c r="B1404" s="234"/>
      <c r="C1404" s="235"/>
      <c r="D1404" s="236" t="s">
        <v>207</v>
      </c>
      <c r="E1404" s="237" t="s">
        <v>19</v>
      </c>
      <c r="F1404" s="238" t="s">
        <v>1978</v>
      </c>
      <c r="G1404" s="235"/>
      <c r="H1404" s="239">
        <v>1</v>
      </c>
      <c r="I1404" s="240"/>
      <c r="J1404" s="235"/>
      <c r="K1404" s="235"/>
      <c r="L1404" s="241"/>
      <c r="M1404" s="242"/>
      <c r="N1404" s="243"/>
      <c r="O1404" s="243"/>
      <c r="P1404" s="243"/>
      <c r="Q1404" s="243"/>
      <c r="R1404" s="243"/>
      <c r="S1404" s="243"/>
      <c r="T1404" s="24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5" t="s">
        <v>207</v>
      </c>
      <c r="AU1404" s="245" t="s">
        <v>83</v>
      </c>
      <c r="AV1404" s="13" t="s">
        <v>83</v>
      </c>
      <c r="AW1404" s="13" t="s">
        <v>35</v>
      </c>
      <c r="AX1404" s="13" t="s">
        <v>81</v>
      </c>
      <c r="AY1404" s="245" t="s">
        <v>197</v>
      </c>
    </row>
    <row r="1405" s="2" customFormat="1" ht="21.75" customHeight="1">
      <c r="A1405" s="41"/>
      <c r="B1405" s="42"/>
      <c r="C1405" s="278" t="s">
        <v>1988</v>
      </c>
      <c r="D1405" s="278" t="s">
        <v>547</v>
      </c>
      <c r="E1405" s="279" t="s">
        <v>1989</v>
      </c>
      <c r="F1405" s="280" t="s">
        <v>1990</v>
      </c>
      <c r="G1405" s="281" t="s">
        <v>280</v>
      </c>
      <c r="H1405" s="282">
        <v>1</v>
      </c>
      <c r="I1405" s="283"/>
      <c r="J1405" s="284">
        <f>ROUND(I1405*H1405,2)</f>
        <v>0</v>
      </c>
      <c r="K1405" s="280" t="s">
        <v>19</v>
      </c>
      <c r="L1405" s="285"/>
      <c r="M1405" s="286" t="s">
        <v>19</v>
      </c>
      <c r="N1405" s="287" t="s">
        <v>45</v>
      </c>
      <c r="O1405" s="87"/>
      <c r="P1405" s="225">
        <f>O1405*H1405</f>
        <v>0</v>
      </c>
      <c r="Q1405" s="225">
        <v>0.014999999999999999</v>
      </c>
      <c r="R1405" s="225">
        <f>Q1405*H1405</f>
        <v>0.014999999999999999</v>
      </c>
      <c r="S1405" s="225">
        <v>0</v>
      </c>
      <c r="T1405" s="226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27" t="s">
        <v>409</v>
      </c>
      <c r="AT1405" s="227" t="s">
        <v>547</v>
      </c>
      <c r="AU1405" s="227" t="s">
        <v>83</v>
      </c>
      <c r="AY1405" s="20" t="s">
        <v>197</v>
      </c>
      <c r="BE1405" s="228">
        <f>IF(N1405="základní",J1405,0)</f>
        <v>0</v>
      </c>
      <c r="BF1405" s="228">
        <f>IF(N1405="snížená",J1405,0)</f>
        <v>0</v>
      </c>
      <c r="BG1405" s="228">
        <f>IF(N1405="zákl. přenesená",J1405,0)</f>
        <v>0</v>
      </c>
      <c r="BH1405" s="228">
        <f>IF(N1405="sníž. přenesená",J1405,0)</f>
        <v>0</v>
      </c>
      <c r="BI1405" s="228">
        <f>IF(N1405="nulová",J1405,0)</f>
        <v>0</v>
      </c>
      <c r="BJ1405" s="20" t="s">
        <v>81</v>
      </c>
      <c r="BK1405" s="228">
        <f>ROUND(I1405*H1405,2)</f>
        <v>0</v>
      </c>
      <c r="BL1405" s="20" t="s">
        <v>304</v>
      </c>
      <c r="BM1405" s="227" t="s">
        <v>1991</v>
      </c>
    </row>
    <row r="1406" s="2" customFormat="1" ht="24.15" customHeight="1">
      <c r="A1406" s="41"/>
      <c r="B1406" s="42"/>
      <c r="C1406" s="216" t="s">
        <v>1992</v>
      </c>
      <c r="D1406" s="216" t="s">
        <v>199</v>
      </c>
      <c r="E1406" s="217" t="s">
        <v>1993</v>
      </c>
      <c r="F1406" s="218" t="s">
        <v>1994</v>
      </c>
      <c r="G1406" s="219" t="s">
        <v>202</v>
      </c>
      <c r="H1406" s="220">
        <v>1.05</v>
      </c>
      <c r="I1406" s="221"/>
      <c r="J1406" s="222">
        <f>ROUND(I1406*H1406,2)</f>
        <v>0</v>
      </c>
      <c r="K1406" s="218" t="s">
        <v>19</v>
      </c>
      <c r="L1406" s="47"/>
      <c r="M1406" s="223" t="s">
        <v>19</v>
      </c>
      <c r="N1406" s="224" t="s">
        <v>45</v>
      </c>
      <c r="O1406" s="87"/>
      <c r="P1406" s="225">
        <f>O1406*H1406</f>
        <v>0</v>
      </c>
      <c r="Q1406" s="225">
        <v>0</v>
      </c>
      <c r="R1406" s="225">
        <f>Q1406*H1406</f>
        <v>0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304</v>
      </c>
      <c r="AT1406" s="227" t="s">
        <v>199</v>
      </c>
      <c r="AU1406" s="227" t="s">
        <v>83</v>
      </c>
      <c r="AY1406" s="20" t="s">
        <v>197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81</v>
      </c>
      <c r="BK1406" s="228">
        <f>ROUND(I1406*H1406,2)</f>
        <v>0</v>
      </c>
      <c r="BL1406" s="20" t="s">
        <v>304</v>
      </c>
      <c r="BM1406" s="227" t="s">
        <v>1995</v>
      </c>
    </row>
    <row r="1407" s="13" customFormat="1">
      <c r="A1407" s="13"/>
      <c r="B1407" s="234"/>
      <c r="C1407" s="235"/>
      <c r="D1407" s="236" t="s">
        <v>207</v>
      </c>
      <c r="E1407" s="237" t="s">
        <v>19</v>
      </c>
      <c r="F1407" s="238" t="s">
        <v>1996</v>
      </c>
      <c r="G1407" s="235"/>
      <c r="H1407" s="239">
        <v>1.05</v>
      </c>
      <c r="I1407" s="240"/>
      <c r="J1407" s="235"/>
      <c r="K1407" s="235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207</v>
      </c>
      <c r="AU1407" s="245" t="s">
        <v>83</v>
      </c>
      <c r="AV1407" s="13" t="s">
        <v>83</v>
      </c>
      <c r="AW1407" s="13" t="s">
        <v>35</v>
      </c>
      <c r="AX1407" s="13" t="s">
        <v>81</v>
      </c>
      <c r="AY1407" s="245" t="s">
        <v>197</v>
      </c>
    </row>
    <row r="1408" s="2" customFormat="1" ht="21.75" customHeight="1">
      <c r="A1408" s="41"/>
      <c r="B1408" s="42"/>
      <c r="C1408" s="278" t="s">
        <v>1997</v>
      </c>
      <c r="D1408" s="278" t="s">
        <v>547</v>
      </c>
      <c r="E1408" s="279" t="s">
        <v>1998</v>
      </c>
      <c r="F1408" s="280" t="s">
        <v>1999</v>
      </c>
      <c r="G1408" s="281" t="s">
        <v>280</v>
      </c>
      <c r="H1408" s="282">
        <v>1</v>
      </c>
      <c r="I1408" s="283"/>
      <c r="J1408" s="284">
        <f>ROUND(I1408*H1408,2)</f>
        <v>0</v>
      </c>
      <c r="K1408" s="280" t="s">
        <v>19</v>
      </c>
      <c r="L1408" s="285"/>
      <c r="M1408" s="286" t="s">
        <v>19</v>
      </c>
      <c r="N1408" s="287" t="s">
        <v>45</v>
      </c>
      <c r="O1408" s="87"/>
      <c r="P1408" s="225">
        <f>O1408*H1408</f>
        <v>0</v>
      </c>
      <c r="Q1408" s="225">
        <v>0.00020000000000000001</v>
      </c>
      <c r="R1408" s="225">
        <f>Q1408*H1408</f>
        <v>0.00020000000000000001</v>
      </c>
      <c r="S1408" s="225">
        <v>0</v>
      </c>
      <c r="T1408" s="226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7" t="s">
        <v>409</v>
      </c>
      <c r="AT1408" s="227" t="s">
        <v>547</v>
      </c>
      <c r="AU1408" s="227" t="s">
        <v>83</v>
      </c>
      <c r="AY1408" s="20" t="s">
        <v>197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20" t="s">
        <v>81</v>
      </c>
      <c r="BK1408" s="228">
        <f>ROUND(I1408*H1408,2)</f>
        <v>0</v>
      </c>
      <c r="BL1408" s="20" t="s">
        <v>304</v>
      </c>
      <c r="BM1408" s="227" t="s">
        <v>2000</v>
      </c>
    </row>
    <row r="1409" s="13" customFormat="1">
      <c r="A1409" s="13"/>
      <c r="B1409" s="234"/>
      <c r="C1409" s="235"/>
      <c r="D1409" s="236" t="s">
        <v>207</v>
      </c>
      <c r="E1409" s="237" t="s">
        <v>19</v>
      </c>
      <c r="F1409" s="238" t="s">
        <v>2001</v>
      </c>
      <c r="G1409" s="235"/>
      <c r="H1409" s="239">
        <v>1</v>
      </c>
      <c r="I1409" s="240"/>
      <c r="J1409" s="235"/>
      <c r="K1409" s="235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207</v>
      </c>
      <c r="AU1409" s="245" t="s">
        <v>83</v>
      </c>
      <c r="AV1409" s="13" t="s">
        <v>83</v>
      </c>
      <c r="AW1409" s="13" t="s">
        <v>35</v>
      </c>
      <c r="AX1409" s="13" t="s">
        <v>81</v>
      </c>
      <c r="AY1409" s="245" t="s">
        <v>197</v>
      </c>
    </row>
    <row r="1410" s="2" customFormat="1" ht="33" customHeight="1">
      <c r="A1410" s="41"/>
      <c r="B1410" s="42"/>
      <c r="C1410" s="216" t="s">
        <v>2002</v>
      </c>
      <c r="D1410" s="216" t="s">
        <v>199</v>
      </c>
      <c r="E1410" s="217" t="s">
        <v>2003</v>
      </c>
      <c r="F1410" s="218" t="s">
        <v>2004</v>
      </c>
      <c r="G1410" s="219" t="s">
        <v>903</v>
      </c>
      <c r="H1410" s="220">
        <v>4.4000000000000004</v>
      </c>
      <c r="I1410" s="221"/>
      <c r="J1410" s="222">
        <f>ROUND(I1410*H1410,2)</f>
        <v>0</v>
      </c>
      <c r="K1410" s="218" t="s">
        <v>203</v>
      </c>
      <c r="L1410" s="47"/>
      <c r="M1410" s="223" t="s">
        <v>19</v>
      </c>
      <c r="N1410" s="224" t="s">
        <v>45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304</v>
      </c>
      <c r="AT1410" s="227" t="s">
        <v>199</v>
      </c>
      <c r="AU1410" s="227" t="s">
        <v>83</v>
      </c>
      <c r="AY1410" s="20" t="s">
        <v>197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81</v>
      </c>
      <c r="BK1410" s="228">
        <f>ROUND(I1410*H1410,2)</f>
        <v>0</v>
      </c>
      <c r="BL1410" s="20" t="s">
        <v>304</v>
      </c>
      <c r="BM1410" s="227" t="s">
        <v>2005</v>
      </c>
    </row>
    <row r="1411" s="2" customFormat="1">
      <c r="A1411" s="41"/>
      <c r="B1411" s="42"/>
      <c r="C1411" s="43"/>
      <c r="D1411" s="229" t="s">
        <v>205</v>
      </c>
      <c r="E1411" s="43"/>
      <c r="F1411" s="230" t="s">
        <v>2006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205</v>
      </c>
      <c r="AU1411" s="20" t="s">
        <v>83</v>
      </c>
    </row>
    <row r="1412" s="13" customFormat="1">
      <c r="A1412" s="13"/>
      <c r="B1412" s="234"/>
      <c r="C1412" s="235"/>
      <c r="D1412" s="236" t="s">
        <v>207</v>
      </c>
      <c r="E1412" s="237" t="s">
        <v>19</v>
      </c>
      <c r="F1412" s="238" t="s">
        <v>2007</v>
      </c>
      <c r="G1412" s="235"/>
      <c r="H1412" s="239">
        <v>4.4000000000000004</v>
      </c>
      <c r="I1412" s="240"/>
      <c r="J1412" s="235"/>
      <c r="K1412" s="235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207</v>
      </c>
      <c r="AU1412" s="245" t="s">
        <v>83</v>
      </c>
      <c r="AV1412" s="13" t="s">
        <v>83</v>
      </c>
      <c r="AW1412" s="13" t="s">
        <v>35</v>
      </c>
      <c r="AX1412" s="13" t="s">
        <v>81</v>
      </c>
      <c r="AY1412" s="245" t="s">
        <v>197</v>
      </c>
    </row>
    <row r="1413" s="2" customFormat="1" ht="21.75" customHeight="1">
      <c r="A1413" s="41"/>
      <c r="B1413" s="42"/>
      <c r="C1413" s="278" t="s">
        <v>2008</v>
      </c>
      <c r="D1413" s="278" t="s">
        <v>547</v>
      </c>
      <c r="E1413" s="279" t="s">
        <v>2009</v>
      </c>
      <c r="F1413" s="280" t="s">
        <v>2010</v>
      </c>
      <c r="G1413" s="281" t="s">
        <v>903</v>
      </c>
      <c r="H1413" s="282">
        <v>4.8399999999999999</v>
      </c>
      <c r="I1413" s="283"/>
      <c r="J1413" s="284">
        <f>ROUND(I1413*H1413,2)</f>
        <v>0</v>
      </c>
      <c r="K1413" s="280" t="s">
        <v>203</v>
      </c>
      <c r="L1413" s="285"/>
      <c r="M1413" s="286" t="s">
        <v>19</v>
      </c>
      <c r="N1413" s="287" t="s">
        <v>45</v>
      </c>
      <c r="O1413" s="87"/>
      <c r="P1413" s="225">
        <f>O1413*H1413</f>
        <v>0</v>
      </c>
      <c r="Q1413" s="225">
        <v>0.00020000000000000001</v>
      </c>
      <c r="R1413" s="225">
        <f>Q1413*H1413</f>
        <v>0.000968</v>
      </c>
      <c r="S1413" s="225">
        <v>0</v>
      </c>
      <c r="T1413" s="226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27" t="s">
        <v>409</v>
      </c>
      <c r="AT1413" s="227" t="s">
        <v>547</v>
      </c>
      <c r="AU1413" s="227" t="s">
        <v>83</v>
      </c>
      <c r="AY1413" s="20" t="s">
        <v>197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20" t="s">
        <v>81</v>
      </c>
      <c r="BK1413" s="228">
        <f>ROUND(I1413*H1413,2)</f>
        <v>0</v>
      </c>
      <c r="BL1413" s="20" t="s">
        <v>304</v>
      </c>
      <c r="BM1413" s="227" t="s">
        <v>2011</v>
      </c>
    </row>
    <row r="1414" s="13" customFormat="1">
      <c r="A1414" s="13"/>
      <c r="B1414" s="234"/>
      <c r="C1414" s="235"/>
      <c r="D1414" s="236" t="s">
        <v>207</v>
      </c>
      <c r="E1414" s="237" t="s">
        <v>19</v>
      </c>
      <c r="F1414" s="238" t="s">
        <v>2012</v>
      </c>
      <c r="G1414" s="235"/>
      <c r="H1414" s="239">
        <v>4.8399999999999999</v>
      </c>
      <c r="I1414" s="240"/>
      <c r="J1414" s="235"/>
      <c r="K1414" s="235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207</v>
      </c>
      <c r="AU1414" s="245" t="s">
        <v>83</v>
      </c>
      <c r="AV1414" s="13" t="s">
        <v>83</v>
      </c>
      <c r="AW1414" s="13" t="s">
        <v>35</v>
      </c>
      <c r="AX1414" s="13" t="s">
        <v>81</v>
      </c>
      <c r="AY1414" s="245" t="s">
        <v>197</v>
      </c>
    </row>
    <row r="1415" s="2" customFormat="1" ht="37.8" customHeight="1">
      <c r="A1415" s="41"/>
      <c r="B1415" s="42"/>
      <c r="C1415" s="278" t="s">
        <v>2013</v>
      </c>
      <c r="D1415" s="278" t="s">
        <v>547</v>
      </c>
      <c r="E1415" s="279" t="s">
        <v>2014</v>
      </c>
      <c r="F1415" s="280" t="s">
        <v>2015</v>
      </c>
      <c r="G1415" s="281" t="s">
        <v>202</v>
      </c>
      <c r="H1415" s="282">
        <v>1.05</v>
      </c>
      <c r="I1415" s="283"/>
      <c r="J1415" s="284">
        <f>ROUND(I1415*H1415,2)</f>
        <v>0</v>
      </c>
      <c r="K1415" s="280" t="s">
        <v>203</v>
      </c>
      <c r="L1415" s="285"/>
      <c r="M1415" s="286" t="s">
        <v>19</v>
      </c>
      <c r="N1415" s="287" t="s">
        <v>45</v>
      </c>
      <c r="O1415" s="87"/>
      <c r="P1415" s="225">
        <f>O1415*H1415</f>
        <v>0</v>
      </c>
      <c r="Q1415" s="225">
        <v>0.0033999999999999998</v>
      </c>
      <c r="R1415" s="225">
        <f>Q1415*H1415</f>
        <v>0.0035699999999999998</v>
      </c>
      <c r="S1415" s="225">
        <v>0</v>
      </c>
      <c r="T1415" s="226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7" t="s">
        <v>409</v>
      </c>
      <c r="AT1415" s="227" t="s">
        <v>547</v>
      </c>
      <c r="AU1415" s="227" t="s">
        <v>83</v>
      </c>
      <c r="AY1415" s="20" t="s">
        <v>197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20" t="s">
        <v>81</v>
      </c>
      <c r="BK1415" s="228">
        <f>ROUND(I1415*H1415,2)</f>
        <v>0</v>
      </c>
      <c r="BL1415" s="20" t="s">
        <v>304</v>
      </c>
      <c r="BM1415" s="227" t="s">
        <v>2016</v>
      </c>
    </row>
    <row r="1416" s="13" customFormat="1">
      <c r="A1416" s="13"/>
      <c r="B1416" s="234"/>
      <c r="C1416" s="235"/>
      <c r="D1416" s="236" t="s">
        <v>207</v>
      </c>
      <c r="E1416" s="237" t="s">
        <v>19</v>
      </c>
      <c r="F1416" s="238" t="s">
        <v>2017</v>
      </c>
      <c r="G1416" s="235"/>
      <c r="H1416" s="239">
        <v>1.05</v>
      </c>
      <c r="I1416" s="240"/>
      <c r="J1416" s="235"/>
      <c r="K1416" s="235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207</v>
      </c>
      <c r="AU1416" s="245" t="s">
        <v>83</v>
      </c>
      <c r="AV1416" s="13" t="s">
        <v>83</v>
      </c>
      <c r="AW1416" s="13" t="s">
        <v>35</v>
      </c>
      <c r="AX1416" s="13" t="s">
        <v>81</v>
      </c>
      <c r="AY1416" s="245" t="s">
        <v>197</v>
      </c>
    </row>
    <row r="1417" s="2" customFormat="1" ht="24.15" customHeight="1">
      <c r="A1417" s="41"/>
      <c r="B1417" s="42"/>
      <c r="C1417" s="216" t="s">
        <v>2018</v>
      </c>
      <c r="D1417" s="216" t="s">
        <v>199</v>
      </c>
      <c r="E1417" s="217" t="s">
        <v>2019</v>
      </c>
      <c r="F1417" s="218" t="s">
        <v>2020</v>
      </c>
      <c r="G1417" s="219" t="s">
        <v>280</v>
      </c>
      <c r="H1417" s="220">
        <v>7</v>
      </c>
      <c r="I1417" s="221"/>
      <c r="J1417" s="222">
        <f>ROUND(I1417*H1417,2)</f>
        <v>0</v>
      </c>
      <c r="K1417" s="218" t="s">
        <v>203</v>
      </c>
      <c r="L1417" s="47"/>
      <c r="M1417" s="223" t="s">
        <v>19</v>
      </c>
      <c r="N1417" s="224" t="s">
        <v>45</v>
      </c>
      <c r="O1417" s="87"/>
      <c r="P1417" s="225">
        <f>O1417*H1417</f>
        <v>0</v>
      </c>
      <c r="Q1417" s="225">
        <v>0</v>
      </c>
      <c r="R1417" s="225">
        <f>Q1417*H1417</f>
        <v>0</v>
      </c>
      <c r="S1417" s="225">
        <v>0</v>
      </c>
      <c r="T1417" s="226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27" t="s">
        <v>304</v>
      </c>
      <c r="AT1417" s="227" t="s">
        <v>199</v>
      </c>
      <c r="AU1417" s="227" t="s">
        <v>83</v>
      </c>
      <c r="AY1417" s="20" t="s">
        <v>197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81</v>
      </c>
      <c r="BK1417" s="228">
        <f>ROUND(I1417*H1417,2)</f>
        <v>0</v>
      </c>
      <c r="BL1417" s="20" t="s">
        <v>304</v>
      </c>
      <c r="BM1417" s="227" t="s">
        <v>2021</v>
      </c>
    </row>
    <row r="1418" s="2" customFormat="1">
      <c r="A1418" s="41"/>
      <c r="B1418" s="42"/>
      <c r="C1418" s="43"/>
      <c r="D1418" s="229" t="s">
        <v>205</v>
      </c>
      <c r="E1418" s="43"/>
      <c r="F1418" s="230" t="s">
        <v>2022</v>
      </c>
      <c r="G1418" s="43"/>
      <c r="H1418" s="43"/>
      <c r="I1418" s="231"/>
      <c r="J1418" s="43"/>
      <c r="K1418" s="43"/>
      <c r="L1418" s="47"/>
      <c r="M1418" s="232"/>
      <c r="N1418" s="233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205</v>
      </c>
      <c r="AU1418" s="20" t="s">
        <v>83</v>
      </c>
    </row>
    <row r="1419" s="13" customFormat="1">
      <c r="A1419" s="13"/>
      <c r="B1419" s="234"/>
      <c r="C1419" s="235"/>
      <c r="D1419" s="236" t="s">
        <v>207</v>
      </c>
      <c r="E1419" s="237" t="s">
        <v>19</v>
      </c>
      <c r="F1419" s="238" t="s">
        <v>2023</v>
      </c>
      <c r="G1419" s="235"/>
      <c r="H1419" s="239">
        <v>7</v>
      </c>
      <c r="I1419" s="240"/>
      <c r="J1419" s="235"/>
      <c r="K1419" s="235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207</v>
      </c>
      <c r="AU1419" s="245" t="s">
        <v>83</v>
      </c>
      <c r="AV1419" s="13" t="s">
        <v>83</v>
      </c>
      <c r="AW1419" s="13" t="s">
        <v>35</v>
      </c>
      <c r="AX1419" s="13" t="s">
        <v>81</v>
      </c>
      <c r="AY1419" s="245" t="s">
        <v>197</v>
      </c>
    </row>
    <row r="1420" s="2" customFormat="1" ht="24.15" customHeight="1">
      <c r="A1420" s="41"/>
      <c r="B1420" s="42"/>
      <c r="C1420" s="278" t="s">
        <v>2024</v>
      </c>
      <c r="D1420" s="278" t="s">
        <v>547</v>
      </c>
      <c r="E1420" s="279" t="s">
        <v>2025</v>
      </c>
      <c r="F1420" s="280" t="s">
        <v>2026</v>
      </c>
      <c r="G1420" s="281" t="s">
        <v>202</v>
      </c>
      <c r="H1420" s="282">
        <v>2.9399999999999999</v>
      </c>
      <c r="I1420" s="283"/>
      <c r="J1420" s="284">
        <f>ROUND(I1420*H1420,2)</f>
        <v>0</v>
      </c>
      <c r="K1420" s="280" t="s">
        <v>19</v>
      </c>
      <c r="L1420" s="285"/>
      <c r="M1420" s="286" t="s">
        <v>19</v>
      </c>
      <c r="N1420" s="287" t="s">
        <v>45</v>
      </c>
      <c r="O1420" s="87"/>
      <c r="P1420" s="225">
        <f>O1420*H1420</f>
        <v>0</v>
      </c>
      <c r="Q1420" s="225">
        <v>0.024230000000000002</v>
      </c>
      <c r="R1420" s="225">
        <f>Q1420*H1420</f>
        <v>0.0712362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409</v>
      </c>
      <c r="AT1420" s="227" t="s">
        <v>547</v>
      </c>
      <c r="AU1420" s="227" t="s">
        <v>83</v>
      </c>
      <c r="AY1420" s="20" t="s">
        <v>197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81</v>
      </c>
      <c r="BK1420" s="228">
        <f>ROUND(I1420*H1420,2)</f>
        <v>0</v>
      </c>
      <c r="BL1420" s="20" t="s">
        <v>304</v>
      </c>
      <c r="BM1420" s="227" t="s">
        <v>2027</v>
      </c>
    </row>
    <row r="1421" s="13" customFormat="1">
      <c r="A1421" s="13"/>
      <c r="B1421" s="234"/>
      <c r="C1421" s="235"/>
      <c r="D1421" s="236" t="s">
        <v>207</v>
      </c>
      <c r="E1421" s="237" t="s">
        <v>19</v>
      </c>
      <c r="F1421" s="238" t="s">
        <v>2028</v>
      </c>
      <c r="G1421" s="235"/>
      <c r="H1421" s="239">
        <v>2.9399999999999999</v>
      </c>
      <c r="I1421" s="240"/>
      <c r="J1421" s="235"/>
      <c r="K1421" s="235"/>
      <c r="L1421" s="241"/>
      <c r="M1421" s="242"/>
      <c r="N1421" s="243"/>
      <c r="O1421" s="243"/>
      <c r="P1421" s="243"/>
      <c r="Q1421" s="243"/>
      <c r="R1421" s="243"/>
      <c r="S1421" s="243"/>
      <c r="T1421" s="24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5" t="s">
        <v>207</v>
      </c>
      <c r="AU1421" s="245" t="s">
        <v>83</v>
      </c>
      <c r="AV1421" s="13" t="s">
        <v>83</v>
      </c>
      <c r="AW1421" s="13" t="s">
        <v>35</v>
      </c>
      <c r="AX1421" s="13" t="s">
        <v>81</v>
      </c>
      <c r="AY1421" s="245" t="s">
        <v>197</v>
      </c>
    </row>
    <row r="1422" s="2" customFormat="1" ht="24.15" customHeight="1">
      <c r="A1422" s="41"/>
      <c r="B1422" s="42"/>
      <c r="C1422" s="278" t="s">
        <v>2029</v>
      </c>
      <c r="D1422" s="278" t="s">
        <v>547</v>
      </c>
      <c r="E1422" s="279" t="s">
        <v>2030</v>
      </c>
      <c r="F1422" s="280" t="s">
        <v>2031</v>
      </c>
      <c r="G1422" s="281" t="s">
        <v>202</v>
      </c>
      <c r="H1422" s="282">
        <v>3.3599999999999999</v>
      </c>
      <c r="I1422" s="283"/>
      <c r="J1422" s="284">
        <f>ROUND(I1422*H1422,2)</f>
        <v>0</v>
      </c>
      <c r="K1422" s="280" t="s">
        <v>19</v>
      </c>
      <c r="L1422" s="285"/>
      <c r="M1422" s="286" t="s">
        <v>19</v>
      </c>
      <c r="N1422" s="287" t="s">
        <v>45</v>
      </c>
      <c r="O1422" s="87"/>
      <c r="P1422" s="225">
        <f>O1422*H1422</f>
        <v>0</v>
      </c>
      <c r="Q1422" s="225">
        <v>0.03227</v>
      </c>
      <c r="R1422" s="225">
        <f>Q1422*H1422</f>
        <v>0.1084272</v>
      </c>
      <c r="S1422" s="225">
        <v>0</v>
      </c>
      <c r="T1422" s="226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27" t="s">
        <v>409</v>
      </c>
      <c r="AT1422" s="227" t="s">
        <v>547</v>
      </c>
      <c r="AU1422" s="227" t="s">
        <v>83</v>
      </c>
      <c r="AY1422" s="20" t="s">
        <v>197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20" t="s">
        <v>81</v>
      </c>
      <c r="BK1422" s="228">
        <f>ROUND(I1422*H1422,2)</f>
        <v>0</v>
      </c>
      <c r="BL1422" s="20" t="s">
        <v>304</v>
      </c>
      <c r="BM1422" s="227" t="s">
        <v>2032</v>
      </c>
    </row>
    <row r="1423" s="13" customFormat="1">
      <c r="A1423" s="13"/>
      <c r="B1423" s="234"/>
      <c r="C1423" s="235"/>
      <c r="D1423" s="236" t="s">
        <v>207</v>
      </c>
      <c r="E1423" s="237" t="s">
        <v>19</v>
      </c>
      <c r="F1423" s="238" t="s">
        <v>2033</v>
      </c>
      <c r="G1423" s="235"/>
      <c r="H1423" s="239">
        <v>3.3599999999999999</v>
      </c>
      <c r="I1423" s="240"/>
      <c r="J1423" s="235"/>
      <c r="K1423" s="235"/>
      <c r="L1423" s="241"/>
      <c r="M1423" s="242"/>
      <c r="N1423" s="243"/>
      <c r="O1423" s="243"/>
      <c r="P1423" s="243"/>
      <c r="Q1423" s="243"/>
      <c r="R1423" s="243"/>
      <c r="S1423" s="243"/>
      <c r="T1423" s="24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5" t="s">
        <v>207</v>
      </c>
      <c r="AU1423" s="245" t="s">
        <v>83</v>
      </c>
      <c r="AV1423" s="13" t="s">
        <v>83</v>
      </c>
      <c r="AW1423" s="13" t="s">
        <v>35</v>
      </c>
      <c r="AX1423" s="13" t="s">
        <v>81</v>
      </c>
      <c r="AY1423" s="245" t="s">
        <v>197</v>
      </c>
    </row>
    <row r="1424" s="2" customFormat="1" ht="24.15" customHeight="1">
      <c r="A1424" s="41"/>
      <c r="B1424" s="42"/>
      <c r="C1424" s="278" t="s">
        <v>2034</v>
      </c>
      <c r="D1424" s="278" t="s">
        <v>547</v>
      </c>
      <c r="E1424" s="279" t="s">
        <v>2035</v>
      </c>
      <c r="F1424" s="280" t="s">
        <v>2036</v>
      </c>
      <c r="G1424" s="281" t="s">
        <v>202</v>
      </c>
      <c r="H1424" s="282">
        <v>6.7199999999999998</v>
      </c>
      <c r="I1424" s="283"/>
      <c r="J1424" s="284">
        <f>ROUND(I1424*H1424,2)</f>
        <v>0</v>
      </c>
      <c r="K1424" s="280" t="s">
        <v>19</v>
      </c>
      <c r="L1424" s="285"/>
      <c r="M1424" s="286" t="s">
        <v>19</v>
      </c>
      <c r="N1424" s="287" t="s">
        <v>45</v>
      </c>
      <c r="O1424" s="87"/>
      <c r="P1424" s="225">
        <f>O1424*H1424</f>
        <v>0</v>
      </c>
      <c r="Q1424" s="225">
        <v>0.024230000000000002</v>
      </c>
      <c r="R1424" s="225">
        <f>Q1424*H1424</f>
        <v>0.16282560000000002</v>
      </c>
      <c r="S1424" s="225">
        <v>0</v>
      </c>
      <c r="T1424" s="226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7" t="s">
        <v>409</v>
      </c>
      <c r="AT1424" s="227" t="s">
        <v>547</v>
      </c>
      <c r="AU1424" s="227" t="s">
        <v>83</v>
      </c>
      <c r="AY1424" s="20" t="s">
        <v>197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20" t="s">
        <v>81</v>
      </c>
      <c r="BK1424" s="228">
        <f>ROUND(I1424*H1424,2)</f>
        <v>0</v>
      </c>
      <c r="BL1424" s="20" t="s">
        <v>304</v>
      </c>
      <c r="BM1424" s="227" t="s">
        <v>2037</v>
      </c>
    </row>
    <row r="1425" s="13" customFormat="1">
      <c r="A1425" s="13"/>
      <c r="B1425" s="234"/>
      <c r="C1425" s="235"/>
      <c r="D1425" s="236" t="s">
        <v>207</v>
      </c>
      <c r="E1425" s="237" t="s">
        <v>19</v>
      </c>
      <c r="F1425" s="238" t="s">
        <v>2038</v>
      </c>
      <c r="G1425" s="235"/>
      <c r="H1425" s="239">
        <v>6.7199999999999998</v>
      </c>
      <c r="I1425" s="240"/>
      <c r="J1425" s="235"/>
      <c r="K1425" s="235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207</v>
      </c>
      <c r="AU1425" s="245" t="s">
        <v>83</v>
      </c>
      <c r="AV1425" s="13" t="s">
        <v>83</v>
      </c>
      <c r="AW1425" s="13" t="s">
        <v>35</v>
      </c>
      <c r="AX1425" s="13" t="s">
        <v>81</v>
      </c>
      <c r="AY1425" s="245" t="s">
        <v>197</v>
      </c>
    </row>
    <row r="1426" s="2" customFormat="1" ht="24.15" customHeight="1">
      <c r="A1426" s="41"/>
      <c r="B1426" s="42"/>
      <c r="C1426" s="278" t="s">
        <v>2039</v>
      </c>
      <c r="D1426" s="278" t="s">
        <v>547</v>
      </c>
      <c r="E1426" s="279" t="s">
        <v>2040</v>
      </c>
      <c r="F1426" s="280" t="s">
        <v>2041</v>
      </c>
      <c r="G1426" s="281" t="s">
        <v>202</v>
      </c>
      <c r="H1426" s="282">
        <v>3.3599999999999999</v>
      </c>
      <c r="I1426" s="283"/>
      <c r="J1426" s="284">
        <f>ROUND(I1426*H1426,2)</f>
        <v>0</v>
      </c>
      <c r="K1426" s="280" t="s">
        <v>19</v>
      </c>
      <c r="L1426" s="285"/>
      <c r="M1426" s="286" t="s">
        <v>19</v>
      </c>
      <c r="N1426" s="287" t="s">
        <v>45</v>
      </c>
      <c r="O1426" s="87"/>
      <c r="P1426" s="225">
        <f>O1426*H1426</f>
        <v>0</v>
      </c>
      <c r="Q1426" s="225">
        <v>0.024230000000000002</v>
      </c>
      <c r="R1426" s="225">
        <f>Q1426*H1426</f>
        <v>0.081412800000000007</v>
      </c>
      <c r="S1426" s="225">
        <v>0</v>
      </c>
      <c r="T1426" s="226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27" t="s">
        <v>409</v>
      </c>
      <c r="AT1426" s="227" t="s">
        <v>547</v>
      </c>
      <c r="AU1426" s="227" t="s">
        <v>83</v>
      </c>
      <c r="AY1426" s="20" t="s">
        <v>197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20" t="s">
        <v>81</v>
      </c>
      <c r="BK1426" s="228">
        <f>ROUND(I1426*H1426,2)</f>
        <v>0</v>
      </c>
      <c r="BL1426" s="20" t="s">
        <v>304</v>
      </c>
      <c r="BM1426" s="227" t="s">
        <v>2042</v>
      </c>
    </row>
    <row r="1427" s="13" customFormat="1">
      <c r="A1427" s="13"/>
      <c r="B1427" s="234"/>
      <c r="C1427" s="235"/>
      <c r="D1427" s="236" t="s">
        <v>207</v>
      </c>
      <c r="E1427" s="237" t="s">
        <v>19</v>
      </c>
      <c r="F1427" s="238" t="s">
        <v>2043</v>
      </c>
      <c r="G1427" s="235"/>
      <c r="H1427" s="239">
        <v>3.3599999999999999</v>
      </c>
      <c r="I1427" s="240"/>
      <c r="J1427" s="235"/>
      <c r="K1427" s="235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207</v>
      </c>
      <c r="AU1427" s="245" t="s">
        <v>83</v>
      </c>
      <c r="AV1427" s="13" t="s">
        <v>83</v>
      </c>
      <c r="AW1427" s="13" t="s">
        <v>35</v>
      </c>
      <c r="AX1427" s="13" t="s">
        <v>81</v>
      </c>
      <c r="AY1427" s="245" t="s">
        <v>197</v>
      </c>
    </row>
    <row r="1428" s="2" customFormat="1" ht="24.15" customHeight="1">
      <c r="A1428" s="41"/>
      <c r="B1428" s="42"/>
      <c r="C1428" s="278" t="s">
        <v>2044</v>
      </c>
      <c r="D1428" s="278" t="s">
        <v>547</v>
      </c>
      <c r="E1428" s="279" t="s">
        <v>2045</v>
      </c>
      <c r="F1428" s="280" t="s">
        <v>2046</v>
      </c>
      <c r="G1428" s="281" t="s">
        <v>202</v>
      </c>
      <c r="H1428" s="282">
        <v>2.9399999999999999</v>
      </c>
      <c r="I1428" s="283"/>
      <c r="J1428" s="284">
        <f>ROUND(I1428*H1428,2)</f>
        <v>0</v>
      </c>
      <c r="K1428" s="280" t="s">
        <v>19</v>
      </c>
      <c r="L1428" s="285"/>
      <c r="M1428" s="286" t="s">
        <v>19</v>
      </c>
      <c r="N1428" s="287" t="s">
        <v>45</v>
      </c>
      <c r="O1428" s="87"/>
      <c r="P1428" s="225">
        <f>O1428*H1428</f>
        <v>0</v>
      </c>
      <c r="Q1428" s="225">
        <v>0.038289999999999998</v>
      </c>
      <c r="R1428" s="225">
        <f>Q1428*H1428</f>
        <v>0.1125726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409</v>
      </c>
      <c r="AT1428" s="227" t="s">
        <v>547</v>
      </c>
      <c r="AU1428" s="227" t="s">
        <v>83</v>
      </c>
      <c r="AY1428" s="20" t="s">
        <v>197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81</v>
      </c>
      <c r="BK1428" s="228">
        <f>ROUND(I1428*H1428,2)</f>
        <v>0</v>
      </c>
      <c r="BL1428" s="20" t="s">
        <v>304</v>
      </c>
      <c r="BM1428" s="227" t="s">
        <v>2047</v>
      </c>
    </row>
    <row r="1429" s="13" customFormat="1">
      <c r="A1429" s="13"/>
      <c r="B1429" s="234"/>
      <c r="C1429" s="235"/>
      <c r="D1429" s="236" t="s">
        <v>207</v>
      </c>
      <c r="E1429" s="237" t="s">
        <v>19</v>
      </c>
      <c r="F1429" s="238" t="s">
        <v>2048</v>
      </c>
      <c r="G1429" s="235"/>
      <c r="H1429" s="239">
        <v>2.9399999999999999</v>
      </c>
      <c r="I1429" s="240"/>
      <c r="J1429" s="235"/>
      <c r="K1429" s="235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207</v>
      </c>
      <c r="AU1429" s="245" t="s">
        <v>83</v>
      </c>
      <c r="AV1429" s="13" t="s">
        <v>83</v>
      </c>
      <c r="AW1429" s="13" t="s">
        <v>35</v>
      </c>
      <c r="AX1429" s="13" t="s">
        <v>81</v>
      </c>
      <c r="AY1429" s="245" t="s">
        <v>197</v>
      </c>
    </row>
    <row r="1430" s="2" customFormat="1" ht="24.15" customHeight="1">
      <c r="A1430" s="41"/>
      <c r="B1430" s="42"/>
      <c r="C1430" s="278" t="s">
        <v>2049</v>
      </c>
      <c r="D1430" s="278" t="s">
        <v>547</v>
      </c>
      <c r="E1430" s="279" t="s">
        <v>2050</v>
      </c>
      <c r="F1430" s="280" t="s">
        <v>2051</v>
      </c>
      <c r="G1430" s="281" t="s">
        <v>202</v>
      </c>
      <c r="H1430" s="282">
        <v>3.3290000000000002</v>
      </c>
      <c r="I1430" s="283"/>
      <c r="J1430" s="284">
        <f>ROUND(I1430*H1430,2)</f>
        <v>0</v>
      </c>
      <c r="K1430" s="280" t="s">
        <v>19</v>
      </c>
      <c r="L1430" s="285"/>
      <c r="M1430" s="286" t="s">
        <v>19</v>
      </c>
      <c r="N1430" s="287" t="s">
        <v>45</v>
      </c>
      <c r="O1430" s="87"/>
      <c r="P1430" s="225">
        <f>O1430*H1430</f>
        <v>0</v>
      </c>
      <c r="Q1430" s="225">
        <v>0.03227</v>
      </c>
      <c r="R1430" s="225">
        <f>Q1430*H1430</f>
        <v>0.10742683</v>
      </c>
      <c r="S1430" s="225">
        <v>0</v>
      </c>
      <c r="T1430" s="226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7" t="s">
        <v>409</v>
      </c>
      <c r="AT1430" s="227" t="s">
        <v>547</v>
      </c>
      <c r="AU1430" s="227" t="s">
        <v>83</v>
      </c>
      <c r="AY1430" s="20" t="s">
        <v>197</v>
      </c>
      <c r="BE1430" s="228">
        <f>IF(N1430="základní",J1430,0)</f>
        <v>0</v>
      </c>
      <c r="BF1430" s="228">
        <f>IF(N1430="snížená",J1430,0)</f>
        <v>0</v>
      </c>
      <c r="BG1430" s="228">
        <f>IF(N1430="zákl. přenesená",J1430,0)</f>
        <v>0</v>
      </c>
      <c r="BH1430" s="228">
        <f>IF(N1430="sníž. přenesená",J1430,0)</f>
        <v>0</v>
      </c>
      <c r="BI1430" s="228">
        <f>IF(N1430="nulová",J1430,0)</f>
        <v>0</v>
      </c>
      <c r="BJ1430" s="20" t="s">
        <v>81</v>
      </c>
      <c r="BK1430" s="228">
        <f>ROUND(I1430*H1430,2)</f>
        <v>0</v>
      </c>
      <c r="BL1430" s="20" t="s">
        <v>304</v>
      </c>
      <c r="BM1430" s="227" t="s">
        <v>2052</v>
      </c>
    </row>
    <row r="1431" s="13" customFormat="1">
      <c r="A1431" s="13"/>
      <c r="B1431" s="234"/>
      <c r="C1431" s="235"/>
      <c r="D1431" s="236" t="s">
        <v>207</v>
      </c>
      <c r="E1431" s="237" t="s">
        <v>19</v>
      </c>
      <c r="F1431" s="238" t="s">
        <v>2053</v>
      </c>
      <c r="G1431" s="235"/>
      <c r="H1431" s="239">
        <v>3.3290000000000002</v>
      </c>
      <c r="I1431" s="240"/>
      <c r="J1431" s="235"/>
      <c r="K1431" s="235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207</v>
      </c>
      <c r="AU1431" s="245" t="s">
        <v>83</v>
      </c>
      <c r="AV1431" s="13" t="s">
        <v>83</v>
      </c>
      <c r="AW1431" s="13" t="s">
        <v>35</v>
      </c>
      <c r="AX1431" s="13" t="s">
        <v>81</v>
      </c>
      <c r="AY1431" s="245" t="s">
        <v>197</v>
      </c>
    </row>
    <row r="1432" s="2" customFormat="1" ht="24.15" customHeight="1">
      <c r="A1432" s="41"/>
      <c r="B1432" s="42"/>
      <c r="C1432" s="216" t="s">
        <v>2054</v>
      </c>
      <c r="D1432" s="216" t="s">
        <v>199</v>
      </c>
      <c r="E1432" s="217" t="s">
        <v>2055</v>
      </c>
      <c r="F1432" s="218" t="s">
        <v>2056</v>
      </c>
      <c r="G1432" s="219" t="s">
        <v>280</v>
      </c>
      <c r="H1432" s="220">
        <v>2</v>
      </c>
      <c r="I1432" s="221"/>
      <c r="J1432" s="222">
        <f>ROUND(I1432*H1432,2)</f>
        <v>0</v>
      </c>
      <c r="K1432" s="218" t="s">
        <v>203</v>
      </c>
      <c r="L1432" s="47"/>
      <c r="M1432" s="223" t="s">
        <v>19</v>
      </c>
      <c r="N1432" s="224" t="s">
        <v>45</v>
      </c>
      <c r="O1432" s="87"/>
      <c r="P1432" s="225">
        <f>O1432*H1432</f>
        <v>0</v>
      </c>
      <c r="Q1432" s="225">
        <v>0</v>
      </c>
      <c r="R1432" s="225">
        <f>Q1432*H1432</f>
        <v>0</v>
      </c>
      <c r="S1432" s="225">
        <v>0</v>
      </c>
      <c r="T1432" s="226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27" t="s">
        <v>304</v>
      </c>
      <c r="AT1432" s="227" t="s">
        <v>199</v>
      </c>
      <c r="AU1432" s="227" t="s">
        <v>83</v>
      </c>
      <c r="AY1432" s="20" t="s">
        <v>197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20" t="s">
        <v>81</v>
      </c>
      <c r="BK1432" s="228">
        <f>ROUND(I1432*H1432,2)</f>
        <v>0</v>
      </c>
      <c r="BL1432" s="20" t="s">
        <v>304</v>
      </c>
      <c r="BM1432" s="227" t="s">
        <v>2057</v>
      </c>
    </row>
    <row r="1433" s="2" customFormat="1">
      <c r="A1433" s="41"/>
      <c r="B1433" s="42"/>
      <c r="C1433" s="43"/>
      <c r="D1433" s="229" t="s">
        <v>205</v>
      </c>
      <c r="E1433" s="43"/>
      <c r="F1433" s="230" t="s">
        <v>2058</v>
      </c>
      <c r="G1433" s="43"/>
      <c r="H1433" s="43"/>
      <c r="I1433" s="231"/>
      <c r="J1433" s="43"/>
      <c r="K1433" s="43"/>
      <c r="L1433" s="47"/>
      <c r="M1433" s="232"/>
      <c r="N1433" s="233"/>
      <c r="O1433" s="87"/>
      <c r="P1433" s="87"/>
      <c r="Q1433" s="87"/>
      <c r="R1433" s="87"/>
      <c r="S1433" s="87"/>
      <c r="T1433" s="88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T1433" s="20" t="s">
        <v>205</v>
      </c>
      <c r="AU1433" s="20" t="s">
        <v>83</v>
      </c>
    </row>
    <row r="1434" s="13" customFormat="1">
      <c r="A1434" s="13"/>
      <c r="B1434" s="234"/>
      <c r="C1434" s="235"/>
      <c r="D1434" s="236" t="s">
        <v>207</v>
      </c>
      <c r="E1434" s="237" t="s">
        <v>19</v>
      </c>
      <c r="F1434" s="238" t="s">
        <v>2059</v>
      </c>
      <c r="G1434" s="235"/>
      <c r="H1434" s="239">
        <v>2</v>
      </c>
      <c r="I1434" s="240"/>
      <c r="J1434" s="235"/>
      <c r="K1434" s="235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5" t="s">
        <v>207</v>
      </c>
      <c r="AU1434" s="245" t="s">
        <v>83</v>
      </c>
      <c r="AV1434" s="13" t="s">
        <v>83</v>
      </c>
      <c r="AW1434" s="13" t="s">
        <v>35</v>
      </c>
      <c r="AX1434" s="13" t="s">
        <v>81</v>
      </c>
      <c r="AY1434" s="245" t="s">
        <v>197</v>
      </c>
    </row>
    <row r="1435" s="2" customFormat="1" ht="24.15" customHeight="1">
      <c r="A1435" s="41"/>
      <c r="B1435" s="42"/>
      <c r="C1435" s="278" t="s">
        <v>2060</v>
      </c>
      <c r="D1435" s="278" t="s">
        <v>547</v>
      </c>
      <c r="E1435" s="279" t="s">
        <v>2061</v>
      </c>
      <c r="F1435" s="280" t="s">
        <v>2062</v>
      </c>
      <c r="G1435" s="281" t="s">
        <v>202</v>
      </c>
      <c r="H1435" s="282">
        <v>4.6200000000000001</v>
      </c>
      <c r="I1435" s="283"/>
      <c r="J1435" s="284">
        <f>ROUND(I1435*H1435,2)</f>
        <v>0</v>
      </c>
      <c r="K1435" s="280" t="s">
        <v>19</v>
      </c>
      <c r="L1435" s="285"/>
      <c r="M1435" s="286" t="s">
        <v>19</v>
      </c>
      <c r="N1435" s="287" t="s">
        <v>45</v>
      </c>
      <c r="O1435" s="87"/>
      <c r="P1435" s="225">
        <f>O1435*H1435</f>
        <v>0</v>
      </c>
      <c r="Q1435" s="225">
        <v>0</v>
      </c>
      <c r="R1435" s="225">
        <f>Q1435*H1435</f>
        <v>0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409</v>
      </c>
      <c r="AT1435" s="227" t="s">
        <v>547</v>
      </c>
      <c r="AU1435" s="227" t="s">
        <v>83</v>
      </c>
      <c r="AY1435" s="20" t="s">
        <v>197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81</v>
      </c>
      <c r="BK1435" s="228">
        <f>ROUND(I1435*H1435,2)</f>
        <v>0</v>
      </c>
      <c r="BL1435" s="20" t="s">
        <v>304</v>
      </c>
      <c r="BM1435" s="227" t="s">
        <v>2063</v>
      </c>
    </row>
    <row r="1436" s="13" customFormat="1">
      <c r="A1436" s="13"/>
      <c r="B1436" s="234"/>
      <c r="C1436" s="235"/>
      <c r="D1436" s="236" t="s">
        <v>207</v>
      </c>
      <c r="E1436" s="237" t="s">
        <v>19</v>
      </c>
      <c r="F1436" s="238" t="s">
        <v>2064</v>
      </c>
      <c r="G1436" s="235"/>
      <c r="H1436" s="239">
        <v>4.6200000000000001</v>
      </c>
      <c r="I1436" s="240"/>
      <c r="J1436" s="235"/>
      <c r="K1436" s="235"/>
      <c r="L1436" s="241"/>
      <c r="M1436" s="242"/>
      <c r="N1436" s="243"/>
      <c r="O1436" s="243"/>
      <c r="P1436" s="243"/>
      <c r="Q1436" s="243"/>
      <c r="R1436" s="243"/>
      <c r="S1436" s="243"/>
      <c r="T1436" s="24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5" t="s">
        <v>207</v>
      </c>
      <c r="AU1436" s="245" t="s">
        <v>83</v>
      </c>
      <c r="AV1436" s="13" t="s">
        <v>83</v>
      </c>
      <c r="AW1436" s="13" t="s">
        <v>35</v>
      </c>
      <c r="AX1436" s="13" t="s">
        <v>81</v>
      </c>
      <c r="AY1436" s="245" t="s">
        <v>197</v>
      </c>
    </row>
    <row r="1437" s="2" customFormat="1" ht="24.15" customHeight="1">
      <c r="A1437" s="41"/>
      <c r="B1437" s="42"/>
      <c r="C1437" s="278" t="s">
        <v>2065</v>
      </c>
      <c r="D1437" s="278" t="s">
        <v>547</v>
      </c>
      <c r="E1437" s="279" t="s">
        <v>2066</v>
      </c>
      <c r="F1437" s="280" t="s">
        <v>2067</v>
      </c>
      <c r="G1437" s="281" t="s">
        <v>202</v>
      </c>
      <c r="H1437" s="282">
        <v>4.2000000000000002</v>
      </c>
      <c r="I1437" s="283"/>
      <c r="J1437" s="284">
        <f>ROUND(I1437*H1437,2)</f>
        <v>0</v>
      </c>
      <c r="K1437" s="280" t="s">
        <v>19</v>
      </c>
      <c r="L1437" s="285"/>
      <c r="M1437" s="286" t="s">
        <v>19</v>
      </c>
      <c r="N1437" s="287" t="s">
        <v>45</v>
      </c>
      <c r="O1437" s="87"/>
      <c r="P1437" s="225">
        <f>O1437*H1437</f>
        <v>0</v>
      </c>
      <c r="Q1437" s="225">
        <v>0</v>
      </c>
      <c r="R1437" s="225">
        <f>Q1437*H1437</f>
        <v>0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409</v>
      </c>
      <c r="AT1437" s="227" t="s">
        <v>547</v>
      </c>
      <c r="AU1437" s="227" t="s">
        <v>83</v>
      </c>
      <c r="AY1437" s="20" t="s">
        <v>197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81</v>
      </c>
      <c r="BK1437" s="228">
        <f>ROUND(I1437*H1437,2)</f>
        <v>0</v>
      </c>
      <c r="BL1437" s="20" t="s">
        <v>304</v>
      </c>
      <c r="BM1437" s="227" t="s">
        <v>2068</v>
      </c>
    </row>
    <row r="1438" s="13" customFormat="1">
      <c r="A1438" s="13"/>
      <c r="B1438" s="234"/>
      <c r="C1438" s="235"/>
      <c r="D1438" s="236" t="s">
        <v>207</v>
      </c>
      <c r="E1438" s="237" t="s">
        <v>19</v>
      </c>
      <c r="F1438" s="238" t="s">
        <v>2069</v>
      </c>
      <c r="G1438" s="235"/>
      <c r="H1438" s="239">
        <v>4.2000000000000002</v>
      </c>
      <c r="I1438" s="240"/>
      <c r="J1438" s="235"/>
      <c r="K1438" s="235"/>
      <c r="L1438" s="241"/>
      <c r="M1438" s="242"/>
      <c r="N1438" s="243"/>
      <c r="O1438" s="243"/>
      <c r="P1438" s="243"/>
      <c r="Q1438" s="243"/>
      <c r="R1438" s="243"/>
      <c r="S1438" s="243"/>
      <c r="T1438" s="24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5" t="s">
        <v>207</v>
      </c>
      <c r="AU1438" s="245" t="s">
        <v>83</v>
      </c>
      <c r="AV1438" s="13" t="s">
        <v>83</v>
      </c>
      <c r="AW1438" s="13" t="s">
        <v>35</v>
      </c>
      <c r="AX1438" s="13" t="s">
        <v>81</v>
      </c>
      <c r="AY1438" s="245" t="s">
        <v>197</v>
      </c>
    </row>
    <row r="1439" s="2" customFormat="1" ht="33" customHeight="1">
      <c r="A1439" s="41"/>
      <c r="B1439" s="42"/>
      <c r="C1439" s="216" t="s">
        <v>2070</v>
      </c>
      <c r="D1439" s="216" t="s">
        <v>199</v>
      </c>
      <c r="E1439" s="217" t="s">
        <v>2071</v>
      </c>
      <c r="F1439" s="218" t="s">
        <v>2072</v>
      </c>
      <c r="G1439" s="219" t="s">
        <v>280</v>
      </c>
      <c r="H1439" s="220">
        <v>5</v>
      </c>
      <c r="I1439" s="221"/>
      <c r="J1439" s="222">
        <f>ROUND(I1439*H1439,2)</f>
        <v>0</v>
      </c>
      <c r="K1439" s="218" t="s">
        <v>203</v>
      </c>
      <c r="L1439" s="47"/>
      <c r="M1439" s="223" t="s">
        <v>19</v>
      </c>
      <c r="N1439" s="224" t="s">
        <v>45</v>
      </c>
      <c r="O1439" s="87"/>
      <c r="P1439" s="225">
        <f>O1439*H1439</f>
        <v>0</v>
      </c>
      <c r="Q1439" s="225">
        <v>0.00059000000000000003</v>
      </c>
      <c r="R1439" s="225">
        <f>Q1439*H1439</f>
        <v>0.0029500000000000004</v>
      </c>
      <c r="S1439" s="225">
        <v>0</v>
      </c>
      <c r="T1439" s="226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27" t="s">
        <v>304</v>
      </c>
      <c r="AT1439" s="227" t="s">
        <v>199</v>
      </c>
      <c r="AU1439" s="227" t="s">
        <v>83</v>
      </c>
      <c r="AY1439" s="20" t="s">
        <v>197</v>
      </c>
      <c r="BE1439" s="228">
        <f>IF(N1439="základní",J1439,0)</f>
        <v>0</v>
      </c>
      <c r="BF1439" s="228">
        <f>IF(N1439="snížená",J1439,0)</f>
        <v>0</v>
      </c>
      <c r="BG1439" s="228">
        <f>IF(N1439="zákl. přenesená",J1439,0)</f>
        <v>0</v>
      </c>
      <c r="BH1439" s="228">
        <f>IF(N1439="sníž. přenesená",J1439,0)</f>
        <v>0</v>
      </c>
      <c r="BI1439" s="228">
        <f>IF(N1439="nulová",J1439,0)</f>
        <v>0</v>
      </c>
      <c r="BJ1439" s="20" t="s">
        <v>81</v>
      </c>
      <c r="BK1439" s="228">
        <f>ROUND(I1439*H1439,2)</f>
        <v>0</v>
      </c>
      <c r="BL1439" s="20" t="s">
        <v>304</v>
      </c>
      <c r="BM1439" s="227" t="s">
        <v>2073</v>
      </c>
    </row>
    <row r="1440" s="2" customFormat="1">
      <c r="A1440" s="41"/>
      <c r="B1440" s="42"/>
      <c r="C1440" s="43"/>
      <c r="D1440" s="229" t="s">
        <v>205</v>
      </c>
      <c r="E1440" s="43"/>
      <c r="F1440" s="230" t="s">
        <v>2074</v>
      </c>
      <c r="G1440" s="43"/>
      <c r="H1440" s="43"/>
      <c r="I1440" s="231"/>
      <c r="J1440" s="43"/>
      <c r="K1440" s="43"/>
      <c r="L1440" s="47"/>
      <c r="M1440" s="232"/>
      <c r="N1440" s="233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T1440" s="20" t="s">
        <v>205</v>
      </c>
      <c r="AU1440" s="20" t="s">
        <v>83</v>
      </c>
    </row>
    <row r="1441" s="2" customFormat="1" ht="16.5" customHeight="1">
      <c r="A1441" s="41"/>
      <c r="B1441" s="42"/>
      <c r="C1441" s="278" t="s">
        <v>2075</v>
      </c>
      <c r="D1441" s="278" t="s">
        <v>547</v>
      </c>
      <c r="E1441" s="279" t="s">
        <v>2076</v>
      </c>
      <c r="F1441" s="280" t="s">
        <v>2077</v>
      </c>
      <c r="G1441" s="281" t="s">
        <v>280</v>
      </c>
      <c r="H1441" s="282">
        <v>5</v>
      </c>
      <c r="I1441" s="283"/>
      <c r="J1441" s="284">
        <f>ROUND(I1441*H1441,2)</f>
        <v>0</v>
      </c>
      <c r="K1441" s="280" t="s">
        <v>19</v>
      </c>
      <c r="L1441" s="285"/>
      <c r="M1441" s="286" t="s">
        <v>19</v>
      </c>
      <c r="N1441" s="287" t="s">
        <v>45</v>
      </c>
      <c r="O1441" s="87"/>
      <c r="P1441" s="225">
        <f>O1441*H1441</f>
        <v>0</v>
      </c>
      <c r="Q1441" s="225">
        <v>0.00044999999999999999</v>
      </c>
      <c r="R1441" s="225">
        <f>Q1441*H1441</f>
        <v>0.0022499999999999998</v>
      </c>
      <c r="S1441" s="225">
        <v>0</v>
      </c>
      <c r="T1441" s="226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7" t="s">
        <v>409</v>
      </c>
      <c r="AT1441" s="227" t="s">
        <v>547</v>
      </c>
      <c r="AU1441" s="227" t="s">
        <v>83</v>
      </c>
      <c r="AY1441" s="20" t="s">
        <v>197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20" t="s">
        <v>81</v>
      </c>
      <c r="BK1441" s="228">
        <f>ROUND(I1441*H1441,2)</f>
        <v>0</v>
      </c>
      <c r="BL1441" s="20" t="s">
        <v>304</v>
      </c>
      <c r="BM1441" s="227" t="s">
        <v>2078</v>
      </c>
    </row>
    <row r="1442" s="2" customFormat="1" ht="24.15" customHeight="1">
      <c r="A1442" s="41"/>
      <c r="B1442" s="42"/>
      <c r="C1442" s="216" t="s">
        <v>2079</v>
      </c>
      <c r="D1442" s="216" t="s">
        <v>199</v>
      </c>
      <c r="E1442" s="217" t="s">
        <v>2080</v>
      </c>
      <c r="F1442" s="218" t="s">
        <v>2081</v>
      </c>
      <c r="G1442" s="219" t="s">
        <v>2082</v>
      </c>
      <c r="H1442" s="220">
        <v>534.81399999999996</v>
      </c>
      <c r="I1442" s="221"/>
      <c r="J1442" s="222">
        <f>ROUND(I1442*H1442,2)</f>
        <v>0</v>
      </c>
      <c r="K1442" s="218" t="s">
        <v>203</v>
      </c>
      <c r="L1442" s="47"/>
      <c r="M1442" s="223" t="s">
        <v>19</v>
      </c>
      <c r="N1442" s="224" t="s">
        <v>45</v>
      </c>
      <c r="O1442" s="87"/>
      <c r="P1442" s="225">
        <f>O1442*H1442</f>
        <v>0</v>
      </c>
      <c r="Q1442" s="225">
        <v>5.0000000000000002E-05</v>
      </c>
      <c r="R1442" s="225">
        <f>Q1442*H1442</f>
        <v>0.026740699999999999</v>
      </c>
      <c r="S1442" s="225">
        <v>0</v>
      </c>
      <c r="T1442" s="226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27" t="s">
        <v>304</v>
      </c>
      <c r="AT1442" s="227" t="s">
        <v>199</v>
      </c>
      <c r="AU1442" s="227" t="s">
        <v>83</v>
      </c>
      <c r="AY1442" s="20" t="s">
        <v>197</v>
      </c>
      <c r="BE1442" s="228">
        <f>IF(N1442="základní",J1442,0)</f>
        <v>0</v>
      </c>
      <c r="BF1442" s="228">
        <f>IF(N1442="snížená",J1442,0)</f>
        <v>0</v>
      </c>
      <c r="BG1442" s="228">
        <f>IF(N1442="zákl. přenesená",J1442,0)</f>
        <v>0</v>
      </c>
      <c r="BH1442" s="228">
        <f>IF(N1442="sníž. přenesená",J1442,0)</f>
        <v>0</v>
      </c>
      <c r="BI1442" s="228">
        <f>IF(N1442="nulová",J1442,0)</f>
        <v>0</v>
      </c>
      <c r="BJ1442" s="20" t="s">
        <v>81</v>
      </c>
      <c r="BK1442" s="228">
        <f>ROUND(I1442*H1442,2)</f>
        <v>0</v>
      </c>
      <c r="BL1442" s="20" t="s">
        <v>304</v>
      </c>
      <c r="BM1442" s="227" t="s">
        <v>2083</v>
      </c>
    </row>
    <row r="1443" s="2" customFormat="1">
      <c r="A1443" s="41"/>
      <c r="B1443" s="42"/>
      <c r="C1443" s="43"/>
      <c r="D1443" s="229" t="s">
        <v>205</v>
      </c>
      <c r="E1443" s="43"/>
      <c r="F1443" s="230" t="s">
        <v>2084</v>
      </c>
      <c r="G1443" s="43"/>
      <c r="H1443" s="43"/>
      <c r="I1443" s="231"/>
      <c r="J1443" s="43"/>
      <c r="K1443" s="43"/>
      <c r="L1443" s="47"/>
      <c r="M1443" s="232"/>
      <c r="N1443" s="233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205</v>
      </c>
      <c r="AU1443" s="20" t="s">
        <v>83</v>
      </c>
    </row>
    <row r="1444" s="13" customFormat="1">
      <c r="A1444" s="13"/>
      <c r="B1444" s="234"/>
      <c r="C1444" s="235"/>
      <c r="D1444" s="236" t="s">
        <v>207</v>
      </c>
      <c r="E1444" s="237" t="s">
        <v>19</v>
      </c>
      <c r="F1444" s="238" t="s">
        <v>2085</v>
      </c>
      <c r="G1444" s="235"/>
      <c r="H1444" s="239">
        <v>455.85000000000002</v>
      </c>
      <c r="I1444" s="240"/>
      <c r="J1444" s="235"/>
      <c r="K1444" s="235"/>
      <c r="L1444" s="241"/>
      <c r="M1444" s="242"/>
      <c r="N1444" s="243"/>
      <c r="O1444" s="243"/>
      <c r="P1444" s="243"/>
      <c r="Q1444" s="243"/>
      <c r="R1444" s="243"/>
      <c r="S1444" s="243"/>
      <c r="T1444" s="24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5" t="s">
        <v>207</v>
      </c>
      <c r="AU1444" s="245" t="s">
        <v>83</v>
      </c>
      <c r="AV1444" s="13" t="s">
        <v>83</v>
      </c>
      <c r="AW1444" s="13" t="s">
        <v>35</v>
      </c>
      <c r="AX1444" s="13" t="s">
        <v>74</v>
      </c>
      <c r="AY1444" s="245" t="s">
        <v>197</v>
      </c>
    </row>
    <row r="1445" s="13" customFormat="1">
      <c r="A1445" s="13"/>
      <c r="B1445" s="234"/>
      <c r="C1445" s="235"/>
      <c r="D1445" s="236" t="s">
        <v>207</v>
      </c>
      <c r="E1445" s="237" t="s">
        <v>19</v>
      </c>
      <c r="F1445" s="238" t="s">
        <v>2086</v>
      </c>
      <c r="G1445" s="235"/>
      <c r="H1445" s="239">
        <v>78.963999999999999</v>
      </c>
      <c r="I1445" s="240"/>
      <c r="J1445" s="235"/>
      <c r="K1445" s="235"/>
      <c r="L1445" s="241"/>
      <c r="M1445" s="242"/>
      <c r="N1445" s="243"/>
      <c r="O1445" s="243"/>
      <c r="P1445" s="243"/>
      <c r="Q1445" s="243"/>
      <c r="R1445" s="243"/>
      <c r="S1445" s="243"/>
      <c r="T1445" s="24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5" t="s">
        <v>207</v>
      </c>
      <c r="AU1445" s="245" t="s">
        <v>83</v>
      </c>
      <c r="AV1445" s="13" t="s">
        <v>83</v>
      </c>
      <c r="AW1445" s="13" t="s">
        <v>35</v>
      </c>
      <c r="AX1445" s="13" t="s">
        <v>74</v>
      </c>
      <c r="AY1445" s="245" t="s">
        <v>197</v>
      </c>
    </row>
    <row r="1446" s="14" customFormat="1">
      <c r="A1446" s="14"/>
      <c r="B1446" s="246"/>
      <c r="C1446" s="247"/>
      <c r="D1446" s="236" t="s">
        <v>207</v>
      </c>
      <c r="E1446" s="248" t="s">
        <v>19</v>
      </c>
      <c r="F1446" s="249" t="s">
        <v>216</v>
      </c>
      <c r="G1446" s="247"/>
      <c r="H1446" s="250">
        <v>534.81399999999996</v>
      </c>
      <c r="I1446" s="251"/>
      <c r="J1446" s="247"/>
      <c r="K1446" s="247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6" t="s">
        <v>207</v>
      </c>
      <c r="AU1446" s="256" t="s">
        <v>83</v>
      </c>
      <c r="AV1446" s="14" t="s">
        <v>109</v>
      </c>
      <c r="AW1446" s="14" t="s">
        <v>35</v>
      </c>
      <c r="AX1446" s="14" t="s">
        <v>81</v>
      </c>
      <c r="AY1446" s="256" t="s">
        <v>197</v>
      </c>
    </row>
    <row r="1447" s="2" customFormat="1" ht="16.5" customHeight="1">
      <c r="A1447" s="41"/>
      <c r="B1447" s="42"/>
      <c r="C1447" s="278" t="s">
        <v>2087</v>
      </c>
      <c r="D1447" s="278" t="s">
        <v>547</v>
      </c>
      <c r="E1447" s="279" t="s">
        <v>2088</v>
      </c>
      <c r="F1447" s="280" t="s">
        <v>2089</v>
      </c>
      <c r="G1447" s="281" t="s">
        <v>903</v>
      </c>
      <c r="H1447" s="282">
        <v>5.2000000000000002</v>
      </c>
      <c r="I1447" s="283"/>
      <c r="J1447" s="284">
        <f>ROUND(I1447*H1447,2)</f>
        <v>0</v>
      </c>
      <c r="K1447" s="280" t="s">
        <v>203</v>
      </c>
      <c r="L1447" s="285"/>
      <c r="M1447" s="286" t="s">
        <v>19</v>
      </c>
      <c r="N1447" s="287" t="s">
        <v>45</v>
      </c>
      <c r="O1447" s="87"/>
      <c r="P1447" s="225">
        <f>O1447*H1447</f>
        <v>0</v>
      </c>
      <c r="Q1447" s="225">
        <v>0.00069999999999999999</v>
      </c>
      <c r="R1447" s="225">
        <f>Q1447*H1447</f>
        <v>0.00364</v>
      </c>
      <c r="S1447" s="225">
        <v>0</v>
      </c>
      <c r="T1447" s="226">
        <f>S1447*H1447</f>
        <v>0</v>
      </c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R1447" s="227" t="s">
        <v>409</v>
      </c>
      <c r="AT1447" s="227" t="s">
        <v>547</v>
      </c>
      <c r="AU1447" s="227" t="s">
        <v>83</v>
      </c>
      <c r="AY1447" s="20" t="s">
        <v>197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20" t="s">
        <v>81</v>
      </c>
      <c r="BK1447" s="228">
        <f>ROUND(I1447*H1447,2)</f>
        <v>0</v>
      </c>
      <c r="BL1447" s="20" t="s">
        <v>304</v>
      </c>
      <c r="BM1447" s="227" t="s">
        <v>2090</v>
      </c>
    </row>
    <row r="1448" s="13" customFormat="1">
      <c r="A1448" s="13"/>
      <c r="B1448" s="234"/>
      <c r="C1448" s="235"/>
      <c r="D1448" s="236" t="s">
        <v>207</v>
      </c>
      <c r="E1448" s="237" t="s">
        <v>19</v>
      </c>
      <c r="F1448" s="238" t="s">
        <v>2091</v>
      </c>
      <c r="G1448" s="235"/>
      <c r="H1448" s="239">
        <v>5.2000000000000002</v>
      </c>
      <c r="I1448" s="240"/>
      <c r="J1448" s="235"/>
      <c r="K1448" s="235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5" t="s">
        <v>207</v>
      </c>
      <c r="AU1448" s="245" t="s">
        <v>83</v>
      </c>
      <c r="AV1448" s="13" t="s">
        <v>83</v>
      </c>
      <c r="AW1448" s="13" t="s">
        <v>35</v>
      </c>
      <c r="AX1448" s="13" t="s">
        <v>81</v>
      </c>
      <c r="AY1448" s="245" t="s">
        <v>197</v>
      </c>
    </row>
    <row r="1449" s="2" customFormat="1" ht="21.75" customHeight="1">
      <c r="A1449" s="41"/>
      <c r="B1449" s="42"/>
      <c r="C1449" s="278" t="s">
        <v>2092</v>
      </c>
      <c r="D1449" s="278" t="s">
        <v>547</v>
      </c>
      <c r="E1449" s="279" t="s">
        <v>2093</v>
      </c>
      <c r="F1449" s="280" t="s">
        <v>2094</v>
      </c>
      <c r="G1449" s="281" t="s">
        <v>260</v>
      </c>
      <c r="H1449" s="282">
        <v>0.0040000000000000001</v>
      </c>
      <c r="I1449" s="283"/>
      <c r="J1449" s="284">
        <f>ROUND(I1449*H1449,2)</f>
        <v>0</v>
      </c>
      <c r="K1449" s="280" t="s">
        <v>203</v>
      </c>
      <c r="L1449" s="285"/>
      <c r="M1449" s="286" t="s">
        <v>19</v>
      </c>
      <c r="N1449" s="287" t="s">
        <v>45</v>
      </c>
      <c r="O1449" s="87"/>
      <c r="P1449" s="225">
        <f>O1449*H1449</f>
        <v>0</v>
      </c>
      <c r="Q1449" s="225">
        <v>1</v>
      </c>
      <c r="R1449" s="225">
        <f>Q1449*H1449</f>
        <v>0.0040000000000000001</v>
      </c>
      <c r="S1449" s="225">
        <v>0</v>
      </c>
      <c r="T1449" s="226">
        <f>S1449*H1449</f>
        <v>0</v>
      </c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R1449" s="227" t="s">
        <v>409</v>
      </c>
      <c r="AT1449" s="227" t="s">
        <v>547</v>
      </c>
      <c r="AU1449" s="227" t="s">
        <v>83</v>
      </c>
      <c r="AY1449" s="20" t="s">
        <v>197</v>
      </c>
      <c r="BE1449" s="228">
        <f>IF(N1449="základní",J1449,0)</f>
        <v>0</v>
      </c>
      <c r="BF1449" s="228">
        <f>IF(N1449="snížená",J1449,0)</f>
        <v>0</v>
      </c>
      <c r="BG1449" s="228">
        <f>IF(N1449="zákl. přenesená",J1449,0)</f>
        <v>0</v>
      </c>
      <c r="BH1449" s="228">
        <f>IF(N1449="sníž. přenesená",J1449,0)</f>
        <v>0</v>
      </c>
      <c r="BI1449" s="228">
        <f>IF(N1449="nulová",J1449,0)</f>
        <v>0</v>
      </c>
      <c r="BJ1449" s="20" t="s">
        <v>81</v>
      </c>
      <c r="BK1449" s="228">
        <f>ROUND(I1449*H1449,2)</f>
        <v>0</v>
      </c>
      <c r="BL1449" s="20" t="s">
        <v>304</v>
      </c>
      <c r="BM1449" s="227" t="s">
        <v>2095</v>
      </c>
    </row>
    <row r="1450" s="13" customFormat="1">
      <c r="A1450" s="13"/>
      <c r="B1450" s="234"/>
      <c r="C1450" s="235"/>
      <c r="D1450" s="236" t="s">
        <v>207</v>
      </c>
      <c r="E1450" s="237" t="s">
        <v>19</v>
      </c>
      <c r="F1450" s="238" t="s">
        <v>2096</v>
      </c>
      <c r="G1450" s="235"/>
      <c r="H1450" s="239">
        <v>3.9199999999999999</v>
      </c>
      <c r="I1450" s="240"/>
      <c r="J1450" s="235"/>
      <c r="K1450" s="235"/>
      <c r="L1450" s="241"/>
      <c r="M1450" s="242"/>
      <c r="N1450" s="243"/>
      <c r="O1450" s="243"/>
      <c r="P1450" s="243"/>
      <c r="Q1450" s="243"/>
      <c r="R1450" s="243"/>
      <c r="S1450" s="243"/>
      <c r="T1450" s="24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5" t="s">
        <v>207</v>
      </c>
      <c r="AU1450" s="245" t="s">
        <v>83</v>
      </c>
      <c r="AV1450" s="13" t="s">
        <v>83</v>
      </c>
      <c r="AW1450" s="13" t="s">
        <v>35</v>
      </c>
      <c r="AX1450" s="13" t="s">
        <v>74</v>
      </c>
      <c r="AY1450" s="245" t="s">
        <v>197</v>
      </c>
    </row>
    <row r="1451" s="14" customFormat="1">
      <c r="A1451" s="14"/>
      <c r="B1451" s="246"/>
      <c r="C1451" s="247"/>
      <c r="D1451" s="236" t="s">
        <v>207</v>
      </c>
      <c r="E1451" s="248" t="s">
        <v>19</v>
      </c>
      <c r="F1451" s="249" t="s">
        <v>216</v>
      </c>
      <c r="G1451" s="247"/>
      <c r="H1451" s="250">
        <v>3.9199999999999999</v>
      </c>
      <c r="I1451" s="251"/>
      <c r="J1451" s="247"/>
      <c r="K1451" s="247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6" t="s">
        <v>207</v>
      </c>
      <c r="AU1451" s="256" t="s">
        <v>83</v>
      </c>
      <c r="AV1451" s="14" t="s">
        <v>109</v>
      </c>
      <c r="AW1451" s="14" t="s">
        <v>35</v>
      </c>
      <c r="AX1451" s="14" t="s">
        <v>74</v>
      </c>
      <c r="AY1451" s="256" t="s">
        <v>197</v>
      </c>
    </row>
    <row r="1452" s="13" customFormat="1">
      <c r="A1452" s="13"/>
      <c r="B1452" s="234"/>
      <c r="C1452" s="235"/>
      <c r="D1452" s="236" t="s">
        <v>207</v>
      </c>
      <c r="E1452" s="237" t="s">
        <v>19</v>
      </c>
      <c r="F1452" s="238" t="s">
        <v>2097</v>
      </c>
      <c r="G1452" s="235"/>
      <c r="H1452" s="239">
        <v>0.0040000000000000001</v>
      </c>
      <c r="I1452" s="240"/>
      <c r="J1452" s="235"/>
      <c r="K1452" s="235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207</v>
      </c>
      <c r="AU1452" s="245" t="s">
        <v>83</v>
      </c>
      <c r="AV1452" s="13" t="s">
        <v>83</v>
      </c>
      <c r="AW1452" s="13" t="s">
        <v>35</v>
      </c>
      <c r="AX1452" s="13" t="s">
        <v>81</v>
      </c>
      <c r="AY1452" s="245" t="s">
        <v>197</v>
      </c>
    </row>
    <row r="1453" s="2" customFormat="1" ht="16.5" customHeight="1">
      <c r="A1453" s="41"/>
      <c r="B1453" s="42"/>
      <c r="C1453" s="278" t="s">
        <v>2098</v>
      </c>
      <c r="D1453" s="278" t="s">
        <v>547</v>
      </c>
      <c r="E1453" s="279" t="s">
        <v>2099</v>
      </c>
      <c r="F1453" s="280" t="s">
        <v>2100</v>
      </c>
      <c r="G1453" s="281" t="s">
        <v>280</v>
      </c>
      <c r="H1453" s="282">
        <v>2</v>
      </c>
      <c r="I1453" s="283"/>
      <c r="J1453" s="284">
        <f>ROUND(I1453*H1453,2)</f>
        <v>0</v>
      </c>
      <c r="K1453" s="280" t="s">
        <v>19</v>
      </c>
      <c r="L1453" s="285"/>
      <c r="M1453" s="286" t="s">
        <v>19</v>
      </c>
      <c r="N1453" s="287" t="s">
        <v>45</v>
      </c>
      <c r="O1453" s="87"/>
      <c r="P1453" s="225">
        <f>O1453*H1453</f>
        <v>0</v>
      </c>
      <c r="Q1453" s="225">
        <v>0.00044999999999999999</v>
      </c>
      <c r="R1453" s="225">
        <f>Q1453*H1453</f>
        <v>0.00089999999999999998</v>
      </c>
      <c r="S1453" s="225">
        <v>0</v>
      </c>
      <c r="T1453" s="226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27" t="s">
        <v>409</v>
      </c>
      <c r="AT1453" s="227" t="s">
        <v>547</v>
      </c>
      <c r="AU1453" s="227" t="s">
        <v>83</v>
      </c>
      <c r="AY1453" s="20" t="s">
        <v>197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20" t="s">
        <v>81</v>
      </c>
      <c r="BK1453" s="228">
        <f>ROUND(I1453*H1453,2)</f>
        <v>0</v>
      </c>
      <c r="BL1453" s="20" t="s">
        <v>304</v>
      </c>
      <c r="BM1453" s="227" t="s">
        <v>2101</v>
      </c>
    </row>
    <row r="1454" s="13" customFormat="1">
      <c r="A1454" s="13"/>
      <c r="B1454" s="234"/>
      <c r="C1454" s="235"/>
      <c r="D1454" s="236" t="s">
        <v>207</v>
      </c>
      <c r="E1454" s="237" t="s">
        <v>19</v>
      </c>
      <c r="F1454" s="238" t="s">
        <v>2102</v>
      </c>
      <c r="G1454" s="235"/>
      <c r="H1454" s="239">
        <v>2</v>
      </c>
      <c r="I1454" s="240"/>
      <c r="J1454" s="235"/>
      <c r="K1454" s="235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207</v>
      </c>
      <c r="AU1454" s="245" t="s">
        <v>83</v>
      </c>
      <c r="AV1454" s="13" t="s">
        <v>83</v>
      </c>
      <c r="AW1454" s="13" t="s">
        <v>35</v>
      </c>
      <c r="AX1454" s="13" t="s">
        <v>81</v>
      </c>
      <c r="AY1454" s="245" t="s">
        <v>197</v>
      </c>
    </row>
    <row r="1455" s="2" customFormat="1" ht="16.5" customHeight="1">
      <c r="A1455" s="41"/>
      <c r="B1455" s="42"/>
      <c r="C1455" s="278" t="s">
        <v>2103</v>
      </c>
      <c r="D1455" s="278" t="s">
        <v>547</v>
      </c>
      <c r="E1455" s="279" t="s">
        <v>2104</v>
      </c>
      <c r="F1455" s="280" t="s">
        <v>2105</v>
      </c>
      <c r="G1455" s="281" t="s">
        <v>280</v>
      </c>
      <c r="H1455" s="282">
        <v>2</v>
      </c>
      <c r="I1455" s="283"/>
      <c r="J1455" s="284">
        <f>ROUND(I1455*H1455,2)</f>
        <v>0</v>
      </c>
      <c r="K1455" s="280" t="s">
        <v>19</v>
      </c>
      <c r="L1455" s="285"/>
      <c r="M1455" s="286" t="s">
        <v>19</v>
      </c>
      <c r="N1455" s="287" t="s">
        <v>45</v>
      </c>
      <c r="O1455" s="87"/>
      <c r="P1455" s="225">
        <f>O1455*H1455</f>
        <v>0</v>
      </c>
      <c r="Q1455" s="225">
        <v>0.00059999999999999995</v>
      </c>
      <c r="R1455" s="225">
        <f>Q1455*H1455</f>
        <v>0.0011999999999999999</v>
      </c>
      <c r="S1455" s="225">
        <v>0</v>
      </c>
      <c r="T1455" s="226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7" t="s">
        <v>409</v>
      </c>
      <c r="AT1455" s="227" t="s">
        <v>547</v>
      </c>
      <c r="AU1455" s="227" t="s">
        <v>83</v>
      </c>
      <c r="AY1455" s="20" t="s">
        <v>197</v>
      </c>
      <c r="BE1455" s="228">
        <f>IF(N1455="základní",J1455,0)</f>
        <v>0</v>
      </c>
      <c r="BF1455" s="228">
        <f>IF(N1455="snížená",J1455,0)</f>
        <v>0</v>
      </c>
      <c r="BG1455" s="228">
        <f>IF(N1455="zákl. přenesená",J1455,0)</f>
        <v>0</v>
      </c>
      <c r="BH1455" s="228">
        <f>IF(N1455="sníž. přenesená",J1455,0)</f>
        <v>0</v>
      </c>
      <c r="BI1455" s="228">
        <f>IF(N1455="nulová",J1455,0)</f>
        <v>0</v>
      </c>
      <c r="BJ1455" s="20" t="s">
        <v>81</v>
      </c>
      <c r="BK1455" s="228">
        <f>ROUND(I1455*H1455,2)</f>
        <v>0</v>
      </c>
      <c r="BL1455" s="20" t="s">
        <v>304</v>
      </c>
      <c r="BM1455" s="227" t="s">
        <v>2106</v>
      </c>
    </row>
    <row r="1456" s="13" customFormat="1">
      <c r="A1456" s="13"/>
      <c r="B1456" s="234"/>
      <c r="C1456" s="235"/>
      <c r="D1456" s="236" t="s">
        <v>207</v>
      </c>
      <c r="E1456" s="237" t="s">
        <v>19</v>
      </c>
      <c r="F1456" s="238" t="s">
        <v>2107</v>
      </c>
      <c r="G1456" s="235"/>
      <c r="H1456" s="239">
        <v>2</v>
      </c>
      <c r="I1456" s="240"/>
      <c r="J1456" s="235"/>
      <c r="K1456" s="235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207</v>
      </c>
      <c r="AU1456" s="245" t="s">
        <v>83</v>
      </c>
      <c r="AV1456" s="13" t="s">
        <v>83</v>
      </c>
      <c r="AW1456" s="13" t="s">
        <v>35</v>
      </c>
      <c r="AX1456" s="13" t="s">
        <v>81</v>
      </c>
      <c r="AY1456" s="245" t="s">
        <v>197</v>
      </c>
    </row>
    <row r="1457" s="2" customFormat="1" ht="16.5" customHeight="1">
      <c r="A1457" s="41"/>
      <c r="B1457" s="42"/>
      <c r="C1457" s="278" t="s">
        <v>2108</v>
      </c>
      <c r="D1457" s="278" t="s">
        <v>547</v>
      </c>
      <c r="E1457" s="279" t="s">
        <v>2109</v>
      </c>
      <c r="F1457" s="280" t="s">
        <v>2110</v>
      </c>
      <c r="G1457" s="281" t="s">
        <v>903</v>
      </c>
      <c r="H1457" s="282">
        <v>18</v>
      </c>
      <c r="I1457" s="283"/>
      <c r="J1457" s="284">
        <f>ROUND(I1457*H1457,2)</f>
        <v>0</v>
      </c>
      <c r="K1457" s="280" t="s">
        <v>203</v>
      </c>
      <c r="L1457" s="285"/>
      <c r="M1457" s="286" t="s">
        <v>19</v>
      </c>
      <c r="N1457" s="287" t="s">
        <v>45</v>
      </c>
      <c r="O1457" s="87"/>
      <c r="P1457" s="225">
        <f>O1457*H1457</f>
        <v>0</v>
      </c>
      <c r="Q1457" s="225">
        <v>0.0030000000000000001</v>
      </c>
      <c r="R1457" s="225">
        <f>Q1457*H1457</f>
        <v>0.053999999999999999</v>
      </c>
      <c r="S1457" s="225">
        <v>0</v>
      </c>
      <c r="T1457" s="226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27" t="s">
        <v>409</v>
      </c>
      <c r="AT1457" s="227" t="s">
        <v>547</v>
      </c>
      <c r="AU1457" s="227" t="s">
        <v>83</v>
      </c>
      <c r="AY1457" s="20" t="s">
        <v>197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20" t="s">
        <v>81</v>
      </c>
      <c r="BK1457" s="228">
        <f>ROUND(I1457*H1457,2)</f>
        <v>0</v>
      </c>
      <c r="BL1457" s="20" t="s">
        <v>304</v>
      </c>
      <c r="BM1457" s="227" t="s">
        <v>2111</v>
      </c>
    </row>
    <row r="1458" s="13" customFormat="1">
      <c r="A1458" s="13"/>
      <c r="B1458" s="234"/>
      <c r="C1458" s="235"/>
      <c r="D1458" s="236" t="s">
        <v>207</v>
      </c>
      <c r="E1458" s="237" t="s">
        <v>19</v>
      </c>
      <c r="F1458" s="238" t="s">
        <v>2112</v>
      </c>
      <c r="G1458" s="235"/>
      <c r="H1458" s="239">
        <v>18</v>
      </c>
      <c r="I1458" s="240"/>
      <c r="J1458" s="235"/>
      <c r="K1458" s="235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207</v>
      </c>
      <c r="AU1458" s="245" t="s">
        <v>83</v>
      </c>
      <c r="AV1458" s="13" t="s">
        <v>83</v>
      </c>
      <c r="AW1458" s="13" t="s">
        <v>35</v>
      </c>
      <c r="AX1458" s="13" t="s">
        <v>81</v>
      </c>
      <c r="AY1458" s="245" t="s">
        <v>197</v>
      </c>
    </row>
    <row r="1459" s="2" customFormat="1" ht="16.5" customHeight="1">
      <c r="A1459" s="41"/>
      <c r="B1459" s="42"/>
      <c r="C1459" s="278" t="s">
        <v>2113</v>
      </c>
      <c r="D1459" s="278" t="s">
        <v>547</v>
      </c>
      <c r="E1459" s="279" t="s">
        <v>2088</v>
      </c>
      <c r="F1459" s="280" t="s">
        <v>2089</v>
      </c>
      <c r="G1459" s="281" t="s">
        <v>903</v>
      </c>
      <c r="H1459" s="282">
        <v>18</v>
      </c>
      <c r="I1459" s="283"/>
      <c r="J1459" s="284">
        <f>ROUND(I1459*H1459,2)</f>
        <v>0</v>
      </c>
      <c r="K1459" s="280" t="s">
        <v>203</v>
      </c>
      <c r="L1459" s="285"/>
      <c r="M1459" s="286" t="s">
        <v>19</v>
      </c>
      <c r="N1459" s="287" t="s">
        <v>45</v>
      </c>
      <c r="O1459" s="87"/>
      <c r="P1459" s="225">
        <f>O1459*H1459</f>
        <v>0</v>
      </c>
      <c r="Q1459" s="225">
        <v>0.00069999999999999999</v>
      </c>
      <c r="R1459" s="225">
        <f>Q1459*H1459</f>
        <v>0.0126</v>
      </c>
      <c r="S1459" s="225">
        <v>0</v>
      </c>
      <c r="T1459" s="226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27" t="s">
        <v>409</v>
      </c>
      <c r="AT1459" s="227" t="s">
        <v>547</v>
      </c>
      <c r="AU1459" s="227" t="s">
        <v>83</v>
      </c>
      <c r="AY1459" s="20" t="s">
        <v>197</v>
      </c>
      <c r="BE1459" s="228">
        <f>IF(N1459="základní",J1459,0)</f>
        <v>0</v>
      </c>
      <c r="BF1459" s="228">
        <f>IF(N1459="snížená",J1459,0)</f>
        <v>0</v>
      </c>
      <c r="BG1459" s="228">
        <f>IF(N1459="zákl. přenesená",J1459,0)</f>
        <v>0</v>
      </c>
      <c r="BH1459" s="228">
        <f>IF(N1459="sníž. přenesená",J1459,0)</f>
        <v>0</v>
      </c>
      <c r="BI1459" s="228">
        <f>IF(N1459="nulová",J1459,0)</f>
        <v>0</v>
      </c>
      <c r="BJ1459" s="20" t="s">
        <v>81</v>
      </c>
      <c r="BK1459" s="228">
        <f>ROUND(I1459*H1459,2)</f>
        <v>0</v>
      </c>
      <c r="BL1459" s="20" t="s">
        <v>304</v>
      </c>
      <c r="BM1459" s="227" t="s">
        <v>2114</v>
      </c>
    </row>
    <row r="1460" s="13" customFormat="1">
      <c r="A1460" s="13"/>
      <c r="B1460" s="234"/>
      <c r="C1460" s="235"/>
      <c r="D1460" s="236" t="s">
        <v>207</v>
      </c>
      <c r="E1460" s="237" t="s">
        <v>19</v>
      </c>
      <c r="F1460" s="238" t="s">
        <v>2112</v>
      </c>
      <c r="G1460" s="235"/>
      <c r="H1460" s="239">
        <v>18</v>
      </c>
      <c r="I1460" s="240"/>
      <c r="J1460" s="235"/>
      <c r="K1460" s="235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207</v>
      </c>
      <c r="AU1460" s="245" t="s">
        <v>83</v>
      </c>
      <c r="AV1460" s="13" t="s">
        <v>83</v>
      </c>
      <c r="AW1460" s="13" t="s">
        <v>35</v>
      </c>
      <c r="AX1460" s="13" t="s">
        <v>81</v>
      </c>
      <c r="AY1460" s="245" t="s">
        <v>197</v>
      </c>
    </row>
    <row r="1461" s="2" customFormat="1" ht="16.5" customHeight="1">
      <c r="A1461" s="41"/>
      <c r="B1461" s="42"/>
      <c r="C1461" s="278" t="s">
        <v>2115</v>
      </c>
      <c r="D1461" s="278" t="s">
        <v>547</v>
      </c>
      <c r="E1461" s="279" t="s">
        <v>2116</v>
      </c>
      <c r="F1461" s="280" t="s">
        <v>2117</v>
      </c>
      <c r="G1461" s="281" t="s">
        <v>260</v>
      </c>
      <c r="H1461" s="282">
        <v>0.012</v>
      </c>
      <c r="I1461" s="283"/>
      <c r="J1461" s="284">
        <f>ROUND(I1461*H1461,2)</f>
        <v>0</v>
      </c>
      <c r="K1461" s="280" t="s">
        <v>19</v>
      </c>
      <c r="L1461" s="285"/>
      <c r="M1461" s="286" t="s">
        <v>19</v>
      </c>
      <c r="N1461" s="287" t="s">
        <v>45</v>
      </c>
      <c r="O1461" s="87"/>
      <c r="P1461" s="225">
        <f>O1461*H1461</f>
        <v>0</v>
      </c>
      <c r="Q1461" s="225">
        <v>0.040000000000000001</v>
      </c>
      <c r="R1461" s="225">
        <f>Q1461*H1461</f>
        <v>0.00048000000000000001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409</v>
      </c>
      <c r="AT1461" s="227" t="s">
        <v>547</v>
      </c>
      <c r="AU1461" s="227" t="s">
        <v>83</v>
      </c>
      <c r="AY1461" s="20" t="s">
        <v>197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81</v>
      </c>
      <c r="BK1461" s="228">
        <f>ROUND(I1461*H1461,2)</f>
        <v>0</v>
      </c>
      <c r="BL1461" s="20" t="s">
        <v>304</v>
      </c>
      <c r="BM1461" s="227" t="s">
        <v>2118</v>
      </c>
    </row>
    <row r="1462" s="13" customFormat="1">
      <c r="A1462" s="13"/>
      <c r="B1462" s="234"/>
      <c r="C1462" s="235"/>
      <c r="D1462" s="236" t="s">
        <v>207</v>
      </c>
      <c r="E1462" s="237" t="s">
        <v>19</v>
      </c>
      <c r="F1462" s="238" t="s">
        <v>2119</v>
      </c>
      <c r="G1462" s="235"/>
      <c r="H1462" s="239">
        <v>2.3519999999999999</v>
      </c>
      <c r="I1462" s="240"/>
      <c r="J1462" s="235"/>
      <c r="K1462" s="235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5" t="s">
        <v>207</v>
      </c>
      <c r="AU1462" s="245" t="s">
        <v>83</v>
      </c>
      <c r="AV1462" s="13" t="s">
        <v>83</v>
      </c>
      <c r="AW1462" s="13" t="s">
        <v>35</v>
      </c>
      <c r="AX1462" s="13" t="s">
        <v>74</v>
      </c>
      <c r="AY1462" s="245" t="s">
        <v>197</v>
      </c>
    </row>
    <row r="1463" s="13" customFormat="1">
      <c r="A1463" s="13"/>
      <c r="B1463" s="234"/>
      <c r="C1463" s="235"/>
      <c r="D1463" s="236" t="s">
        <v>207</v>
      </c>
      <c r="E1463" s="237" t="s">
        <v>19</v>
      </c>
      <c r="F1463" s="238" t="s">
        <v>2120</v>
      </c>
      <c r="G1463" s="235"/>
      <c r="H1463" s="239">
        <v>11.76</v>
      </c>
      <c r="I1463" s="240"/>
      <c r="J1463" s="235"/>
      <c r="K1463" s="235"/>
      <c r="L1463" s="241"/>
      <c r="M1463" s="242"/>
      <c r="N1463" s="243"/>
      <c r="O1463" s="243"/>
      <c r="P1463" s="243"/>
      <c r="Q1463" s="243"/>
      <c r="R1463" s="243"/>
      <c r="S1463" s="243"/>
      <c r="T1463" s="24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5" t="s">
        <v>207</v>
      </c>
      <c r="AU1463" s="245" t="s">
        <v>83</v>
      </c>
      <c r="AV1463" s="13" t="s">
        <v>83</v>
      </c>
      <c r="AW1463" s="13" t="s">
        <v>35</v>
      </c>
      <c r="AX1463" s="13" t="s">
        <v>74</v>
      </c>
      <c r="AY1463" s="245" t="s">
        <v>197</v>
      </c>
    </row>
    <row r="1464" s="13" customFormat="1">
      <c r="A1464" s="13"/>
      <c r="B1464" s="234"/>
      <c r="C1464" s="235"/>
      <c r="D1464" s="236" t="s">
        <v>207</v>
      </c>
      <c r="E1464" s="237" t="s">
        <v>19</v>
      </c>
      <c r="F1464" s="238" t="s">
        <v>2121</v>
      </c>
      <c r="G1464" s="235"/>
      <c r="H1464" s="239">
        <v>0.012</v>
      </c>
      <c r="I1464" s="240"/>
      <c r="J1464" s="235"/>
      <c r="K1464" s="235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5" t="s">
        <v>207</v>
      </c>
      <c r="AU1464" s="245" t="s">
        <v>83</v>
      </c>
      <c r="AV1464" s="13" t="s">
        <v>83</v>
      </c>
      <c r="AW1464" s="13" t="s">
        <v>35</v>
      </c>
      <c r="AX1464" s="13" t="s">
        <v>81</v>
      </c>
      <c r="AY1464" s="245" t="s">
        <v>197</v>
      </c>
    </row>
    <row r="1465" s="2" customFormat="1" ht="24.15" customHeight="1">
      <c r="A1465" s="41"/>
      <c r="B1465" s="42"/>
      <c r="C1465" s="216" t="s">
        <v>2122</v>
      </c>
      <c r="D1465" s="216" t="s">
        <v>199</v>
      </c>
      <c r="E1465" s="217" t="s">
        <v>2123</v>
      </c>
      <c r="F1465" s="218" t="s">
        <v>2124</v>
      </c>
      <c r="G1465" s="219" t="s">
        <v>2082</v>
      </c>
      <c r="H1465" s="220">
        <v>127.38800000000001</v>
      </c>
      <c r="I1465" s="221"/>
      <c r="J1465" s="222">
        <f>ROUND(I1465*H1465,2)</f>
        <v>0</v>
      </c>
      <c r="K1465" s="218" t="s">
        <v>203</v>
      </c>
      <c r="L1465" s="47"/>
      <c r="M1465" s="223" t="s">
        <v>19</v>
      </c>
      <c r="N1465" s="224" t="s">
        <v>45</v>
      </c>
      <c r="O1465" s="87"/>
      <c r="P1465" s="225">
        <f>O1465*H1465</f>
        <v>0</v>
      </c>
      <c r="Q1465" s="225">
        <v>5.0000000000000002E-05</v>
      </c>
      <c r="R1465" s="225">
        <f>Q1465*H1465</f>
        <v>0.0063694000000000008</v>
      </c>
      <c r="S1465" s="225">
        <v>0</v>
      </c>
      <c r="T1465" s="226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27" t="s">
        <v>304</v>
      </c>
      <c r="AT1465" s="227" t="s">
        <v>199</v>
      </c>
      <c r="AU1465" s="227" t="s">
        <v>83</v>
      </c>
      <c r="AY1465" s="20" t="s">
        <v>197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20" t="s">
        <v>81</v>
      </c>
      <c r="BK1465" s="228">
        <f>ROUND(I1465*H1465,2)</f>
        <v>0</v>
      </c>
      <c r="BL1465" s="20" t="s">
        <v>304</v>
      </c>
      <c r="BM1465" s="227" t="s">
        <v>2125</v>
      </c>
    </row>
    <row r="1466" s="2" customFormat="1">
      <c r="A1466" s="41"/>
      <c r="B1466" s="42"/>
      <c r="C1466" s="43"/>
      <c r="D1466" s="229" t="s">
        <v>205</v>
      </c>
      <c r="E1466" s="43"/>
      <c r="F1466" s="230" t="s">
        <v>2126</v>
      </c>
      <c r="G1466" s="43"/>
      <c r="H1466" s="43"/>
      <c r="I1466" s="231"/>
      <c r="J1466" s="43"/>
      <c r="K1466" s="43"/>
      <c r="L1466" s="47"/>
      <c r="M1466" s="232"/>
      <c r="N1466" s="233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205</v>
      </c>
      <c r="AU1466" s="20" t="s">
        <v>83</v>
      </c>
    </row>
    <row r="1467" s="13" customFormat="1">
      <c r="A1467" s="13"/>
      <c r="B1467" s="234"/>
      <c r="C1467" s="235"/>
      <c r="D1467" s="236" t="s">
        <v>207</v>
      </c>
      <c r="E1467" s="237" t="s">
        <v>19</v>
      </c>
      <c r="F1467" s="238" t="s">
        <v>2127</v>
      </c>
      <c r="G1467" s="235"/>
      <c r="H1467" s="239">
        <v>127.38800000000001</v>
      </c>
      <c r="I1467" s="240"/>
      <c r="J1467" s="235"/>
      <c r="K1467" s="235"/>
      <c r="L1467" s="241"/>
      <c r="M1467" s="242"/>
      <c r="N1467" s="243"/>
      <c r="O1467" s="243"/>
      <c r="P1467" s="243"/>
      <c r="Q1467" s="243"/>
      <c r="R1467" s="243"/>
      <c r="S1467" s="243"/>
      <c r="T1467" s="24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5" t="s">
        <v>207</v>
      </c>
      <c r="AU1467" s="245" t="s">
        <v>83</v>
      </c>
      <c r="AV1467" s="13" t="s">
        <v>83</v>
      </c>
      <c r="AW1467" s="13" t="s">
        <v>35</v>
      </c>
      <c r="AX1467" s="13" t="s">
        <v>81</v>
      </c>
      <c r="AY1467" s="245" t="s">
        <v>197</v>
      </c>
    </row>
    <row r="1468" s="2" customFormat="1" ht="16.5" customHeight="1">
      <c r="A1468" s="41"/>
      <c r="B1468" s="42"/>
      <c r="C1468" s="278" t="s">
        <v>2128</v>
      </c>
      <c r="D1468" s="278" t="s">
        <v>547</v>
      </c>
      <c r="E1468" s="279" t="s">
        <v>2129</v>
      </c>
      <c r="F1468" s="280" t="s">
        <v>2130</v>
      </c>
      <c r="G1468" s="281" t="s">
        <v>903</v>
      </c>
      <c r="H1468" s="282">
        <v>17.199999999999999</v>
      </c>
      <c r="I1468" s="283"/>
      <c r="J1468" s="284">
        <f>ROUND(I1468*H1468,2)</f>
        <v>0</v>
      </c>
      <c r="K1468" s="280" t="s">
        <v>19</v>
      </c>
      <c r="L1468" s="285"/>
      <c r="M1468" s="286" t="s">
        <v>19</v>
      </c>
      <c r="N1468" s="287" t="s">
        <v>45</v>
      </c>
      <c r="O1468" s="87"/>
      <c r="P1468" s="225">
        <f>O1468*H1468</f>
        <v>0</v>
      </c>
      <c r="Q1468" s="225">
        <v>0.0018</v>
      </c>
      <c r="R1468" s="225">
        <f>Q1468*H1468</f>
        <v>0.030959999999999998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409</v>
      </c>
      <c r="AT1468" s="227" t="s">
        <v>547</v>
      </c>
      <c r="AU1468" s="227" t="s">
        <v>83</v>
      </c>
      <c r="AY1468" s="20" t="s">
        <v>197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81</v>
      </c>
      <c r="BK1468" s="228">
        <f>ROUND(I1468*H1468,2)</f>
        <v>0</v>
      </c>
      <c r="BL1468" s="20" t="s">
        <v>304</v>
      </c>
      <c r="BM1468" s="227" t="s">
        <v>2131</v>
      </c>
    </row>
    <row r="1469" s="13" customFormat="1">
      <c r="A1469" s="13"/>
      <c r="B1469" s="234"/>
      <c r="C1469" s="235"/>
      <c r="D1469" s="236" t="s">
        <v>207</v>
      </c>
      <c r="E1469" s="237" t="s">
        <v>19</v>
      </c>
      <c r="F1469" s="238" t="s">
        <v>2132</v>
      </c>
      <c r="G1469" s="235"/>
      <c r="H1469" s="239">
        <v>17.199999999999999</v>
      </c>
      <c r="I1469" s="240"/>
      <c r="J1469" s="235"/>
      <c r="K1469" s="235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5" t="s">
        <v>207</v>
      </c>
      <c r="AU1469" s="245" t="s">
        <v>83</v>
      </c>
      <c r="AV1469" s="13" t="s">
        <v>83</v>
      </c>
      <c r="AW1469" s="13" t="s">
        <v>35</v>
      </c>
      <c r="AX1469" s="13" t="s">
        <v>81</v>
      </c>
      <c r="AY1469" s="245" t="s">
        <v>197</v>
      </c>
    </row>
    <row r="1470" s="2" customFormat="1" ht="16.5" customHeight="1">
      <c r="A1470" s="41"/>
      <c r="B1470" s="42"/>
      <c r="C1470" s="278" t="s">
        <v>2133</v>
      </c>
      <c r="D1470" s="278" t="s">
        <v>547</v>
      </c>
      <c r="E1470" s="279" t="s">
        <v>2134</v>
      </c>
      <c r="F1470" s="280" t="s">
        <v>2100</v>
      </c>
      <c r="G1470" s="281" t="s">
        <v>280</v>
      </c>
      <c r="H1470" s="282">
        <v>1</v>
      </c>
      <c r="I1470" s="283"/>
      <c r="J1470" s="284">
        <f>ROUND(I1470*H1470,2)</f>
        <v>0</v>
      </c>
      <c r="K1470" s="280" t="s">
        <v>19</v>
      </c>
      <c r="L1470" s="285"/>
      <c r="M1470" s="286" t="s">
        <v>19</v>
      </c>
      <c r="N1470" s="287" t="s">
        <v>45</v>
      </c>
      <c r="O1470" s="87"/>
      <c r="P1470" s="225">
        <f>O1470*H1470</f>
        <v>0</v>
      </c>
      <c r="Q1470" s="225">
        <v>0.0014</v>
      </c>
      <c r="R1470" s="225">
        <f>Q1470*H1470</f>
        <v>0.0014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409</v>
      </c>
      <c r="AT1470" s="227" t="s">
        <v>547</v>
      </c>
      <c r="AU1470" s="227" t="s">
        <v>83</v>
      </c>
      <c r="AY1470" s="20" t="s">
        <v>197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81</v>
      </c>
      <c r="BK1470" s="228">
        <f>ROUND(I1470*H1470,2)</f>
        <v>0</v>
      </c>
      <c r="BL1470" s="20" t="s">
        <v>304</v>
      </c>
      <c r="BM1470" s="227" t="s">
        <v>2135</v>
      </c>
    </row>
    <row r="1471" s="2" customFormat="1" ht="21.75" customHeight="1">
      <c r="A1471" s="41"/>
      <c r="B1471" s="42"/>
      <c r="C1471" s="278" t="s">
        <v>2136</v>
      </c>
      <c r="D1471" s="278" t="s">
        <v>547</v>
      </c>
      <c r="E1471" s="279" t="s">
        <v>2137</v>
      </c>
      <c r="F1471" s="280" t="s">
        <v>2138</v>
      </c>
      <c r="G1471" s="281" t="s">
        <v>280</v>
      </c>
      <c r="H1471" s="282">
        <v>2</v>
      </c>
      <c r="I1471" s="283"/>
      <c r="J1471" s="284">
        <f>ROUND(I1471*H1471,2)</f>
        <v>0</v>
      </c>
      <c r="K1471" s="280" t="s">
        <v>19</v>
      </c>
      <c r="L1471" s="285"/>
      <c r="M1471" s="286" t="s">
        <v>19</v>
      </c>
      <c r="N1471" s="287" t="s">
        <v>45</v>
      </c>
      <c r="O1471" s="87"/>
      <c r="P1471" s="225">
        <f>O1471*H1471</f>
        <v>0</v>
      </c>
      <c r="Q1471" s="225">
        <v>0</v>
      </c>
      <c r="R1471" s="225">
        <f>Q1471*H1471</f>
        <v>0</v>
      </c>
      <c r="S1471" s="225">
        <v>0</v>
      </c>
      <c r="T1471" s="226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7" t="s">
        <v>409</v>
      </c>
      <c r="AT1471" s="227" t="s">
        <v>547</v>
      </c>
      <c r="AU1471" s="227" t="s">
        <v>83</v>
      </c>
      <c r="AY1471" s="20" t="s">
        <v>197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20" t="s">
        <v>81</v>
      </c>
      <c r="BK1471" s="228">
        <f>ROUND(I1471*H1471,2)</f>
        <v>0</v>
      </c>
      <c r="BL1471" s="20" t="s">
        <v>304</v>
      </c>
      <c r="BM1471" s="227" t="s">
        <v>2139</v>
      </c>
    </row>
    <row r="1472" s="2" customFormat="1" ht="16.5" customHeight="1">
      <c r="A1472" s="41"/>
      <c r="B1472" s="42"/>
      <c r="C1472" s="216" t="s">
        <v>2140</v>
      </c>
      <c r="D1472" s="216" t="s">
        <v>199</v>
      </c>
      <c r="E1472" s="217" t="s">
        <v>2141</v>
      </c>
      <c r="F1472" s="218" t="s">
        <v>2142</v>
      </c>
      <c r="G1472" s="219" t="s">
        <v>533</v>
      </c>
      <c r="H1472" s="220">
        <v>1</v>
      </c>
      <c r="I1472" s="221"/>
      <c r="J1472" s="222">
        <f>ROUND(I1472*H1472,2)</f>
        <v>0</v>
      </c>
      <c r="K1472" s="218" t="s">
        <v>19</v>
      </c>
      <c r="L1472" s="47"/>
      <c r="M1472" s="223" t="s">
        <v>19</v>
      </c>
      <c r="N1472" s="224" t="s">
        <v>45</v>
      </c>
      <c r="O1472" s="87"/>
      <c r="P1472" s="225">
        <f>O1472*H1472</f>
        <v>0</v>
      </c>
      <c r="Q1472" s="225">
        <v>0</v>
      </c>
      <c r="R1472" s="225">
        <f>Q1472*H1472</f>
        <v>0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304</v>
      </c>
      <c r="AT1472" s="227" t="s">
        <v>199</v>
      </c>
      <c r="AU1472" s="227" t="s">
        <v>83</v>
      </c>
      <c r="AY1472" s="20" t="s">
        <v>197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81</v>
      </c>
      <c r="BK1472" s="228">
        <f>ROUND(I1472*H1472,2)</f>
        <v>0</v>
      </c>
      <c r="BL1472" s="20" t="s">
        <v>304</v>
      </c>
      <c r="BM1472" s="227" t="s">
        <v>2143</v>
      </c>
    </row>
    <row r="1473" s="13" customFormat="1">
      <c r="A1473" s="13"/>
      <c r="B1473" s="234"/>
      <c r="C1473" s="235"/>
      <c r="D1473" s="236" t="s">
        <v>207</v>
      </c>
      <c r="E1473" s="237" t="s">
        <v>19</v>
      </c>
      <c r="F1473" s="238" t="s">
        <v>2144</v>
      </c>
      <c r="G1473" s="235"/>
      <c r="H1473" s="239">
        <v>1</v>
      </c>
      <c r="I1473" s="240"/>
      <c r="J1473" s="235"/>
      <c r="K1473" s="235"/>
      <c r="L1473" s="241"/>
      <c r="M1473" s="242"/>
      <c r="N1473" s="243"/>
      <c r="O1473" s="243"/>
      <c r="P1473" s="243"/>
      <c r="Q1473" s="243"/>
      <c r="R1473" s="243"/>
      <c r="S1473" s="243"/>
      <c r="T1473" s="24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5" t="s">
        <v>207</v>
      </c>
      <c r="AU1473" s="245" t="s">
        <v>83</v>
      </c>
      <c r="AV1473" s="13" t="s">
        <v>83</v>
      </c>
      <c r="AW1473" s="13" t="s">
        <v>35</v>
      </c>
      <c r="AX1473" s="13" t="s">
        <v>81</v>
      </c>
      <c r="AY1473" s="245" t="s">
        <v>197</v>
      </c>
    </row>
    <row r="1474" s="2" customFormat="1" ht="16.5" customHeight="1">
      <c r="A1474" s="41"/>
      <c r="B1474" s="42"/>
      <c r="C1474" s="216" t="s">
        <v>2145</v>
      </c>
      <c r="D1474" s="216" t="s">
        <v>199</v>
      </c>
      <c r="E1474" s="217" t="s">
        <v>2146</v>
      </c>
      <c r="F1474" s="218" t="s">
        <v>2147</v>
      </c>
      <c r="G1474" s="219" t="s">
        <v>533</v>
      </c>
      <c r="H1474" s="220">
        <v>1</v>
      </c>
      <c r="I1474" s="221"/>
      <c r="J1474" s="222">
        <f>ROUND(I1474*H1474,2)</f>
        <v>0</v>
      </c>
      <c r="K1474" s="218" t="s">
        <v>19</v>
      </c>
      <c r="L1474" s="47"/>
      <c r="M1474" s="223" t="s">
        <v>19</v>
      </c>
      <c r="N1474" s="224" t="s">
        <v>45</v>
      </c>
      <c r="O1474" s="87"/>
      <c r="P1474" s="225">
        <f>O1474*H1474</f>
        <v>0</v>
      </c>
      <c r="Q1474" s="225">
        <v>5.0000000000000002E-05</v>
      </c>
      <c r="R1474" s="225">
        <f>Q1474*H1474</f>
        <v>5.0000000000000002E-05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304</v>
      </c>
      <c r="AT1474" s="227" t="s">
        <v>199</v>
      </c>
      <c r="AU1474" s="227" t="s">
        <v>83</v>
      </c>
      <c r="AY1474" s="20" t="s">
        <v>197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81</v>
      </c>
      <c r="BK1474" s="228">
        <f>ROUND(I1474*H1474,2)</f>
        <v>0</v>
      </c>
      <c r="BL1474" s="20" t="s">
        <v>304</v>
      </c>
      <c r="BM1474" s="227" t="s">
        <v>2148</v>
      </c>
    </row>
    <row r="1475" s="13" customFormat="1">
      <c r="A1475" s="13"/>
      <c r="B1475" s="234"/>
      <c r="C1475" s="235"/>
      <c r="D1475" s="236" t="s">
        <v>207</v>
      </c>
      <c r="E1475" s="237" t="s">
        <v>19</v>
      </c>
      <c r="F1475" s="238" t="s">
        <v>2149</v>
      </c>
      <c r="G1475" s="235"/>
      <c r="H1475" s="239">
        <v>1</v>
      </c>
      <c r="I1475" s="240"/>
      <c r="J1475" s="235"/>
      <c r="K1475" s="235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207</v>
      </c>
      <c r="AU1475" s="245" t="s">
        <v>83</v>
      </c>
      <c r="AV1475" s="13" t="s">
        <v>83</v>
      </c>
      <c r="AW1475" s="13" t="s">
        <v>35</v>
      </c>
      <c r="AX1475" s="13" t="s">
        <v>81</v>
      </c>
      <c r="AY1475" s="245" t="s">
        <v>197</v>
      </c>
    </row>
    <row r="1476" s="2" customFormat="1" ht="24.15" customHeight="1">
      <c r="A1476" s="41"/>
      <c r="B1476" s="42"/>
      <c r="C1476" s="216" t="s">
        <v>2150</v>
      </c>
      <c r="D1476" s="216" t="s">
        <v>199</v>
      </c>
      <c r="E1476" s="217" t="s">
        <v>2151</v>
      </c>
      <c r="F1476" s="218" t="s">
        <v>2152</v>
      </c>
      <c r="G1476" s="219" t="s">
        <v>2082</v>
      </c>
      <c r="H1476" s="220">
        <v>377.89999999999998</v>
      </c>
      <c r="I1476" s="221"/>
      <c r="J1476" s="222">
        <f>ROUND(I1476*H1476,2)</f>
        <v>0</v>
      </c>
      <c r="K1476" s="218" t="s">
        <v>203</v>
      </c>
      <c r="L1476" s="47"/>
      <c r="M1476" s="223" t="s">
        <v>19</v>
      </c>
      <c r="N1476" s="224" t="s">
        <v>45</v>
      </c>
      <c r="O1476" s="87"/>
      <c r="P1476" s="225">
        <f>O1476*H1476</f>
        <v>0</v>
      </c>
      <c r="Q1476" s="225">
        <v>5.0000000000000002E-05</v>
      </c>
      <c r="R1476" s="225">
        <f>Q1476*H1476</f>
        <v>0.018894999999999999</v>
      </c>
      <c r="S1476" s="225">
        <v>0</v>
      </c>
      <c r="T1476" s="226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7" t="s">
        <v>304</v>
      </c>
      <c r="AT1476" s="227" t="s">
        <v>199</v>
      </c>
      <c r="AU1476" s="227" t="s">
        <v>83</v>
      </c>
      <c r="AY1476" s="20" t="s">
        <v>197</v>
      </c>
      <c r="BE1476" s="228">
        <f>IF(N1476="základní",J1476,0)</f>
        <v>0</v>
      </c>
      <c r="BF1476" s="228">
        <f>IF(N1476="snížená",J1476,0)</f>
        <v>0</v>
      </c>
      <c r="BG1476" s="228">
        <f>IF(N1476="zákl. přenesená",J1476,0)</f>
        <v>0</v>
      </c>
      <c r="BH1476" s="228">
        <f>IF(N1476="sníž. přenesená",J1476,0)</f>
        <v>0</v>
      </c>
      <c r="BI1476" s="228">
        <f>IF(N1476="nulová",J1476,0)</f>
        <v>0</v>
      </c>
      <c r="BJ1476" s="20" t="s">
        <v>81</v>
      </c>
      <c r="BK1476" s="228">
        <f>ROUND(I1476*H1476,2)</f>
        <v>0</v>
      </c>
      <c r="BL1476" s="20" t="s">
        <v>304</v>
      </c>
      <c r="BM1476" s="227" t="s">
        <v>2153</v>
      </c>
    </row>
    <row r="1477" s="2" customFormat="1">
      <c r="A1477" s="41"/>
      <c r="B1477" s="42"/>
      <c r="C1477" s="43"/>
      <c r="D1477" s="229" t="s">
        <v>205</v>
      </c>
      <c r="E1477" s="43"/>
      <c r="F1477" s="230" t="s">
        <v>2154</v>
      </c>
      <c r="G1477" s="43"/>
      <c r="H1477" s="43"/>
      <c r="I1477" s="231"/>
      <c r="J1477" s="43"/>
      <c r="K1477" s="43"/>
      <c r="L1477" s="47"/>
      <c r="M1477" s="232"/>
      <c r="N1477" s="233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205</v>
      </c>
      <c r="AU1477" s="20" t="s">
        <v>83</v>
      </c>
    </row>
    <row r="1478" s="15" customFormat="1">
      <c r="A1478" s="15"/>
      <c r="B1478" s="257"/>
      <c r="C1478" s="258"/>
      <c r="D1478" s="236" t="s">
        <v>207</v>
      </c>
      <c r="E1478" s="259" t="s">
        <v>19</v>
      </c>
      <c r="F1478" s="260" t="s">
        <v>2155</v>
      </c>
      <c r="G1478" s="258"/>
      <c r="H1478" s="259" t="s">
        <v>19</v>
      </c>
      <c r="I1478" s="261"/>
      <c r="J1478" s="258"/>
      <c r="K1478" s="258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6" t="s">
        <v>207</v>
      </c>
      <c r="AU1478" s="266" t="s">
        <v>83</v>
      </c>
      <c r="AV1478" s="15" t="s">
        <v>81</v>
      </c>
      <c r="AW1478" s="15" t="s">
        <v>35</v>
      </c>
      <c r="AX1478" s="15" t="s">
        <v>74</v>
      </c>
      <c r="AY1478" s="266" t="s">
        <v>197</v>
      </c>
    </row>
    <row r="1479" s="13" customFormat="1">
      <c r="A1479" s="13"/>
      <c r="B1479" s="234"/>
      <c r="C1479" s="235"/>
      <c r="D1479" s="236" t="s">
        <v>207</v>
      </c>
      <c r="E1479" s="237" t="s">
        <v>19</v>
      </c>
      <c r="F1479" s="238" t="s">
        <v>2156</v>
      </c>
      <c r="G1479" s="235"/>
      <c r="H1479" s="239">
        <v>377.89999999999998</v>
      </c>
      <c r="I1479" s="240"/>
      <c r="J1479" s="235"/>
      <c r="K1479" s="235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207</v>
      </c>
      <c r="AU1479" s="245" t="s">
        <v>83</v>
      </c>
      <c r="AV1479" s="13" t="s">
        <v>83</v>
      </c>
      <c r="AW1479" s="13" t="s">
        <v>35</v>
      </c>
      <c r="AX1479" s="13" t="s">
        <v>74</v>
      </c>
      <c r="AY1479" s="245" t="s">
        <v>197</v>
      </c>
    </row>
    <row r="1480" s="14" customFormat="1">
      <c r="A1480" s="14"/>
      <c r="B1480" s="246"/>
      <c r="C1480" s="247"/>
      <c r="D1480" s="236" t="s">
        <v>207</v>
      </c>
      <c r="E1480" s="248" t="s">
        <v>19</v>
      </c>
      <c r="F1480" s="249" t="s">
        <v>216</v>
      </c>
      <c r="G1480" s="247"/>
      <c r="H1480" s="250">
        <v>377.89999999999998</v>
      </c>
      <c r="I1480" s="251"/>
      <c r="J1480" s="247"/>
      <c r="K1480" s="247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6" t="s">
        <v>207</v>
      </c>
      <c r="AU1480" s="256" t="s">
        <v>83</v>
      </c>
      <c r="AV1480" s="14" t="s">
        <v>109</v>
      </c>
      <c r="AW1480" s="14" t="s">
        <v>35</v>
      </c>
      <c r="AX1480" s="14" t="s">
        <v>81</v>
      </c>
      <c r="AY1480" s="256" t="s">
        <v>197</v>
      </c>
    </row>
    <row r="1481" s="2" customFormat="1" ht="16.5" customHeight="1">
      <c r="A1481" s="41"/>
      <c r="B1481" s="42"/>
      <c r="C1481" s="278" t="s">
        <v>2157</v>
      </c>
      <c r="D1481" s="278" t="s">
        <v>547</v>
      </c>
      <c r="E1481" s="279" t="s">
        <v>2158</v>
      </c>
      <c r="F1481" s="280" t="s">
        <v>2159</v>
      </c>
      <c r="G1481" s="281" t="s">
        <v>202</v>
      </c>
      <c r="H1481" s="282">
        <v>15.699999999999999</v>
      </c>
      <c r="I1481" s="283"/>
      <c r="J1481" s="284">
        <f>ROUND(I1481*H1481,2)</f>
        <v>0</v>
      </c>
      <c r="K1481" s="280" t="s">
        <v>19</v>
      </c>
      <c r="L1481" s="285"/>
      <c r="M1481" s="286" t="s">
        <v>19</v>
      </c>
      <c r="N1481" s="287" t="s">
        <v>45</v>
      </c>
      <c r="O1481" s="87"/>
      <c r="P1481" s="225">
        <f>O1481*H1481</f>
        <v>0</v>
      </c>
      <c r="Q1481" s="225">
        <v>0</v>
      </c>
      <c r="R1481" s="225">
        <f>Q1481*H1481</f>
        <v>0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409</v>
      </c>
      <c r="AT1481" s="227" t="s">
        <v>547</v>
      </c>
      <c r="AU1481" s="227" t="s">
        <v>83</v>
      </c>
      <c r="AY1481" s="20" t="s">
        <v>197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81</v>
      </c>
      <c r="BK1481" s="228">
        <f>ROUND(I1481*H1481,2)</f>
        <v>0</v>
      </c>
      <c r="BL1481" s="20" t="s">
        <v>304</v>
      </c>
      <c r="BM1481" s="227" t="s">
        <v>2160</v>
      </c>
    </row>
    <row r="1482" s="13" customFormat="1">
      <c r="A1482" s="13"/>
      <c r="B1482" s="234"/>
      <c r="C1482" s="235"/>
      <c r="D1482" s="236" t="s">
        <v>207</v>
      </c>
      <c r="E1482" s="237" t="s">
        <v>19</v>
      </c>
      <c r="F1482" s="238" t="s">
        <v>2161</v>
      </c>
      <c r="G1482" s="235"/>
      <c r="H1482" s="239">
        <v>15.699999999999999</v>
      </c>
      <c r="I1482" s="240"/>
      <c r="J1482" s="235"/>
      <c r="K1482" s="235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207</v>
      </c>
      <c r="AU1482" s="245" t="s">
        <v>83</v>
      </c>
      <c r="AV1482" s="13" t="s">
        <v>83</v>
      </c>
      <c r="AW1482" s="13" t="s">
        <v>35</v>
      </c>
      <c r="AX1482" s="13" t="s">
        <v>81</v>
      </c>
      <c r="AY1482" s="245" t="s">
        <v>197</v>
      </c>
    </row>
    <row r="1483" s="2" customFormat="1" ht="16.5" customHeight="1">
      <c r="A1483" s="41"/>
      <c r="B1483" s="42"/>
      <c r="C1483" s="278" t="s">
        <v>2162</v>
      </c>
      <c r="D1483" s="278" t="s">
        <v>547</v>
      </c>
      <c r="E1483" s="279" t="s">
        <v>2163</v>
      </c>
      <c r="F1483" s="280" t="s">
        <v>2164</v>
      </c>
      <c r="G1483" s="281" t="s">
        <v>903</v>
      </c>
      <c r="H1483" s="282">
        <v>23.699999999999999</v>
      </c>
      <c r="I1483" s="283"/>
      <c r="J1483" s="284">
        <f>ROUND(I1483*H1483,2)</f>
        <v>0</v>
      </c>
      <c r="K1483" s="280" t="s">
        <v>19</v>
      </c>
      <c r="L1483" s="285"/>
      <c r="M1483" s="286" t="s">
        <v>19</v>
      </c>
      <c r="N1483" s="287" t="s">
        <v>45</v>
      </c>
      <c r="O1483" s="87"/>
      <c r="P1483" s="225">
        <f>O1483*H1483</f>
        <v>0</v>
      </c>
      <c r="Q1483" s="225">
        <v>0.0071999999999999998</v>
      </c>
      <c r="R1483" s="225">
        <f>Q1483*H1483</f>
        <v>0.17063999999999999</v>
      </c>
      <c r="S1483" s="225">
        <v>0</v>
      </c>
      <c r="T1483" s="226">
        <f>S1483*H1483</f>
        <v>0</v>
      </c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R1483" s="227" t="s">
        <v>409</v>
      </c>
      <c r="AT1483" s="227" t="s">
        <v>547</v>
      </c>
      <c r="AU1483" s="227" t="s">
        <v>83</v>
      </c>
      <c r="AY1483" s="20" t="s">
        <v>197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20" t="s">
        <v>81</v>
      </c>
      <c r="BK1483" s="228">
        <f>ROUND(I1483*H1483,2)</f>
        <v>0</v>
      </c>
      <c r="BL1483" s="20" t="s">
        <v>304</v>
      </c>
      <c r="BM1483" s="227" t="s">
        <v>2165</v>
      </c>
    </row>
    <row r="1484" s="13" customFormat="1">
      <c r="A1484" s="13"/>
      <c r="B1484" s="234"/>
      <c r="C1484" s="235"/>
      <c r="D1484" s="236" t="s">
        <v>207</v>
      </c>
      <c r="E1484" s="237" t="s">
        <v>19</v>
      </c>
      <c r="F1484" s="238" t="s">
        <v>2166</v>
      </c>
      <c r="G1484" s="235"/>
      <c r="H1484" s="239">
        <v>23.699999999999999</v>
      </c>
      <c r="I1484" s="240"/>
      <c r="J1484" s="235"/>
      <c r="K1484" s="235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207</v>
      </c>
      <c r="AU1484" s="245" t="s">
        <v>83</v>
      </c>
      <c r="AV1484" s="13" t="s">
        <v>83</v>
      </c>
      <c r="AW1484" s="13" t="s">
        <v>35</v>
      </c>
      <c r="AX1484" s="13" t="s">
        <v>81</v>
      </c>
      <c r="AY1484" s="245" t="s">
        <v>197</v>
      </c>
    </row>
    <row r="1485" s="2" customFormat="1" ht="16.5" customHeight="1">
      <c r="A1485" s="41"/>
      <c r="B1485" s="42"/>
      <c r="C1485" s="278" t="s">
        <v>2167</v>
      </c>
      <c r="D1485" s="278" t="s">
        <v>547</v>
      </c>
      <c r="E1485" s="279" t="s">
        <v>2168</v>
      </c>
      <c r="F1485" s="280" t="s">
        <v>2169</v>
      </c>
      <c r="G1485" s="281" t="s">
        <v>903</v>
      </c>
      <c r="H1485" s="282">
        <v>5.6200000000000001</v>
      </c>
      <c r="I1485" s="283"/>
      <c r="J1485" s="284">
        <f>ROUND(I1485*H1485,2)</f>
        <v>0</v>
      </c>
      <c r="K1485" s="280" t="s">
        <v>19</v>
      </c>
      <c r="L1485" s="285"/>
      <c r="M1485" s="286" t="s">
        <v>19</v>
      </c>
      <c r="N1485" s="287" t="s">
        <v>45</v>
      </c>
      <c r="O1485" s="87"/>
      <c r="P1485" s="225">
        <f>O1485*H1485</f>
        <v>0</v>
      </c>
      <c r="Q1485" s="225">
        <v>0.00050000000000000001</v>
      </c>
      <c r="R1485" s="225">
        <f>Q1485*H1485</f>
        <v>0.00281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409</v>
      </c>
      <c r="AT1485" s="227" t="s">
        <v>547</v>
      </c>
      <c r="AU1485" s="227" t="s">
        <v>83</v>
      </c>
      <c r="AY1485" s="20" t="s">
        <v>197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81</v>
      </c>
      <c r="BK1485" s="228">
        <f>ROUND(I1485*H1485,2)</f>
        <v>0</v>
      </c>
      <c r="BL1485" s="20" t="s">
        <v>304</v>
      </c>
      <c r="BM1485" s="227" t="s">
        <v>2170</v>
      </c>
    </row>
    <row r="1486" s="13" customFormat="1">
      <c r="A1486" s="13"/>
      <c r="B1486" s="234"/>
      <c r="C1486" s="235"/>
      <c r="D1486" s="236" t="s">
        <v>207</v>
      </c>
      <c r="E1486" s="237" t="s">
        <v>19</v>
      </c>
      <c r="F1486" s="238" t="s">
        <v>2171</v>
      </c>
      <c r="G1486" s="235"/>
      <c r="H1486" s="239">
        <v>5.6200000000000001</v>
      </c>
      <c r="I1486" s="240"/>
      <c r="J1486" s="235"/>
      <c r="K1486" s="235"/>
      <c r="L1486" s="241"/>
      <c r="M1486" s="242"/>
      <c r="N1486" s="243"/>
      <c r="O1486" s="243"/>
      <c r="P1486" s="243"/>
      <c r="Q1486" s="243"/>
      <c r="R1486" s="243"/>
      <c r="S1486" s="243"/>
      <c r="T1486" s="24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5" t="s">
        <v>207</v>
      </c>
      <c r="AU1486" s="245" t="s">
        <v>83</v>
      </c>
      <c r="AV1486" s="13" t="s">
        <v>83</v>
      </c>
      <c r="AW1486" s="13" t="s">
        <v>35</v>
      </c>
      <c r="AX1486" s="13" t="s">
        <v>81</v>
      </c>
      <c r="AY1486" s="245" t="s">
        <v>197</v>
      </c>
    </row>
    <row r="1487" s="2" customFormat="1" ht="16.5" customHeight="1">
      <c r="A1487" s="41"/>
      <c r="B1487" s="42"/>
      <c r="C1487" s="278" t="s">
        <v>2172</v>
      </c>
      <c r="D1487" s="290" t="s">
        <v>547</v>
      </c>
      <c r="E1487" s="279" t="s">
        <v>2173</v>
      </c>
      <c r="F1487" s="280" t="s">
        <v>2174</v>
      </c>
      <c r="G1487" s="281" t="s">
        <v>903</v>
      </c>
      <c r="H1487" s="282">
        <v>36</v>
      </c>
      <c r="I1487" s="283"/>
      <c r="J1487" s="284">
        <f>ROUND(I1487*H1487,2)</f>
        <v>0</v>
      </c>
      <c r="K1487" s="280" t="s">
        <v>19</v>
      </c>
      <c r="L1487" s="285"/>
      <c r="M1487" s="286" t="s">
        <v>19</v>
      </c>
      <c r="N1487" s="287" t="s">
        <v>45</v>
      </c>
      <c r="O1487" s="87"/>
      <c r="P1487" s="225">
        <f>O1487*H1487</f>
        <v>0</v>
      </c>
      <c r="Q1487" s="225">
        <v>0.00050000000000000001</v>
      </c>
      <c r="R1487" s="225">
        <f>Q1487*H1487</f>
        <v>0.018000000000000002</v>
      </c>
      <c r="S1487" s="225">
        <v>0</v>
      </c>
      <c r="T1487" s="226">
        <f>S1487*H1487</f>
        <v>0</v>
      </c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R1487" s="227" t="s">
        <v>409</v>
      </c>
      <c r="AT1487" s="227" t="s">
        <v>547</v>
      </c>
      <c r="AU1487" s="227" t="s">
        <v>83</v>
      </c>
      <c r="AY1487" s="20" t="s">
        <v>197</v>
      </c>
      <c r="BE1487" s="228">
        <f>IF(N1487="základní",J1487,0)</f>
        <v>0</v>
      </c>
      <c r="BF1487" s="228">
        <f>IF(N1487="snížená",J1487,0)</f>
        <v>0</v>
      </c>
      <c r="BG1487" s="228">
        <f>IF(N1487="zákl. přenesená",J1487,0)</f>
        <v>0</v>
      </c>
      <c r="BH1487" s="228">
        <f>IF(N1487="sníž. přenesená",J1487,0)</f>
        <v>0</v>
      </c>
      <c r="BI1487" s="228">
        <f>IF(N1487="nulová",J1487,0)</f>
        <v>0</v>
      </c>
      <c r="BJ1487" s="20" t="s">
        <v>81</v>
      </c>
      <c r="BK1487" s="228">
        <f>ROUND(I1487*H1487,2)</f>
        <v>0</v>
      </c>
      <c r="BL1487" s="20" t="s">
        <v>304</v>
      </c>
      <c r="BM1487" s="227" t="s">
        <v>2175</v>
      </c>
    </row>
    <row r="1488" s="13" customFormat="1">
      <c r="A1488" s="13"/>
      <c r="B1488" s="234"/>
      <c r="C1488" s="235"/>
      <c r="D1488" s="236" t="s">
        <v>207</v>
      </c>
      <c r="E1488" s="237" t="s">
        <v>19</v>
      </c>
      <c r="F1488" s="238" t="s">
        <v>2176</v>
      </c>
      <c r="G1488" s="235"/>
      <c r="H1488" s="239">
        <v>36</v>
      </c>
      <c r="I1488" s="240"/>
      <c r="J1488" s="235"/>
      <c r="K1488" s="235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207</v>
      </c>
      <c r="AU1488" s="245" t="s">
        <v>83</v>
      </c>
      <c r="AV1488" s="13" t="s">
        <v>83</v>
      </c>
      <c r="AW1488" s="13" t="s">
        <v>35</v>
      </c>
      <c r="AX1488" s="13" t="s">
        <v>81</v>
      </c>
      <c r="AY1488" s="245" t="s">
        <v>197</v>
      </c>
    </row>
    <row r="1489" s="2" customFormat="1" ht="16.5" customHeight="1">
      <c r="A1489" s="41"/>
      <c r="B1489" s="42"/>
      <c r="C1489" s="278" t="s">
        <v>2177</v>
      </c>
      <c r="D1489" s="278" t="s">
        <v>547</v>
      </c>
      <c r="E1489" s="279" t="s">
        <v>2178</v>
      </c>
      <c r="F1489" s="280" t="s">
        <v>2179</v>
      </c>
      <c r="G1489" s="281" t="s">
        <v>280</v>
      </c>
      <c r="H1489" s="282">
        <v>5</v>
      </c>
      <c r="I1489" s="283"/>
      <c r="J1489" s="284">
        <f>ROUND(I1489*H1489,2)</f>
        <v>0</v>
      </c>
      <c r="K1489" s="280" t="s">
        <v>19</v>
      </c>
      <c r="L1489" s="285"/>
      <c r="M1489" s="286" t="s">
        <v>19</v>
      </c>
      <c r="N1489" s="287" t="s">
        <v>45</v>
      </c>
      <c r="O1489" s="87"/>
      <c r="P1489" s="225">
        <f>O1489*H1489</f>
        <v>0</v>
      </c>
      <c r="Q1489" s="225">
        <v>0</v>
      </c>
      <c r="R1489" s="225">
        <f>Q1489*H1489</f>
        <v>0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409</v>
      </c>
      <c r="AT1489" s="227" t="s">
        <v>547</v>
      </c>
      <c r="AU1489" s="227" t="s">
        <v>83</v>
      </c>
      <c r="AY1489" s="20" t="s">
        <v>197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81</v>
      </c>
      <c r="BK1489" s="228">
        <f>ROUND(I1489*H1489,2)</f>
        <v>0</v>
      </c>
      <c r="BL1489" s="20" t="s">
        <v>304</v>
      </c>
      <c r="BM1489" s="227" t="s">
        <v>2180</v>
      </c>
    </row>
    <row r="1490" s="2" customFormat="1" ht="16.5" customHeight="1">
      <c r="A1490" s="41"/>
      <c r="B1490" s="42"/>
      <c r="C1490" s="278" t="s">
        <v>2181</v>
      </c>
      <c r="D1490" s="278" t="s">
        <v>547</v>
      </c>
      <c r="E1490" s="279" t="s">
        <v>2182</v>
      </c>
      <c r="F1490" s="280" t="s">
        <v>2183</v>
      </c>
      <c r="G1490" s="281" t="s">
        <v>280</v>
      </c>
      <c r="H1490" s="282">
        <v>12</v>
      </c>
      <c r="I1490" s="283"/>
      <c r="J1490" s="284">
        <f>ROUND(I1490*H1490,2)</f>
        <v>0</v>
      </c>
      <c r="K1490" s="280" t="s">
        <v>19</v>
      </c>
      <c r="L1490" s="285"/>
      <c r="M1490" s="286" t="s">
        <v>19</v>
      </c>
      <c r="N1490" s="287" t="s">
        <v>45</v>
      </c>
      <c r="O1490" s="87"/>
      <c r="P1490" s="225">
        <f>O1490*H1490</f>
        <v>0</v>
      </c>
      <c r="Q1490" s="225">
        <v>0</v>
      </c>
      <c r="R1490" s="225">
        <f>Q1490*H1490</f>
        <v>0</v>
      </c>
      <c r="S1490" s="225">
        <v>0</v>
      </c>
      <c r="T1490" s="226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7" t="s">
        <v>409</v>
      </c>
      <c r="AT1490" s="227" t="s">
        <v>547</v>
      </c>
      <c r="AU1490" s="227" t="s">
        <v>83</v>
      </c>
      <c r="AY1490" s="20" t="s">
        <v>197</v>
      </c>
      <c r="BE1490" s="228">
        <f>IF(N1490="základní",J1490,0)</f>
        <v>0</v>
      </c>
      <c r="BF1490" s="228">
        <f>IF(N1490="snížená",J1490,0)</f>
        <v>0</v>
      </c>
      <c r="BG1490" s="228">
        <f>IF(N1490="zákl. přenesená",J1490,0)</f>
        <v>0</v>
      </c>
      <c r="BH1490" s="228">
        <f>IF(N1490="sníž. přenesená",J1490,0)</f>
        <v>0</v>
      </c>
      <c r="BI1490" s="228">
        <f>IF(N1490="nulová",J1490,0)</f>
        <v>0</v>
      </c>
      <c r="BJ1490" s="20" t="s">
        <v>81</v>
      </c>
      <c r="BK1490" s="228">
        <f>ROUND(I1490*H1490,2)</f>
        <v>0</v>
      </c>
      <c r="BL1490" s="20" t="s">
        <v>304</v>
      </c>
      <c r="BM1490" s="227" t="s">
        <v>2184</v>
      </c>
    </row>
    <row r="1491" s="2" customFormat="1" ht="24.15" customHeight="1">
      <c r="A1491" s="41"/>
      <c r="B1491" s="42"/>
      <c r="C1491" s="278" t="s">
        <v>2185</v>
      </c>
      <c r="D1491" s="278" t="s">
        <v>547</v>
      </c>
      <c r="E1491" s="279" t="s">
        <v>2186</v>
      </c>
      <c r="F1491" s="280" t="s">
        <v>2187</v>
      </c>
      <c r="G1491" s="281" t="s">
        <v>280</v>
      </c>
      <c r="H1491" s="282">
        <v>1</v>
      </c>
      <c r="I1491" s="283"/>
      <c r="J1491" s="284">
        <f>ROUND(I1491*H1491,2)</f>
        <v>0</v>
      </c>
      <c r="K1491" s="280" t="s">
        <v>203</v>
      </c>
      <c r="L1491" s="285"/>
      <c r="M1491" s="286" t="s">
        <v>19</v>
      </c>
      <c r="N1491" s="287" t="s">
        <v>45</v>
      </c>
      <c r="O1491" s="87"/>
      <c r="P1491" s="225">
        <f>O1491*H1491</f>
        <v>0</v>
      </c>
      <c r="Q1491" s="225">
        <v>0.00014999999999999999</v>
      </c>
      <c r="R1491" s="225">
        <f>Q1491*H1491</f>
        <v>0.00014999999999999999</v>
      </c>
      <c r="S1491" s="225">
        <v>0</v>
      </c>
      <c r="T1491" s="226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27" t="s">
        <v>409</v>
      </c>
      <c r="AT1491" s="227" t="s">
        <v>547</v>
      </c>
      <c r="AU1491" s="227" t="s">
        <v>83</v>
      </c>
      <c r="AY1491" s="20" t="s">
        <v>197</v>
      </c>
      <c r="BE1491" s="228">
        <f>IF(N1491="základní",J1491,0)</f>
        <v>0</v>
      </c>
      <c r="BF1491" s="228">
        <f>IF(N1491="snížená",J1491,0)</f>
        <v>0</v>
      </c>
      <c r="BG1491" s="228">
        <f>IF(N1491="zákl. přenesená",J1491,0)</f>
        <v>0</v>
      </c>
      <c r="BH1491" s="228">
        <f>IF(N1491="sníž. přenesená",J1491,0)</f>
        <v>0</v>
      </c>
      <c r="BI1491" s="228">
        <f>IF(N1491="nulová",J1491,0)</f>
        <v>0</v>
      </c>
      <c r="BJ1491" s="20" t="s">
        <v>81</v>
      </c>
      <c r="BK1491" s="228">
        <f>ROUND(I1491*H1491,2)</f>
        <v>0</v>
      </c>
      <c r="BL1491" s="20" t="s">
        <v>304</v>
      </c>
      <c r="BM1491" s="227" t="s">
        <v>2188</v>
      </c>
    </row>
    <row r="1492" s="2" customFormat="1" ht="16.5" customHeight="1">
      <c r="A1492" s="41"/>
      <c r="B1492" s="42"/>
      <c r="C1492" s="278" t="s">
        <v>2189</v>
      </c>
      <c r="D1492" s="278" t="s">
        <v>547</v>
      </c>
      <c r="E1492" s="279" t="s">
        <v>2190</v>
      </c>
      <c r="F1492" s="280" t="s">
        <v>2191</v>
      </c>
      <c r="G1492" s="281" t="s">
        <v>280</v>
      </c>
      <c r="H1492" s="282">
        <v>1</v>
      </c>
      <c r="I1492" s="283"/>
      <c r="J1492" s="284">
        <f>ROUND(I1492*H1492,2)</f>
        <v>0</v>
      </c>
      <c r="K1492" s="280" t="s">
        <v>203</v>
      </c>
      <c r="L1492" s="285"/>
      <c r="M1492" s="286" t="s">
        <v>19</v>
      </c>
      <c r="N1492" s="287" t="s">
        <v>45</v>
      </c>
      <c r="O1492" s="87"/>
      <c r="P1492" s="225">
        <f>O1492*H1492</f>
        <v>0</v>
      </c>
      <c r="Q1492" s="225">
        <v>0.00014999999999999999</v>
      </c>
      <c r="R1492" s="225">
        <f>Q1492*H1492</f>
        <v>0.00014999999999999999</v>
      </c>
      <c r="S1492" s="225">
        <v>0</v>
      </c>
      <c r="T1492" s="226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27" t="s">
        <v>409</v>
      </c>
      <c r="AT1492" s="227" t="s">
        <v>547</v>
      </c>
      <c r="AU1492" s="227" t="s">
        <v>83</v>
      </c>
      <c r="AY1492" s="20" t="s">
        <v>197</v>
      </c>
      <c r="BE1492" s="228">
        <f>IF(N1492="základní",J1492,0)</f>
        <v>0</v>
      </c>
      <c r="BF1492" s="228">
        <f>IF(N1492="snížená",J1492,0)</f>
        <v>0</v>
      </c>
      <c r="BG1492" s="228">
        <f>IF(N1492="zákl. přenesená",J1492,0)</f>
        <v>0</v>
      </c>
      <c r="BH1492" s="228">
        <f>IF(N1492="sníž. přenesená",J1492,0)</f>
        <v>0</v>
      </c>
      <c r="BI1492" s="228">
        <f>IF(N1492="nulová",J1492,0)</f>
        <v>0</v>
      </c>
      <c r="BJ1492" s="20" t="s">
        <v>81</v>
      </c>
      <c r="BK1492" s="228">
        <f>ROUND(I1492*H1492,2)</f>
        <v>0</v>
      </c>
      <c r="BL1492" s="20" t="s">
        <v>304</v>
      </c>
      <c r="BM1492" s="227" t="s">
        <v>2192</v>
      </c>
    </row>
    <row r="1493" s="2" customFormat="1" ht="24.15" customHeight="1">
      <c r="A1493" s="41"/>
      <c r="B1493" s="42"/>
      <c r="C1493" s="216" t="s">
        <v>2193</v>
      </c>
      <c r="D1493" s="216" t="s">
        <v>199</v>
      </c>
      <c r="E1493" s="217" t="s">
        <v>2194</v>
      </c>
      <c r="F1493" s="218" t="s">
        <v>2195</v>
      </c>
      <c r="G1493" s="219" t="s">
        <v>533</v>
      </c>
      <c r="H1493" s="220">
        <v>1</v>
      </c>
      <c r="I1493" s="221"/>
      <c r="J1493" s="222">
        <f>ROUND(I1493*H1493,2)</f>
        <v>0</v>
      </c>
      <c r="K1493" s="218" t="s">
        <v>19</v>
      </c>
      <c r="L1493" s="47"/>
      <c r="M1493" s="223" t="s">
        <v>19</v>
      </c>
      <c r="N1493" s="224" t="s">
        <v>45</v>
      </c>
      <c r="O1493" s="87"/>
      <c r="P1493" s="225">
        <f>O1493*H1493</f>
        <v>0</v>
      </c>
      <c r="Q1493" s="225">
        <v>5.0000000000000002E-05</v>
      </c>
      <c r="R1493" s="225">
        <f>Q1493*H1493</f>
        <v>5.0000000000000002E-05</v>
      </c>
      <c r="S1493" s="225">
        <v>0</v>
      </c>
      <c r="T1493" s="226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27" t="s">
        <v>304</v>
      </c>
      <c r="AT1493" s="227" t="s">
        <v>199</v>
      </c>
      <c r="AU1493" s="227" t="s">
        <v>83</v>
      </c>
      <c r="AY1493" s="20" t="s">
        <v>197</v>
      </c>
      <c r="BE1493" s="228">
        <f>IF(N1493="základní",J1493,0)</f>
        <v>0</v>
      </c>
      <c r="BF1493" s="228">
        <f>IF(N1493="snížená",J1493,0)</f>
        <v>0</v>
      </c>
      <c r="BG1493" s="228">
        <f>IF(N1493="zákl. přenesená",J1493,0)</f>
        <v>0</v>
      </c>
      <c r="BH1493" s="228">
        <f>IF(N1493="sníž. přenesená",J1493,0)</f>
        <v>0</v>
      </c>
      <c r="BI1493" s="228">
        <f>IF(N1493="nulová",J1493,0)</f>
        <v>0</v>
      </c>
      <c r="BJ1493" s="20" t="s">
        <v>81</v>
      </c>
      <c r="BK1493" s="228">
        <f>ROUND(I1493*H1493,2)</f>
        <v>0</v>
      </c>
      <c r="BL1493" s="20" t="s">
        <v>304</v>
      </c>
      <c r="BM1493" s="227" t="s">
        <v>2196</v>
      </c>
    </row>
    <row r="1494" s="15" customFormat="1">
      <c r="A1494" s="15"/>
      <c r="B1494" s="257"/>
      <c r="C1494" s="258"/>
      <c r="D1494" s="236" t="s">
        <v>207</v>
      </c>
      <c r="E1494" s="259" t="s">
        <v>19</v>
      </c>
      <c r="F1494" s="260" t="s">
        <v>2197</v>
      </c>
      <c r="G1494" s="258"/>
      <c r="H1494" s="259" t="s">
        <v>19</v>
      </c>
      <c r="I1494" s="261"/>
      <c r="J1494" s="258"/>
      <c r="K1494" s="258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207</v>
      </c>
      <c r="AU1494" s="266" t="s">
        <v>83</v>
      </c>
      <c r="AV1494" s="15" t="s">
        <v>81</v>
      </c>
      <c r="AW1494" s="15" t="s">
        <v>35</v>
      </c>
      <c r="AX1494" s="15" t="s">
        <v>74</v>
      </c>
      <c r="AY1494" s="266" t="s">
        <v>197</v>
      </c>
    </row>
    <row r="1495" s="15" customFormat="1">
      <c r="A1495" s="15"/>
      <c r="B1495" s="257"/>
      <c r="C1495" s="258"/>
      <c r="D1495" s="236" t="s">
        <v>207</v>
      </c>
      <c r="E1495" s="259" t="s">
        <v>19</v>
      </c>
      <c r="F1495" s="260" t="s">
        <v>2198</v>
      </c>
      <c r="G1495" s="258"/>
      <c r="H1495" s="259" t="s">
        <v>19</v>
      </c>
      <c r="I1495" s="261"/>
      <c r="J1495" s="258"/>
      <c r="K1495" s="258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207</v>
      </c>
      <c r="AU1495" s="266" t="s">
        <v>83</v>
      </c>
      <c r="AV1495" s="15" t="s">
        <v>81</v>
      </c>
      <c r="AW1495" s="15" t="s">
        <v>35</v>
      </c>
      <c r="AX1495" s="15" t="s">
        <v>74</v>
      </c>
      <c r="AY1495" s="266" t="s">
        <v>197</v>
      </c>
    </row>
    <row r="1496" s="15" customFormat="1">
      <c r="A1496" s="15"/>
      <c r="B1496" s="257"/>
      <c r="C1496" s="258"/>
      <c r="D1496" s="236" t="s">
        <v>207</v>
      </c>
      <c r="E1496" s="259" t="s">
        <v>19</v>
      </c>
      <c r="F1496" s="260" t="s">
        <v>2199</v>
      </c>
      <c r="G1496" s="258"/>
      <c r="H1496" s="259" t="s">
        <v>19</v>
      </c>
      <c r="I1496" s="261"/>
      <c r="J1496" s="258"/>
      <c r="K1496" s="258"/>
      <c r="L1496" s="262"/>
      <c r="M1496" s="263"/>
      <c r="N1496" s="264"/>
      <c r="O1496" s="264"/>
      <c r="P1496" s="264"/>
      <c r="Q1496" s="264"/>
      <c r="R1496" s="264"/>
      <c r="S1496" s="264"/>
      <c r="T1496" s="26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6" t="s">
        <v>207</v>
      </c>
      <c r="AU1496" s="266" t="s">
        <v>83</v>
      </c>
      <c r="AV1496" s="15" t="s">
        <v>81</v>
      </c>
      <c r="AW1496" s="15" t="s">
        <v>35</v>
      </c>
      <c r="AX1496" s="15" t="s">
        <v>74</v>
      </c>
      <c r="AY1496" s="266" t="s">
        <v>197</v>
      </c>
    </row>
    <row r="1497" s="15" customFormat="1">
      <c r="A1497" s="15"/>
      <c r="B1497" s="257"/>
      <c r="C1497" s="258"/>
      <c r="D1497" s="236" t="s">
        <v>207</v>
      </c>
      <c r="E1497" s="259" t="s">
        <v>19</v>
      </c>
      <c r="F1497" s="260" t="s">
        <v>2200</v>
      </c>
      <c r="G1497" s="258"/>
      <c r="H1497" s="259" t="s">
        <v>19</v>
      </c>
      <c r="I1497" s="261"/>
      <c r="J1497" s="258"/>
      <c r="K1497" s="258"/>
      <c r="L1497" s="262"/>
      <c r="M1497" s="263"/>
      <c r="N1497" s="264"/>
      <c r="O1497" s="264"/>
      <c r="P1497" s="264"/>
      <c r="Q1497" s="264"/>
      <c r="R1497" s="264"/>
      <c r="S1497" s="264"/>
      <c r="T1497" s="26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6" t="s">
        <v>207</v>
      </c>
      <c r="AU1497" s="266" t="s">
        <v>83</v>
      </c>
      <c r="AV1497" s="15" t="s">
        <v>81</v>
      </c>
      <c r="AW1497" s="15" t="s">
        <v>35</v>
      </c>
      <c r="AX1497" s="15" t="s">
        <v>74</v>
      </c>
      <c r="AY1497" s="266" t="s">
        <v>197</v>
      </c>
    </row>
    <row r="1498" s="15" customFormat="1">
      <c r="A1498" s="15"/>
      <c r="B1498" s="257"/>
      <c r="C1498" s="258"/>
      <c r="D1498" s="236" t="s">
        <v>207</v>
      </c>
      <c r="E1498" s="259" t="s">
        <v>19</v>
      </c>
      <c r="F1498" s="260" t="s">
        <v>2201</v>
      </c>
      <c r="G1498" s="258"/>
      <c r="H1498" s="259" t="s">
        <v>19</v>
      </c>
      <c r="I1498" s="261"/>
      <c r="J1498" s="258"/>
      <c r="K1498" s="258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6" t="s">
        <v>207</v>
      </c>
      <c r="AU1498" s="266" t="s">
        <v>83</v>
      </c>
      <c r="AV1498" s="15" t="s">
        <v>81</v>
      </c>
      <c r="AW1498" s="15" t="s">
        <v>35</v>
      </c>
      <c r="AX1498" s="15" t="s">
        <v>74</v>
      </c>
      <c r="AY1498" s="266" t="s">
        <v>197</v>
      </c>
    </row>
    <row r="1499" s="15" customFormat="1">
      <c r="A1499" s="15"/>
      <c r="B1499" s="257"/>
      <c r="C1499" s="258"/>
      <c r="D1499" s="236" t="s">
        <v>207</v>
      </c>
      <c r="E1499" s="259" t="s">
        <v>19</v>
      </c>
      <c r="F1499" s="260" t="s">
        <v>2202</v>
      </c>
      <c r="G1499" s="258"/>
      <c r="H1499" s="259" t="s">
        <v>19</v>
      </c>
      <c r="I1499" s="261"/>
      <c r="J1499" s="258"/>
      <c r="K1499" s="258"/>
      <c r="L1499" s="262"/>
      <c r="M1499" s="263"/>
      <c r="N1499" s="264"/>
      <c r="O1499" s="264"/>
      <c r="P1499" s="264"/>
      <c r="Q1499" s="264"/>
      <c r="R1499" s="264"/>
      <c r="S1499" s="264"/>
      <c r="T1499" s="26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6" t="s">
        <v>207</v>
      </c>
      <c r="AU1499" s="266" t="s">
        <v>83</v>
      </c>
      <c r="AV1499" s="15" t="s">
        <v>81</v>
      </c>
      <c r="AW1499" s="15" t="s">
        <v>35</v>
      </c>
      <c r="AX1499" s="15" t="s">
        <v>74</v>
      </c>
      <c r="AY1499" s="266" t="s">
        <v>197</v>
      </c>
    </row>
    <row r="1500" s="13" customFormat="1">
      <c r="A1500" s="13"/>
      <c r="B1500" s="234"/>
      <c r="C1500" s="235"/>
      <c r="D1500" s="236" t="s">
        <v>207</v>
      </c>
      <c r="E1500" s="237" t="s">
        <v>19</v>
      </c>
      <c r="F1500" s="238" t="s">
        <v>81</v>
      </c>
      <c r="G1500" s="235"/>
      <c r="H1500" s="239">
        <v>1</v>
      </c>
      <c r="I1500" s="240"/>
      <c r="J1500" s="235"/>
      <c r="K1500" s="235"/>
      <c r="L1500" s="241"/>
      <c r="M1500" s="242"/>
      <c r="N1500" s="243"/>
      <c r="O1500" s="243"/>
      <c r="P1500" s="243"/>
      <c r="Q1500" s="243"/>
      <c r="R1500" s="243"/>
      <c r="S1500" s="243"/>
      <c r="T1500" s="24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5" t="s">
        <v>207</v>
      </c>
      <c r="AU1500" s="245" t="s">
        <v>83</v>
      </c>
      <c r="AV1500" s="13" t="s">
        <v>83</v>
      </c>
      <c r="AW1500" s="13" t="s">
        <v>35</v>
      </c>
      <c r="AX1500" s="13" t="s">
        <v>81</v>
      </c>
      <c r="AY1500" s="245" t="s">
        <v>197</v>
      </c>
    </row>
    <row r="1501" s="2" customFormat="1" ht="24.15" customHeight="1">
      <c r="A1501" s="41"/>
      <c r="B1501" s="42"/>
      <c r="C1501" s="216" t="s">
        <v>2203</v>
      </c>
      <c r="D1501" s="216" t="s">
        <v>199</v>
      </c>
      <c r="E1501" s="217" t="s">
        <v>2204</v>
      </c>
      <c r="F1501" s="218" t="s">
        <v>2205</v>
      </c>
      <c r="G1501" s="219" t="s">
        <v>533</v>
      </c>
      <c r="H1501" s="220">
        <v>1</v>
      </c>
      <c r="I1501" s="221"/>
      <c r="J1501" s="222">
        <f>ROUND(I1501*H1501,2)</f>
        <v>0</v>
      </c>
      <c r="K1501" s="218" t="s">
        <v>19</v>
      </c>
      <c r="L1501" s="47"/>
      <c r="M1501" s="223" t="s">
        <v>19</v>
      </c>
      <c r="N1501" s="224" t="s">
        <v>45</v>
      </c>
      <c r="O1501" s="87"/>
      <c r="P1501" s="225">
        <f>O1501*H1501</f>
        <v>0</v>
      </c>
      <c r="Q1501" s="225">
        <v>0</v>
      </c>
      <c r="R1501" s="225">
        <f>Q1501*H1501</f>
        <v>0</v>
      </c>
      <c r="S1501" s="225">
        <v>0.016</v>
      </c>
      <c r="T1501" s="226">
        <f>S1501*H1501</f>
        <v>0.016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27" t="s">
        <v>304</v>
      </c>
      <c r="AT1501" s="227" t="s">
        <v>199</v>
      </c>
      <c r="AU1501" s="227" t="s">
        <v>83</v>
      </c>
      <c r="AY1501" s="20" t="s">
        <v>197</v>
      </c>
      <c r="BE1501" s="228">
        <f>IF(N1501="základní",J1501,0)</f>
        <v>0</v>
      </c>
      <c r="BF1501" s="228">
        <f>IF(N1501="snížená",J1501,0)</f>
        <v>0</v>
      </c>
      <c r="BG1501" s="228">
        <f>IF(N1501="zákl. přenesená",J1501,0)</f>
        <v>0</v>
      </c>
      <c r="BH1501" s="228">
        <f>IF(N1501="sníž. přenesená",J1501,0)</f>
        <v>0</v>
      </c>
      <c r="BI1501" s="228">
        <f>IF(N1501="nulová",J1501,0)</f>
        <v>0</v>
      </c>
      <c r="BJ1501" s="20" t="s">
        <v>81</v>
      </c>
      <c r="BK1501" s="228">
        <f>ROUND(I1501*H1501,2)</f>
        <v>0</v>
      </c>
      <c r="BL1501" s="20" t="s">
        <v>304</v>
      </c>
      <c r="BM1501" s="227" t="s">
        <v>2206</v>
      </c>
    </row>
    <row r="1502" s="15" customFormat="1">
      <c r="A1502" s="15"/>
      <c r="B1502" s="257"/>
      <c r="C1502" s="258"/>
      <c r="D1502" s="236" t="s">
        <v>207</v>
      </c>
      <c r="E1502" s="259" t="s">
        <v>19</v>
      </c>
      <c r="F1502" s="260" t="s">
        <v>2207</v>
      </c>
      <c r="G1502" s="258"/>
      <c r="H1502" s="259" t="s">
        <v>19</v>
      </c>
      <c r="I1502" s="261"/>
      <c r="J1502" s="258"/>
      <c r="K1502" s="258"/>
      <c r="L1502" s="262"/>
      <c r="M1502" s="263"/>
      <c r="N1502" s="264"/>
      <c r="O1502" s="264"/>
      <c r="P1502" s="264"/>
      <c r="Q1502" s="264"/>
      <c r="R1502" s="264"/>
      <c r="S1502" s="264"/>
      <c r="T1502" s="26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66" t="s">
        <v>207</v>
      </c>
      <c r="AU1502" s="266" t="s">
        <v>83</v>
      </c>
      <c r="AV1502" s="15" t="s">
        <v>81</v>
      </c>
      <c r="AW1502" s="15" t="s">
        <v>35</v>
      </c>
      <c r="AX1502" s="15" t="s">
        <v>74</v>
      </c>
      <c r="AY1502" s="266" t="s">
        <v>197</v>
      </c>
    </row>
    <row r="1503" s="15" customFormat="1">
      <c r="A1503" s="15"/>
      <c r="B1503" s="257"/>
      <c r="C1503" s="258"/>
      <c r="D1503" s="236" t="s">
        <v>207</v>
      </c>
      <c r="E1503" s="259" t="s">
        <v>19</v>
      </c>
      <c r="F1503" s="260" t="s">
        <v>2208</v>
      </c>
      <c r="G1503" s="258"/>
      <c r="H1503" s="259" t="s">
        <v>19</v>
      </c>
      <c r="I1503" s="261"/>
      <c r="J1503" s="258"/>
      <c r="K1503" s="258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6" t="s">
        <v>207</v>
      </c>
      <c r="AU1503" s="266" t="s">
        <v>83</v>
      </c>
      <c r="AV1503" s="15" t="s">
        <v>81</v>
      </c>
      <c r="AW1503" s="15" t="s">
        <v>35</v>
      </c>
      <c r="AX1503" s="15" t="s">
        <v>74</v>
      </c>
      <c r="AY1503" s="266" t="s">
        <v>197</v>
      </c>
    </row>
    <row r="1504" s="15" customFormat="1">
      <c r="A1504" s="15"/>
      <c r="B1504" s="257"/>
      <c r="C1504" s="258"/>
      <c r="D1504" s="236" t="s">
        <v>207</v>
      </c>
      <c r="E1504" s="259" t="s">
        <v>19</v>
      </c>
      <c r="F1504" s="260" t="s">
        <v>2209</v>
      </c>
      <c r="G1504" s="258"/>
      <c r="H1504" s="259" t="s">
        <v>19</v>
      </c>
      <c r="I1504" s="261"/>
      <c r="J1504" s="258"/>
      <c r="K1504" s="258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207</v>
      </c>
      <c r="AU1504" s="266" t="s">
        <v>83</v>
      </c>
      <c r="AV1504" s="15" t="s">
        <v>81</v>
      </c>
      <c r="AW1504" s="15" t="s">
        <v>35</v>
      </c>
      <c r="AX1504" s="15" t="s">
        <v>74</v>
      </c>
      <c r="AY1504" s="266" t="s">
        <v>197</v>
      </c>
    </row>
    <row r="1505" s="13" customFormat="1">
      <c r="A1505" s="13"/>
      <c r="B1505" s="234"/>
      <c r="C1505" s="235"/>
      <c r="D1505" s="236" t="s">
        <v>207</v>
      </c>
      <c r="E1505" s="237" t="s">
        <v>19</v>
      </c>
      <c r="F1505" s="238" t="s">
        <v>81</v>
      </c>
      <c r="G1505" s="235"/>
      <c r="H1505" s="239">
        <v>1</v>
      </c>
      <c r="I1505" s="240"/>
      <c r="J1505" s="235"/>
      <c r="K1505" s="235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207</v>
      </c>
      <c r="AU1505" s="245" t="s">
        <v>83</v>
      </c>
      <c r="AV1505" s="13" t="s">
        <v>83</v>
      </c>
      <c r="AW1505" s="13" t="s">
        <v>35</v>
      </c>
      <c r="AX1505" s="13" t="s">
        <v>81</v>
      </c>
      <c r="AY1505" s="245" t="s">
        <v>197</v>
      </c>
    </row>
    <row r="1506" s="2" customFormat="1" ht="24.15" customHeight="1">
      <c r="A1506" s="41"/>
      <c r="B1506" s="42"/>
      <c r="C1506" s="216" t="s">
        <v>2210</v>
      </c>
      <c r="D1506" s="216" t="s">
        <v>199</v>
      </c>
      <c r="E1506" s="217" t="s">
        <v>2211</v>
      </c>
      <c r="F1506" s="218" t="s">
        <v>2212</v>
      </c>
      <c r="G1506" s="219" t="s">
        <v>903</v>
      </c>
      <c r="H1506" s="220">
        <v>16.289999999999999</v>
      </c>
      <c r="I1506" s="221"/>
      <c r="J1506" s="222">
        <f>ROUND(I1506*H1506,2)</f>
        <v>0</v>
      </c>
      <c r="K1506" s="218" t="s">
        <v>19</v>
      </c>
      <c r="L1506" s="47"/>
      <c r="M1506" s="223" t="s">
        <v>19</v>
      </c>
      <c r="N1506" s="224" t="s">
        <v>45</v>
      </c>
      <c r="O1506" s="87"/>
      <c r="P1506" s="225">
        <f>O1506*H1506</f>
        <v>0</v>
      </c>
      <c r="Q1506" s="225">
        <v>0</v>
      </c>
      <c r="R1506" s="225">
        <f>Q1506*H1506</f>
        <v>0</v>
      </c>
      <c r="S1506" s="225">
        <v>0</v>
      </c>
      <c r="T1506" s="226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27" t="s">
        <v>304</v>
      </c>
      <c r="AT1506" s="227" t="s">
        <v>199</v>
      </c>
      <c r="AU1506" s="227" t="s">
        <v>83</v>
      </c>
      <c r="AY1506" s="20" t="s">
        <v>197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20" t="s">
        <v>81</v>
      </c>
      <c r="BK1506" s="228">
        <f>ROUND(I1506*H1506,2)</f>
        <v>0</v>
      </c>
      <c r="BL1506" s="20" t="s">
        <v>304</v>
      </c>
      <c r="BM1506" s="227" t="s">
        <v>2213</v>
      </c>
    </row>
    <row r="1507" s="15" customFormat="1">
      <c r="A1507" s="15"/>
      <c r="B1507" s="257"/>
      <c r="C1507" s="258"/>
      <c r="D1507" s="236" t="s">
        <v>207</v>
      </c>
      <c r="E1507" s="259" t="s">
        <v>19</v>
      </c>
      <c r="F1507" s="260" t="s">
        <v>2214</v>
      </c>
      <c r="G1507" s="258"/>
      <c r="H1507" s="259" t="s">
        <v>19</v>
      </c>
      <c r="I1507" s="261"/>
      <c r="J1507" s="258"/>
      <c r="K1507" s="258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6" t="s">
        <v>207</v>
      </c>
      <c r="AU1507" s="266" t="s">
        <v>83</v>
      </c>
      <c r="AV1507" s="15" t="s">
        <v>81</v>
      </c>
      <c r="AW1507" s="15" t="s">
        <v>35</v>
      </c>
      <c r="AX1507" s="15" t="s">
        <v>74</v>
      </c>
      <c r="AY1507" s="266" t="s">
        <v>197</v>
      </c>
    </row>
    <row r="1508" s="13" customFormat="1">
      <c r="A1508" s="13"/>
      <c r="B1508" s="234"/>
      <c r="C1508" s="235"/>
      <c r="D1508" s="236" t="s">
        <v>207</v>
      </c>
      <c r="E1508" s="237" t="s">
        <v>19</v>
      </c>
      <c r="F1508" s="238" t="s">
        <v>2215</v>
      </c>
      <c r="G1508" s="235"/>
      <c r="H1508" s="239">
        <v>16.289999999999999</v>
      </c>
      <c r="I1508" s="240"/>
      <c r="J1508" s="235"/>
      <c r="K1508" s="235"/>
      <c r="L1508" s="241"/>
      <c r="M1508" s="242"/>
      <c r="N1508" s="243"/>
      <c r="O1508" s="243"/>
      <c r="P1508" s="243"/>
      <c r="Q1508" s="243"/>
      <c r="R1508" s="243"/>
      <c r="S1508" s="243"/>
      <c r="T1508" s="24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5" t="s">
        <v>207</v>
      </c>
      <c r="AU1508" s="245" t="s">
        <v>83</v>
      </c>
      <c r="AV1508" s="13" t="s">
        <v>83</v>
      </c>
      <c r="AW1508" s="13" t="s">
        <v>35</v>
      </c>
      <c r="AX1508" s="13" t="s">
        <v>81</v>
      </c>
      <c r="AY1508" s="245" t="s">
        <v>197</v>
      </c>
    </row>
    <row r="1509" s="2" customFormat="1" ht="24.15" customHeight="1">
      <c r="A1509" s="41"/>
      <c r="B1509" s="42"/>
      <c r="C1509" s="278" t="s">
        <v>2216</v>
      </c>
      <c r="D1509" s="278" t="s">
        <v>547</v>
      </c>
      <c r="E1509" s="279" t="s">
        <v>2217</v>
      </c>
      <c r="F1509" s="280" t="s">
        <v>2218</v>
      </c>
      <c r="G1509" s="281" t="s">
        <v>903</v>
      </c>
      <c r="H1509" s="282">
        <v>16.289999999999999</v>
      </c>
      <c r="I1509" s="283"/>
      <c r="J1509" s="284">
        <f>ROUND(I1509*H1509,2)</f>
        <v>0</v>
      </c>
      <c r="K1509" s="280" t="s">
        <v>19</v>
      </c>
      <c r="L1509" s="285"/>
      <c r="M1509" s="286" t="s">
        <v>19</v>
      </c>
      <c r="N1509" s="287" t="s">
        <v>45</v>
      </c>
      <c r="O1509" s="87"/>
      <c r="P1509" s="225">
        <f>O1509*H1509</f>
        <v>0</v>
      </c>
      <c r="Q1509" s="225">
        <v>0.28000000000000003</v>
      </c>
      <c r="R1509" s="225">
        <f>Q1509*H1509</f>
        <v>4.5612000000000004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409</v>
      </c>
      <c r="AT1509" s="227" t="s">
        <v>547</v>
      </c>
      <c r="AU1509" s="227" t="s">
        <v>83</v>
      </c>
      <c r="AY1509" s="20" t="s">
        <v>197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81</v>
      </c>
      <c r="BK1509" s="228">
        <f>ROUND(I1509*H1509,2)</f>
        <v>0</v>
      </c>
      <c r="BL1509" s="20" t="s">
        <v>304</v>
      </c>
      <c r="BM1509" s="227" t="s">
        <v>2219</v>
      </c>
    </row>
    <row r="1510" s="15" customFormat="1">
      <c r="A1510" s="15"/>
      <c r="B1510" s="257"/>
      <c r="C1510" s="258"/>
      <c r="D1510" s="236" t="s">
        <v>207</v>
      </c>
      <c r="E1510" s="259" t="s">
        <v>19</v>
      </c>
      <c r="F1510" s="260" t="s">
        <v>905</v>
      </c>
      <c r="G1510" s="258"/>
      <c r="H1510" s="259" t="s">
        <v>19</v>
      </c>
      <c r="I1510" s="261"/>
      <c r="J1510" s="258"/>
      <c r="K1510" s="258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6" t="s">
        <v>207</v>
      </c>
      <c r="AU1510" s="266" t="s">
        <v>83</v>
      </c>
      <c r="AV1510" s="15" t="s">
        <v>81</v>
      </c>
      <c r="AW1510" s="15" t="s">
        <v>35</v>
      </c>
      <c r="AX1510" s="15" t="s">
        <v>74</v>
      </c>
      <c r="AY1510" s="266" t="s">
        <v>197</v>
      </c>
    </row>
    <row r="1511" s="15" customFormat="1">
      <c r="A1511" s="15"/>
      <c r="B1511" s="257"/>
      <c r="C1511" s="258"/>
      <c r="D1511" s="236" t="s">
        <v>207</v>
      </c>
      <c r="E1511" s="259" t="s">
        <v>19</v>
      </c>
      <c r="F1511" s="260" t="s">
        <v>2220</v>
      </c>
      <c r="G1511" s="258"/>
      <c r="H1511" s="259" t="s">
        <v>19</v>
      </c>
      <c r="I1511" s="261"/>
      <c r="J1511" s="258"/>
      <c r="K1511" s="258"/>
      <c r="L1511" s="262"/>
      <c r="M1511" s="263"/>
      <c r="N1511" s="264"/>
      <c r="O1511" s="264"/>
      <c r="P1511" s="264"/>
      <c r="Q1511" s="264"/>
      <c r="R1511" s="264"/>
      <c r="S1511" s="264"/>
      <c r="T1511" s="26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6" t="s">
        <v>207</v>
      </c>
      <c r="AU1511" s="266" t="s">
        <v>83</v>
      </c>
      <c r="AV1511" s="15" t="s">
        <v>81</v>
      </c>
      <c r="AW1511" s="15" t="s">
        <v>35</v>
      </c>
      <c r="AX1511" s="15" t="s">
        <v>74</v>
      </c>
      <c r="AY1511" s="266" t="s">
        <v>197</v>
      </c>
    </row>
    <row r="1512" s="15" customFormat="1">
      <c r="A1512" s="15"/>
      <c r="B1512" s="257"/>
      <c r="C1512" s="258"/>
      <c r="D1512" s="236" t="s">
        <v>207</v>
      </c>
      <c r="E1512" s="259" t="s">
        <v>19</v>
      </c>
      <c r="F1512" s="260" t="s">
        <v>2221</v>
      </c>
      <c r="G1512" s="258"/>
      <c r="H1512" s="259" t="s">
        <v>19</v>
      </c>
      <c r="I1512" s="261"/>
      <c r="J1512" s="258"/>
      <c r="K1512" s="258"/>
      <c r="L1512" s="262"/>
      <c r="M1512" s="263"/>
      <c r="N1512" s="264"/>
      <c r="O1512" s="264"/>
      <c r="P1512" s="264"/>
      <c r="Q1512" s="264"/>
      <c r="R1512" s="264"/>
      <c r="S1512" s="264"/>
      <c r="T1512" s="26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66" t="s">
        <v>207</v>
      </c>
      <c r="AU1512" s="266" t="s">
        <v>83</v>
      </c>
      <c r="AV1512" s="15" t="s">
        <v>81</v>
      </c>
      <c r="AW1512" s="15" t="s">
        <v>35</v>
      </c>
      <c r="AX1512" s="15" t="s">
        <v>74</v>
      </c>
      <c r="AY1512" s="266" t="s">
        <v>197</v>
      </c>
    </row>
    <row r="1513" s="15" customFormat="1">
      <c r="A1513" s="15"/>
      <c r="B1513" s="257"/>
      <c r="C1513" s="258"/>
      <c r="D1513" s="236" t="s">
        <v>207</v>
      </c>
      <c r="E1513" s="259" t="s">
        <v>19</v>
      </c>
      <c r="F1513" s="260" t="s">
        <v>2222</v>
      </c>
      <c r="G1513" s="258"/>
      <c r="H1513" s="259" t="s">
        <v>19</v>
      </c>
      <c r="I1513" s="261"/>
      <c r="J1513" s="258"/>
      <c r="K1513" s="258"/>
      <c r="L1513" s="262"/>
      <c r="M1513" s="263"/>
      <c r="N1513" s="264"/>
      <c r="O1513" s="264"/>
      <c r="P1513" s="264"/>
      <c r="Q1513" s="264"/>
      <c r="R1513" s="264"/>
      <c r="S1513" s="264"/>
      <c r="T1513" s="26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6" t="s">
        <v>207</v>
      </c>
      <c r="AU1513" s="266" t="s">
        <v>83</v>
      </c>
      <c r="AV1513" s="15" t="s">
        <v>81</v>
      </c>
      <c r="AW1513" s="15" t="s">
        <v>35</v>
      </c>
      <c r="AX1513" s="15" t="s">
        <v>74</v>
      </c>
      <c r="AY1513" s="266" t="s">
        <v>197</v>
      </c>
    </row>
    <row r="1514" s="13" customFormat="1">
      <c r="A1514" s="13"/>
      <c r="B1514" s="234"/>
      <c r="C1514" s="235"/>
      <c r="D1514" s="236" t="s">
        <v>207</v>
      </c>
      <c r="E1514" s="237" t="s">
        <v>19</v>
      </c>
      <c r="F1514" s="238" t="s">
        <v>2223</v>
      </c>
      <c r="G1514" s="235"/>
      <c r="H1514" s="239">
        <v>16.289999999999999</v>
      </c>
      <c r="I1514" s="240"/>
      <c r="J1514" s="235"/>
      <c r="K1514" s="235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207</v>
      </c>
      <c r="AU1514" s="245" t="s">
        <v>83</v>
      </c>
      <c r="AV1514" s="13" t="s">
        <v>83</v>
      </c>
      <c r="AW1514" s="13" t="s">
        <v>35</v>
      </c>
      <c r="AX1514" s="13" t="s">
        <v>81</v>
      </c>
      <c r="AY1514" s="245" t="s">
        <v>197</v>
      </c>
    </row>
    <row r="1515" s="2" customFormat="1" ht="49.05" customHeight="1">
      <c r="A1515" s="41"/>
      <c r="B1515" s="42"/>
      <c r="C1515" s="216" t="s">
        <v>2224</v>
      </c>
      <c r="D1515" s="216" t="s">
        <v>199</v>
      </c>
      <c r="E1515" s="217" t="s">
        <v>2225</v>
      </c>
      <c r="F1515" s="218" t="s">
        <v>2226</v>
      </c>
      <c r="G1515" s="219" t="s">
        <v>1331</v>
      </c>
      <c r="H1515" s="288"/>
      <c r="I1515" s="221"/>
      <c r="J1515" s="222">
        <f>ROUND(I1515*H1515,2)</f>
        <v>0</v>
      </c>
      <c r="K1515" s="218" t="s">
        <v>203</v>
      </c>
      <c r="L1515" s="47"/>
      <c r="M1515" s="223" t="s">
        <v>19</v>
      </c>
      <c r="N1515" s="224" t="s">
        <v>45</v>
      </c>
      <c r="O1515" s="87"/>
      <c r="P1515" s="225">
        <f>O1515*H1515</f>
        <v>0</v>
      </c>
      <c r="Q1515" s="225">
        <v>0</v>
      </c>
      <c r="R1515" s="225">
        <f>Q1515*H1515</f>
        <v>0</v>
      </c>
      <c r="S1515" s="225">
        <v>0</v>
      </c>
      <c r="T1515" s="226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7" t="s">
        <v>304</v>
      </c>
      <c r="AT1515" s="227" t="s">
        <v>199</v>
      </c>
      <c r="AU1515" s="227" t="s">
        <v>83</v>
      </c>
      <c r="AY1515" s="20" t="s">
        <v>197</v>
      </c>
      <c r="BE1515" s="228">
        <f>IF(N1515="základní",J1515,0)</f>
        <v>0</v>
      </c>
      <c r="BF1515" s="228">
        <f>IF(N1515="snížená",J1515,0)</f>
        <v>0</v>
      </c>
      <c r="BG1515" s="228">
        <f>IF(N1515="zákl. přenesená",J1515,0)</f>
        <v>0</v>
      </c>
      <c r="BH1515" s="228">
        <f>IF(N1515="sníž. přenesená",J1515,0)</f>
        <v>0</v>
      </c>
      <c r="BI1515" s="228">
        <f>IF(N1515="nulová",J1515,0)</f>
        <v>0</v>
      </c>
      <c r="BJ1515" s="20" t="s">
        <v>81</v>
      </c>
      <c r="BK1515" s="228">
        <f>ROUND(I1515*H1515,2)</f>
        <v>0</v>
      </c>
      <c r="BL1515" s="20" t="s">
        <v>304</v>
      </c>
      <c r="BM1515" s="227" t="s">
        <v>2227</v>
      </c>
    </row>
    <row r="1516" s="2" customFormat="1">
      <c r="A1516" s="41"/>
      <c r="B1516" s="42"/>
      <c r="C1516" s="43"/>
      <c r="D1516" s="229" t="s">
        <v>205</v>
      </c>
      <c r="E1516" s="43"/>
      <c r="F1516" s="230" t="s">
        <v>2228</v>
      </c>
      <c r="G1516" s="43"/>
      <c r="H1516" s="43"/>
      <c r="I1516" s="231"/>
      <c r="J1516" s="43"/>
      <c r="K1516" s="43"/>
      <c r="L1516" s="47"/>
      <c r="M1516" s="232"/>
      <c r="N1516" s="233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205</v>
      </c>
      <c r="AU1516" s="20" t="s">
        <v>83</v>
      </c>
    </row>
    <row r="1517" s="12" customFormat="1" ht="22.8" customHeight="1">
      <c r="A1517" s="12"/>
      <c r="B1517" s="200"/>
      <c r="C1517" s="201"/>
      <c r="D1517" s="202" t="s">
        <v>73</v>
      </c>
      <c r="E1517" s="214" t="s">
        <v>2229</v>
      </c>
      <c r="F1517" s="214" t="s">
        <v>2230</v>
      </c>
      <c r="G1517" s="201"/>
      <c r="H1517" s="201"/>
      <c r="I1517" s="204"/>
      <c r="J1517" s="215">
        <f>BK1517</f>
        <v>0</v>
      </c>
      <c r="K1517" s="201"/>
      <c r="L1517" s="206"/>
      <c r="M1517" s="207"/>
      <c r="N1517" s="208"/>
      <c r="O1517" s="208"/>
      <c r="P1517" s="209">
        <f>SUM(P1518:P1663)</f>
        <v>0</v>
      </c>
      <c r="Q1517" s="208"/>
      <c r="R1517" s="209">
        <f>SUM(R1518:R1663)</f>
        <v>14.927710790000001</v>
      </c>
      <c r="S1517" s="208"/>
      <c r="T1517" s="210">
        <f>SUM(T1518:T1663)</f>
        <v>0</v>
      </c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R1517" s="211" t="s">
        <v>83</v>
      </c>
      <c r="AT1517" s="212" t="s">
        <v>73</v>
      </c>
      <c r="AU1517" s="212" t="s">
        <v>81</v>
      </c>
      <c r="AY1517" s="211" t="s">
        <v>197</v>
      </c>
      <c r="BK1517" s="213">
        <f>SUM(BK1518:BK1663)</f>
        <v>0</v>
      </c>
    </row>
    <row r="1518" s="2" customFormat="1" ht="24.15" customHeight="1">
      <c r="A1518" s="41"/>
      <c r="B1518" s="42"/>
      <c r="C1518" s="216" t="s">
        <v>2231</v>
      </c>
      <c r="D1518" s="216" t="s">
        <v>199</v>
      </c>
      <c r="E1518" s="217" t="s">
        <v>2232</v>
      </c>
      <c r="F1518" s="218" t="s">
        <v>2233</v>
      </c>
      <c r="G1518" s="219" t="s">
        <v>202</v>
      </c>
      <c r="H1518" s="220">
        <v>207.87000000000001</v>
      </c>
      <c r="I1518" s="221"/>
      <c r="J1518" s="222">
        <f>ROUND(I1518*H1518,2)</f>
        <v>0</v>
      </c>
      <c r="K1518" s="218" t="s">
        <v>203</v>
      </c>
      <c r="L1518" s="47"/>
      <c r="M1518" s="223" t="s">
        <v>19</v>
      </c>
      <c r="N1518" s="224" t="s">
        <v>45</v>
      </c>
      <c r="O1518" s="87"/>
      <c r="P1518" s="225">
        <f>O1518*H1518</f>
        <v>0</v>
      </c>
      <c r="Q1518" s="225">
        <v>0</v>
      </c>
      <c r="R1518" s="225">
        <f>Q1518*H1518</f>
        <v>0</v>
      </c>
      <c r="S1518" s="225">
        <v>0</v>
      </c>
      <c r="T1518" s="226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27" t="s">
        <v>304</v>
      </c>
      <c r="AT1518" s="227" t="s">
        <v>199</v>
      </c>
      <c r="AU1518" s="227" t="s">
        <v>83</v>
      </c>
      <c r="AY1518" s="20" t="s">
        <v>197</v>
      </c>
      <c r="BE1518" s="228">
        <f>IF(N1518="základní",J1518,0)</f>
        <v>0</v>
      </c>
      <c r="BF1518" s="228">
        <f>IF(N1518="snížená",J1518,0)</f>
        <v>0</v>
      </c>
      <c r="BG1518" s="228">
        <f>IF(N1518="zákl. přenesená",J1518,0)</f>
        <v>0</v>
      </c>
      <c r="BH1518" s="228">
        <f>IF(N1518="sníž. přenesená",J1518,0)</f>
        <v>0</v>
      </c>
      <c r="BI1518" s="228">
        <f>IF(N1518="nulová",J1518,0)</f>
        <v>0</v>
      </c>
      <c r="BJ1518" s="20" t="s">
        <v>81</v>
      </c>
      <c r="BK1518" s="228">
        <f>ROUND(I1518*H1518,2)</f>
        <v>0</v>
      </c>
      <c r="BL1518" s="20" t="s">
        <v>304</v>
      </c>
      <c r="BM1518" s="227" t="s">
        <v>2234</v>
      </c>
    </row>
    <row r="1519" s="2" customFormat="1">
      <c r="A1519" s="41"/>
      <c r="B1519" s="42"/>
      <c r="C1519" s="43"/>
      <c r="D1519" s="229" t="s">
        <v>205</v>
      </c>
      <c r="E1519" s="43"/>
      <c r="F1519" s="230" t="s">
        <v>2235</v>
      </c>
      <c r="G1519" s="43"/>
      <c r="H1519" s="43"/>
      <c r="I1519" s="231"/>
      <c r="J1519" s="43"/>
      <c r="K1519" s="43"/>
      <c r="L1519" s="47"/>
      <c r="M1519" s="232"/>
      <c r="N1519" s="233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T1519" s="20" t="s">
        <v>205</v>
      </c>
      <c r="AU1519" s="20" t="s">
        <v>83</v>
      </c>
    </row>
    <row r="1520" s="15" customFormat="1">
      <c r="A1520" s="15"/>
      <c r="B1520" s="257"/>
      <c r="C1520" s="258"/>
      <c r="D1520" s="236" t="s">
        <v>207</v>
      </c>
      <c r="E1520" s="259" t="s">
        <v>19</v>
      </c>
      <c r="F1520" s="260" t="s">
        <v>719</v>
      </c>
      <c r="G1520" s="258"/>
      <c r="H1520" s="259" t="s">
        <v>19</v>
      </c>
      <c r="I1520" s="261"/>
      <c r="J1520" s="258"/>
      <c r="K1520" s="258"/>
      <c r="L1520" s="262"/>
      <c r="M1520" s="263"/>
      <c r="N1520" s="264"/>
      <c r="O1520" s="264"/>
      <c r="P1520" s="264"/>
      <c r="Q1520" s="264"/>
      <c r="R1520" s="264"/>
      <c r="S1520" s="264"/>
      <c r="T1520" s="26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6" t="s">
        <v>207</v>
      </c>
      <c r="AU1520" s="266" t="s">
        <v>83</v>
      </c>
      <c r="AV1520" s="15" t="s">
        <v>81</v>
      </c>
      <c r="AW1520" s="15" t="s">
        <v>35</v>
      </c>
      <c r="AX1520" s="15" t="s">
        <v>74</v>
      </c>
      <c r="AY1520" s="266" t="s">
        <v>197</v>
      </c>
    </row>
    <row r="1521" s="13" customFormat="1">
      <c r="A1521" s="13"/>
      <c r="B1521" s="234"/>
      <c r="C1521" s="235"/>
      <c r="D1521" s="236" t="s">
        <v>207</v>
      </c>
      <c r="E1521" s="237" t="s">
        <v>19</v>
      </c>
      <c r="F1521" s="238" t="s">
        <v>931</v>
      </c>
      <c r="G1521" s="235"/>
      <c r="H1521" s="239">
        <v>4.5999999999999996</v>
      </c>
      <c r="I1521" s="240"/>
      <c r="J1521" s="235"/>
      <c r="K1521" s="235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207</v>
      </c>
      <c r="AU1521" s="245" t="s">
        <v>83</v>
      </c>
      <c r="AV1521" s="13" t="s">
        <v>83</v>
      </c>
      <c r="AW1521" s="13" t="s">
        <v>35</v>
      </c>
      <c r="AX1521" s="13" t="s">
        <v>74</v>
      </c>
      <c r="AY1521" s="245" t="s">
        <v>197</v>
      </c>
    </row>
    <row r="1522" s="13" customFormat="1">
      <c r="A1522" s="13"/>
      <c r="B1522" s="234"/>
      <c r="C1522" s="235"/>
      <c r="D1522" s="236" t="s">
        <v>207</v>
      </c>
      <c r="E1522" s="237" t="s">
        <v>19</v>
      </c>
      <c r="F1522" s="238" t="s">
        <v>932</v>
      </c>
      <c r="G1522" s="235"/>
      <c r="H1522" s="239">
        <v>3.71</v>
      </c>
      <c r="I1522" s="240"/>
      <c r="J1522" s="235"/>
      <c r="K1522" s="235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207</v>
      </c>
      <c r="AU1522" s="245" t="s">
        <v>83</v>
      </c>
      <c r="AV1522" s="13" t="s">
        <v>83</v>
      </c>
      <c r="AW1522" s="13" t="s">
        <v>35</v>
      </c>
      <c r="AX1522" s="13" t="s">
        <v>74</v>
      </c>
      <c r="AY1522" s="245" t="s">
        <v>197</v>
      </c>
    </row>
    <row r="1523" s="13" customFormat="1">
      <c r="A1523" s="13"/>
      <c r="B1523" s="234"/>
      <c r="C1523" s="235"/>
      <c r="D1523" s="236" t="s">
        <v>207</v>
      </c>
      <c r="E1523" s="237" t="s">
        <v>19</v>
      </c>
      <c r="F1523" s="238" t="s">
        <v>933</v>
      </c>
      <c r="G1523" s="235"/>
      <c r="H1523" s="239">
        <v>14.5</v>
      </c>
      <c r="I1523" s="240"/>
      <c r="J1523" s="235"/>
      <c r="K1523" s="235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207</v>
      </c>
      <c r="AU1523" s="245" t="s">
        <v>83</v>
      </c>
      <c r="AV1523" s="13" t="s">
        <v>83</v>
      </c>
      <c r="AW1523" s="13" t="s">
        <v>35</v>
      </c>
      <c r="AX1523" s="13" t="s">
        <v>74</v>
      </c>
      <c r="AY1523" s="245" t="s">
        <v>197</v>
      </c>
    </row>
    <row r="1524" s="13" customFormat="1">
      <c r="A1524" s="13"/>
      <c r="B1524" s="234"/>
      <c r="C1524" s="235"/>
      <c r="D1524" s="236" t="s">
        <v>207</v>
      </c>
      <c r="E1524" s="237" t="s">
        <v>19</v>
      </c>
      <c r="F1524" s="238" t="s">
        <v>934</v>
      </c>
      <c r="G1524" s="235"/>
      <c r="H1524" s="239">
        <v>19.850000000000001</v>
      </c>
      <c r="I1524" s="240"/>
      <c r="J1524" s="235"/>
      <c r="K1524" s="235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207</v>
      </c>
      <c r="AU1524" s="245" t="s">
        <v>83</v>
      </c>
      <c r="AV1524" s="13" t="s">
        <v>83</v>
      </c>
      <c r="AW1524" s="13" t="s">
        <v>35</v>
      </c>
      <c r="AX1524" s="13" t="s">
        <v>74</v>
      </c>
      <c r="AY1524" s="245" t="s">
        <v>197</v>
      </c>
    </row>
    <row r="1525" s="13" customFormat="1">
      <c r="A1525" s="13"/>
      <c r="B1525" s="234"/>
      <c r="C1525" s="235"/>
      <c r="D1525" s="236" t="s">
        <v>207</v>
      </c>
      <c r="E1525" s="237" t="s">
        <v>19</v>
      </c>
      <c r="F1525" s="238" t="s">
        <v>935</v>
      </c>
      <c r="G1525" s="235"/>
      <c r="H1525" s="239">
        <v>7.8300000000000001</v>
      </c>
      <c r="I1525" s="240"/>
      <c r="J1525" s="235"/>
      <c r="K1525" s="235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207</v>
      </c>
      <c r="AU1525" s="245" t="s">
        <v>83</v>
      </c>
      <c r="AV1525" s="13" t="s">
        <v>83</v>
      </c>
      <c r="AW1525" s="13" t="s">
        <v>35</v>
      </c>
      <c r="AX1525" s="13" t="s">
        <v>74</v>
      </c>
      <c r="AY1525" s="245" t="s">
        <v>197</v>
      </c>
    </row>
    <row r="1526" s="13" customFormat="1">
      <c r="A1526" s="13"/>
      <c r="B1526" s="234"/>
      <c r="C1526" s="235"/>
      <c r="D1526" s="236" t="s">
        <v>207</v>
      </c>
      <c r="E1526" s="237" t="s">
        <v>19</v>
      </c>
      <c r="F1526" s="238" t="s">
        <v>936</v>
      </c>
      <c r="G1526" s="235"/>
      <c r="H1526" s="239">
        <v>4.4000000000000004</v>
      </c>
      <c r="I1526" s="240"/>
      <c r="J1526" s="235"/>
      <c r="K1526" s="235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207</v>
      </c>
      <c r="AU1526" s="245" t="s">
        <v>83</v>
      </c>
      <c r="AV1526" s="13" t="s">
        <v>83</v>
      </c>
      <c r="AW1526" s="13" t="s">
        <v>35</v>
      </c>
      <c r="AX1526" s="13" t="s">
        <v>74</v>
      </c>
      <c r="AY1526" s="245" t="s">
        <v>197</v>
      </c>
    </row>
    <row r="1527" s="13" customFormat="1">
      <c r="A1527" s="13"/>
      <c r="B1527" s="234"/>
      <c r="C1527" s="235"/>
      <c r="D1527" s="236" t="s">
        <v>207</v>
      </c>
      <c r="E1527" s="237" t="s">
        <v>19</v>
      </c>
      <c r="F1527" s="238" t="s">
        <v>937</v>
      </c>
      <c r="G1527" s="235"/>
      <c r="H1527" s="239">
        <v>13.5</v>
      </c>
      <c r="I1527" s="240"/>
      <c r="J1527" s="235"/>
      <c r="K1527" s="235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207</v>
      </c>
      <c r="AU1527" s="245" t="s">
        <v>83</v>
      </c>
      <c r="AV1527" s="13" t="s">
        <v>83</v>
      </c>
      <c r="AW1527" s="13" t="s">
        <v>35</v>
      </c>
      <c r="AX1527" s="13" t="s">
        <v>74</v>
      </c>
      <c r="AY1527" s="245" t="s">
        <v>197</v>
      </c>
    </row>
    <row r="1528" s="13" customFormat="1">
      <c r="A1528" s="13"/>
      <c r="B1528" s="234"/>
      <c r="C1528" s="235"/>
      <c r="D1528" s="236" t="s">
        <v>207</v>
      </c>
      <c r="E1528" s="237" t="s">
        <v>19</v>
      </c>
      <c r="F1528" s="238" t="s">
        <v>938</v>
      </c>
      <c r="G1528" s="235"/>
      <c r="H1528" s="239">
        <v>13.15</v>
      </c>
      <c r="I1528" s="240"/>
      <c r="J1528" s="235"/>
      <c r="K1528" s="235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207</v>
      </c>
      <c r="AU1528" s="245" t="s">
        <v>83</v>
      </c>
      <c r="AV1528" s="13" t="s">
        <v>83</v>
      </c>
      <c r="AW1528" s="13" t="s">
        <v>35</v>
      </c>
      <c r="AX1528" s="13" t="s">
        <v>74</v>
      </c>
      <c r="AY1528" s="245" t="s">
        <v>197</v>
      </c>
    </row>
    <row r="1529" s="13" customFormat="1">
      <c r="A1529" s="13"/>
      <c r="B1529" s="234"/>
      <c r="C1529" s="235"/>
      <c r="D1529" s="236" t="s">
        <v>207</v>
      </c>
      <c r="E1529" s="237" t="s">
        <v>19</v>
      </c>
      <c r="F1529" s="238" t="s">
        <v>939</v>
      </c>
      <c r="G1529" s="235"/>
      <c r="H1529" s="239">
        <v>11.59</v>
      </c>
      <c r="I1529" s="240"/>
      <c r="J1529" s="235"/>
      <c r="K1529" s="235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207</v>
      </c>
      <c r="AU1529" s="245" t="s">
        <v>83</v>
      </c>
      <c r="AV1529" s="13" t="s">
        <v>83</v>
      </c>
      <c r="AW1529" s="13" t="s">
        <v>35</v>
      </c>
      <c r="AX1529" s="13" t="s">
        <v>74</v>
      </c>
      <c r="AY1529" s="245" t="s">
        <v>197</v>
      </c>
    </row>
    <row r="1530" s="13" customFormat="1">
      <c r="A1530" s="13"/>
      <c r="B1530" s="234"/>
      <c r="C1530" s="235"/>
      <c r="D1530" s="236" t="s">
        <v>207</v>
      </c>
      <c r="E1530" s="237" t="s">
        <v>19</v>
      </c>
      <c r="F1530" s="238" t="s">
        <v>940</v>
      </c>
      <c r="G1530" s="235"/>
      <c r="H1530" s="239">
        <v>12.16</v>
      </c>
      <c r="I1530" s="240"/>
      <c r="J1530" s="235"/>
      <c r="K1530" s="235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207</v>
      </c>
      <c r="AU1530" s="245" t="s">
        <v>83</v>
      </c>
      <c r="AV1530" s="13" t="s">
        <v>83</v>
      </c>
      <c r="AW1530" s="13" t="s">
        <v>35</v>
      </c>
      <c r="AX1530" s="13" t="s">
        <v>74</v>
      </c>
      <c r="AY1530" s="245" t="s">
        <v>197</v>
      </c>
    </row>
    <row r="1531" s="13" customFormat="1">
      <c r="A1531" s="13"/>
      <c r="B1531" s="234"/>
      <c r="C1531" s="235"/>
      <c r="D1531" s="236" t="s">
        <v>207</v>
      </c>
      <c r="E1531" s="237" t="s">
        <v>19</v>
      </c>
      <c r="F1531" s="238" t="s">
        <v>941</v>
      </c>
      <c r="G1531" s="235"/>
      <c r="H1531" s="239">
        <v>8.7599999999999998</v>
      </c>
      <c r="I1531" s="240"/>
      <c r="J1531" s="235"/>
      <c r="K1531" s="235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207</v>
      </c>
      <c r="AU1531" s="245" t="s">
        <v>83</v>
      </c>
      <c r="AV1531" s="13" t="s">
        <v>83</v>
      </c>
      <c r="AW1531" s="13" t="s">
        <v>35</v>
      </c>
      <c r="AX1531" s="13" t="s">
        <v>74</v>
      </c>
      <c r="AY1531" s="245" t="s">
        <v>197</v>
      </c>
    </row>
    <row r="1532" s="13" customFormat="1">
      <c r="A1532" s="13"/>
      <c r="B1532" s="234"/>
      <c r="C1532" s="235"/>
      <c r="D1532" s="236" t="s">
        <v>207</v>
      </c>
      <c r="E1532" s="237" t="s">
        <v>19</v>
      </c>
      <c r="F1532" s="238" t="s">
        <v>942</v>
      </c>
      <c r="G1532" s="235"/>
      <c r="H1532" s="239">
        <v>2.21</v>
      </c>
      <c r="I1532" s="240"/>
      <c r="J1532" s="235"/>
      <c r="K1532" s="235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207</v>
      </c>
      <c r="AU1532" s="245" t="s">
        <v>83</v>
      </c>
      <c r="AV1532" s="13" t="s">
        <v>83</v>
      </c>
      <c r="AW1532" s="13" t="s">
        <v>35</v>
      </c>
      <c r="AX1532" s="13" t="s">
        <v>74</v>
      </c>
      <c r="AY1532" s="245" t="s">
        <v>197</v>
      </c>
    </row>
    <row r="1533" s="13" customFormat="1">
      <c r="A1533" s="13"/>
      <c r="B1533" s="234"/>
      <c r="C1533" s="235"/>
      <c r="D1533" s="236" t="s">
        <v>207</v>
      </c>
      <c r="E1533" s="237" t="s">
        <v>19</v>
      </c>
      <c r="F1533" s="238" t="s">
        <v>943</v>
      </c>
      <c r="G1533" s="235"/>
      <c r="H1533" s="239">
        <v>6.7599999999999998</v>
      </c>
      <c r="I1533" s="240"/>
      <c r="J1533" s="235"/>
      <c r="K1533" s="235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207</v>
      </c>
      <c r="AU1533" s="245" t="s">
        <v>83</v>
      </c>
      <c r="AV1533" s="13" t="s">
        <v>83</v>
      </c>
      <c r="AW1533" s="13" t="s">
        <v>35</v>
      </c>
      <c r="AX1533" s="13" t="s">
        <v>74</v>
      </c>
      <c r="AY1533" s="245" t="s">
        <v>197</v>
      </c>
    </row>
    <row r="1534" s="13" customFormat="1">
      <c r="A1534" s="13"/>
      <c r="B1534" s="234"/>
      <c r="C1534" s="235"/>
      <c r="D1534" s="236" t="s">
        <v>207</v>
      </c>
      <c r="E1534" s="237" t="s">
        <v>19</v>
      </c>
      <c r="F1534" s="238" t="s">
        <v>944</v>
      </c>
      <c r="G1534" s="235"/>
      <c r="H1534" s="239">
        <v>4.4900000000000002</v>
      </c>
      <c r="I1534" s="240"/>
      <c r="J1534" s="235"/>
      <c r="K1534" s="235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207</v>
      </c>
      <c r="AU1534" s="245" t="s">
        <v>83</v>
      </c>
      <c r="AV1534" s="13" t="s">
        <v>83</v>
      </c>
      <c r="AW1534" s="13" t="s">
        <v>35</v>
      </c>
      <c r="AX1534" s="13" t="s">
        <v>74</v>
      </c>
      <c r="AY1534" s="245" t="s">
        <v>197</v>
      </c>
    </row>
    <row r="1535" s="13" customFormat="1">
      <c r="A1535" s="13"/>
      <c r="B1535" s="234"/>
      <c r="C1535" s="235"/>
      <c r="D1535" s="236" t="s">
        <v>207</v>
      </c>
      <c r="E1535" s="237" t="s">
        <v>19</v>
      </c>
      <c r="F1535" s="238" t="s">
        <v>945</v>
      </c>
      <c r="G1535" s="235"/>
      <c r="H1535" s="239">
        <v>3.9399999999999999</v>
      </c>
      <c r="I1535" s="240"/>
      <c r="J1535" s="235"/>
      <c r="K1535" s="235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207</v>
      </c>
      <c r="AU1535" s="245" t="s">
        <v>83</v>
      </c>
      <c r="AV1535" s="13" t="s">
        <v>83</v>
      </c>
      <c r="AW1535" s="13" t="s">
        <v>35</v>
      </c>
      <c r="AX1535" s="13" t="s">
        <v>74</v>
      </c>
      <c r="AY1535" s="245" t="s">
        <v>197</v>
      </c>
    </row>
    <row r="1536" s="13" customFormat="1">
      <c r="A1536" s="13"/>
      <c r="B1536" s="234"/>
      <c r="C1536" s="235"/>
      <c r="D1536" s="236" t="s">
        <v>207</v>
      </c>
      <c r="E1536" s="237" t="s">
        <v>19</v>
      </c>
      <c r="F1536" s="238" t="s">
        <v>946</v>
      </c>
      <c r="G1536" s="235"/>
      <c r="H1536" s="239">
        <v>10.93</v>
      </c>
      <c r="I1536" s="240"/>
      <c r="J1536" s="235"/>
      <c r="K1536" s="235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207</v>
      </c>
      <c r="AU1536" s="245" t="s">
        <v>83</v>
      </c>
      <c r="AV1536" s="13" t="s">
        <v>83</v>
      </c>
      <c r="AW1536" s="13" t="s">
        <v>35</v>
      </c>
      <c r="AX1536" s="13" t="s">
        <v>74</v>
      </c>
      <c r="AY1536" s="245" t="s">
        <v>197</v>
      </c>
    </row>
    <row r="1537" s="13" customFormat="1">
      <c r="A1537" s="13"/>
      <c r="B1537" s="234"/>
      <c r="C1537" s="235"/>
      <c r="D1537" s="236" t="s">
        <v>207</v>
      </c>
      <c r="E1537" s="237" t="s">
        <v>19</v>
      </c>
      <c r="F1537" s="238" t="s">
        <v>947</v>
      </c>
      <c r="G1537" s="235"/>
      <c r="H1537" s="239">
        <v>11.060000000000001</v>
      </c>
      <c r="I1537" s="240"/>
      <c r="J1537" s="235"/>
      <c r="K1537" s="235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207</v>
      </c>
      <c r="AU1537" s="245" t="s">
        <v>83</v>
      </c>
      <c r="AV1537" s="13" t="s">
        <v>83</v>
      </c>
      <c r="AW1537" s="13" t="s">
        <v>35</v>
      </c>
      <c r="AX1537" s="13" t="s">
        <v>74</v>
      </c>
      <c r="AY1537" s="245" t="s">
        <v>197</v>
      </c>
    </row>
    <row r="1538" s="16" customFormat="1">
      <c r="A1538" s="16"/>
      <c r="B1538" s="267"/>
      <c r="C1538" s="268"/>
      <c r="D1538" s="236" t="s">
        <v>207</v>
      </c>
      <c r="E1538" s="269" t="s">
        <v>19</v>
      </c>
      <c r="F1538" s="270" t="s">
        <v>348</v>
      </c>
      <c r="G1538" s="268"/>
      <c r="H1538" s="271">
        <v>153.44</v>
      </c>
      <c r="I1538" s="272"/>
      <c r="J1538" s="268"/>
      <c r="K1538" s="268"/>
      <c r="L1538" s="273"/>
      <c r="M1538" s="274"/>
      <c r="N1538" s="275"/>
      <c r="O1538" s="275"/>
      <c r="P1538" s="275"/>
      <c r="Q1538" s="275"/>
      <c r="R1538" s="275"/>
      <c r="S1538" s="275"/>
      <c r="T1538" s="27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7" t="s">
        <v>207</v>
      </c>
      <c r="AU1538" s="277" t="s">
        <v>83</v>
      </c>
      <c r="AV1538" s="16" t="s">
        <v>94</v>
      </c>
      <c r="AW1538" s="16" t="s">
        <v>35</v>
      </c>
      <c r="AX1538" s="16" t="s">
        <v>74</v>
      </c>
      <c r="AY1538" s="277" t="s">
        <v>197</v>
      </c>
    </row>
    <row r="1539" s="15" customFormat="1">
      <c r="A1539" s="15"/>
      <c r="B1539" s="257"/>
      <c r="C1539" s="258"/>
      <c r="D1539" s="236" t="s">
        <v>207</v>
      </c>
      <c r="E1539" s="259" t="s">
        <v>19</v>
      </c>
      <c r="F1539" s="260" t="s">
        <v>743</v>
      </c>
      <c r="G1539" s="258"/>
      <c r="H1539" s="259" t="s">
        <v>19</v>
      </c>
      <c r="I1539" s="261"/>
      <c r="J1539" s="258"/>
      <c r="K1539" s="258"/>
      <c r="L1539" s="262"/>
      <c r="M1539" s="263"/>
      <c r="N1539" s="264"/>
      <c r="O1539" s="264"/>
      <c r="P1539" s="264"/>
      <c r="Q1539" s="264"/>
      <c r="R1539" s="264"/>
      <c r="S1539" s="264"/>
      <c r="T1539" s="26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6" t="s">
        <v>207</v>
      </c>
      <c r="AU1539" s="266" t="s">
        <v>83</v>
      </c>
      <c r="AV1539" s="15" t="s">
        <v>81</v>
      </c>
      <c r="AW1539" s="15" t="s">
        <v>35</v>
      </c>
      <c r="AX1539" s="15" t="s">
        <v>74</v>
      </c>
      <c r="AY1539" s="266" t="s">
        <v>197</v>
      </c>
    </row>
    <row r="1540" s="13" customFormat="1">
      <c r="A1540" s="13"/>
      <c r="B1540" s="234"/>
      <c r="C1540" s="235"/>
      <c r="D1540" s="236" t="s">
        <v>207</v>
      </c>
      <c r="E1540" s="237" t="s">
        <v>19</v>
      </c>
      <c r="F1540" s="238" t="s">
        <v>948</v>
      </c>
      <c r="G1540" s="235"/>
      <c r="H1540" s="239">
        <v>11.859999999999999</v>
      </c>
      <c r="I1540" s="240"/>
      <c r="J1540" s="235"/>
      <c r="K1540" s="235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207</v>
      </c>
      <c r="AU1540" s="245" t="s">
        <v>83</v>
      </c>
      <c r="AV1540" s="13" t="s">
        <v>83</v>
      </c>
      <c r="AW1540" s="13" t="s">
        <v>35</v>
      </c>
      <c r="AX1540" s="13" t="s">
        <v>74</v>
      </c>
      <c r="AY1540" s="245" t="s">
        <v>197</v>
      </c>
    </row>
    <row r="1541" s="13" customFormat="1">
      <c r="A1541" s="13"/>
      <c r="B1541" s="234"/>
      <c r="C1541" s="235"/>
      <c r="D1541" s="236" t="s">
        <v>207</v>
      </c>
      <c r="E1541" s="237" t="s">
        <v>19</v>
      </c>
      <c r="F1541" s="238" t="s">
        <v>2236</v>
      </c>
      <c r="G1541" s="235"/>
      <c r="H1541" s="239">
        <v>18.789999999999999</v>
      </c>
      <c r="I1541" s="240"/>
      <c r="J1541" s="235"/>
      <c r="K1541" s="235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207</v>
      </c>
      <c r="AU1541" s="245" t="s">
        <v>83</v>
      </c>
      <c r="AV1541" s="13" t="s">
        <v>83</v>
      </c>
      <c r="AW1541" s="13" t="s">
        <v>35</v>
      </c>
      <c r="AX1541" s="13" t="s">
        <v>74</v>
      </c>
      <c r="AY1541" s="245" t="s">
        <v>197</v>
      </c>
    </row>
    <row r="1542" s="13" customFormat="1">
      <c r="A1542" s="13"/>
      <c r="B1542" s="234"/>
      <c r="C1542" s="235"/>
      <c r="D1542" s="236" t="s">
        <v>207</v>
      </c>
      <c r="E1542" s="237" t="s">
        <v>19</v>
      </c>
      <c r="F1542" s="238" t="s">
        <v>2237</v>
      </c>
      <c r="G1542" s="235"/>
      <c r="H1542" s="239">
        <v>3.7599999999999998</v>
      </c>
      <c r="I1542" s="240"/>
      <c r="J1542" s="235"/>
      <c r="K1542" s="235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5" t="s">
        <v>207</v>
      </c>
      <c r="AU1542" s="245" t="s">
        <v>83</v>
      </c>
      <c r="AV1542" s="13" t="s">
        <v>83</v>
      </c>
      <c r="AW1542" s="13" t="s">
        <v>35</v>
      </c>
      <c r="AX1542" s="13" t="s">
        <v>74</v>
      </c>
      <c r="AY1542" s="245" t="s">
        <v>197</v>
      </c>
    </row>
    <row r="1543" s="13" customFormat="1">
      <c r="A1543" s="13"/>
      <c r="B1543" s="234"/>
      <c r="C1543" s="235"/>
      <c r="D1543" s="236" t="s">
        <v>207</v>
      </c>
      <c r="E1543" s="237" t="s">
        <v>19</v>
      </c>
      <c r="F1543" s="238" t="s">
        <v>955</v>
      </c>
      <c r="G1543" s="235"/>
      <c r="H1543" s="239">
        <v>3.9700000000000002</v>
      </c>
      <c r="I1543" s="240"/>
      <c r="J1543" s="235"/>
      <c r="K1543" s="235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207</v>
      </c>
      <c r="AU1543" s="245" t="s">
        <v>83</v>
      </c>
      <c r="AV1543" s="13" t="s">
        <v>83</v>
      </c>
      <c r="AW1543" s="13" t="s">
        <v>35</v>
      </c>
      <c r="AX1543" s="13" t="s">
        <v>74</v>
      </c>
      <c r="AY1543" s="245" t="s">
        <v>197</v>
      </c>
    </row>
    <row r="1544" s="13" customFormat="1">
      <c r="A1544" s="13"/>
      <c r="B1544" s="234"/>
      <c r="C1544" s="235"/>
      <c r="D1544" s="236" t="s">
        <v>207</v>
      </c>
      <c r="E1544" s="237" t="s">
        <v>19</v>
      </c>
      <c r="F1544" s="238" t="s">
        <v>956</v>
      </c>
      <c r="G1544" s="235"/>
      <c r="H1544" s="239">
        <v>3.98</v>
      </c>
      <c r="I1544" s="240"/>
      <c r="J1544" s="235"/>
      <c r="K1544" s="235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207</v>
      </c>
      <c r="AU1544" s="245" t="s">
        <v>83</v>
      </c>
      <c r="AV1544" s="13" t="s">
        <v>83</v>
      </c>
      <c r="AW1544" s="13" t="s">
        <v>35</v>
      </c>
      <c r="AX1544" s="13" t="s">
        <v>74</v>
      </c>
      <c r="AY1544" s="245" t="s">
        <v>197</v>
      </c>
    </row>
    <row r="1545" s="13" customFormat="1">
      <c r="A1545" s="13"/>
      <c r="B1545" s="234"/>
      <c r="C1545" s="235"/>
      <c r="D1545" s="236" t="s">
        <v>207</v>
      </c>
      <c r="E1545" s="237" t="s">
        <v>19</v>
      </c>
      <c r="F1545" s="238" t="s">
        <v>958</v>
      </c>
      <c r="G1545" s="235"/>
      <c r="H1545" s="239">
        <v>6.0099999999999998</v>
      </c>
      <c r="I1545" s="240"/>
      <c r="J1545" s="235"/>
      <c r="K1545" s="235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207</v>
      </c>
      <c r="AU1545" s="245" t="s">
        <v>83</v>
      </c>
      <c r="AV1545" s="13" t="s">
        <v>83</v>
      </c>
      <c r="AW1545" s="13" t="s">
        <v>35</v>
      </c>
      <c r="AX1545" s="13" t="s">
        <v>74</v>
      </c>
      <c r="AY1545" s="245" t="s">
        <v>197</v>
      </c>
    </row>
    <row r="1546" s="13" customFormat="1">
      <c r="A1546" s="13"/>
      <c r="B1546" s="234"/>
      <c r="C1546" s="235"/>
      <c r="D1546" s="236" t="s">
        <v>207</v>
      </c>
      <c r="E1546" s="237" t="s">
        <v>19</v>
      </c>
      <c r="F1546" s="238" t="s">
        <v>959</v>
      </c>
      <c r="G1546" s="235"/>
      <c r="H1546" s="239">
        <v>6.0599999999999996</v>
      </c>
      <c r="I1546" s="240"/>
      <c r="J1546" s="235"/>
      <c r="K1546" s="235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207</v>
      </c>
      <c r="AU1546" s="245" t="s">
        <v>83</v>
      </c>
      <c r="AV1546" s="13" t="s">
        <v>83</v>
      </c>
      <c r="AW1546" s="13" t="s">
        <v>35</v>
      </c>
      <c r="AX1546" s="13" t="s">
        <v>74</v>
      </c>
      <c r="AY1546" s="245" t="s">
        <v>197</v>
      </c>
    </row>
    <row r="1547" s="16" customFormat="1">
      <c r="A1547" s="16"/>
      <c r="B1547" s="267"/>
      <c r="C1547" s="268"/>
      <c r="D1547" s="236" t="s">
        <v>207</v>
      </c>
      <c r="E1547" s="269" t="s">
        <v>19</v>
      </c>
      <c r="F1547" s="270" t="s">
        <v>348</v>
      </c>
      <c r="G1547" s="268"/>
      <c r="H1547" s="271">
        <v>54.43</v>
      </c>
      <c r="I1547" s="272"/>
      <c r="J1547" s="268"/>
      <c r="K1547" s="268"/>
      <c r="L1547" s="273"/>
      <c r="M1547" s="274"/>
      <c r="N1547" s="275"/>
      <c r="O1547" s="275"/>
      <c r="P1547" s="275"/>
      <c r="Q1547" s="275"/>
      <c r="R1547" s="275"/>
      <c r="S1547" s="275"/>
      <c r="T1547" s="27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77" t="s">
        <v>207</v>
      </c>
      <c r="AU1547" s="277" t="s">
        <v>83</v>
      </c>
      <c r="AV1547" s="16" t="s">
        <v>94</v>
      </c>
      <c r="AW1547" s="16" t="s">
        <v>35</v>
      </c>
      <c r="AX1547" s="16" t="s">
        <v>74</v>
      </c>
      <c r="AY1547" s="277" t="s">
        <v>197</v>
      </c>
    </row>
    <row r="1548" s="14" customFormat="1">
      <c r="A1548" s="14"/>
      <c r="B1548" s="246"/>
      <c r="C1548" s="247"/>
      <c r="D1548" s="236" t="s">
        <v>207</v>
      </c>
      <c r="E1548" s="248" t="s">
        <v>19</v>
      </c>
      <c r="F1548" s="249" t="s">
        <v>216</v>
      </c>
      <c r="G1548" s="247"/>
      <c r="H1548" s="250">
        <v>207.87000000000001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207</v>
      </c>
      <c r="AU1548" s="256" t="s">
        <v>83</v>
      </c>
      <c r="AV1548" s="14" t="s">
        <v>109</v>
      </c>
      <c r="AW1548" s="14" t="s">
        <v>35</v>
      </c>
      <c r="AX1548" s="14" t="s">
        <v>81</v>
      </c>
      <c r="AY1548" s="256" t="s">
        <v>197</v>
      </c>
    </row>
    <row r="1549" s="2" customFormat="1" ht="24.15" customHeight="1">
      <c r="A1549" s="41"/>
      <c r="B1549" s="42"/>
      <c r="C1549" s="216" t="s">
        <v>2238</v>
      </c>
      <c r="D1549" s="216" t="s">
        <v>199</v>
      </c>
      <c r="E1549" s="217" t="s">
        <v>2239</v>
      </c>
      <c r="F1549" s="218" t="s">
        <v>2240</v>
      </c>
      <c r="G1549" s="219" t="s">
        <v>202</v>
      </c>
      <c r="H1549" s="220">
        <v>228.65700000000001</v>
      </c>
      <c r="I1549" s="221"/>
      <c r="J1549" s="222">
        <f>ROUND(I1549*H1549,2)</f>
        <v>0</v>
      </c>
      <c r="K1549" s="218" t="s">
        <v>203</v>
      </c>
      <c r="L1549" s="47"/>
      <c r="M1549" s="223" t="s">
        <v>19</v>
      </c>
      <c r="N1549" s="224" t="s">
        <v>45</v>
      </c>
      <c r="O1549" s="87"/>
      <c r="P1549" s="225">
        <f>O1549*H1549</f>
        <v>0</v>
      </c>
      <c r="Q1549" s="225">
        <v>0.00029999999999999997</v>
      </c>
      <c r="R1549" s="225">
        <f>Q1549*H1549</f>
        <v>0.068597099999999994</v>
      </c>
      <c r="S1549" s="225">
        <v>0</v>
      </c>
      <c r="T1549" s="226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7" t="s">
        <v>304</v>
      </c>
      <c r="AT1549" s="227" t="s">
        <v>199</v>
      </c>
      <c r="AU1549" s="227" t="s">
        <v>83</v>
      </c>
      <c r="AY1549" s="20" t="s">
        <v>197</v>
      </c>
      <c r="BE1549" s="228">
        <f>IF(N1549="základní",J1549,0)</f>
        <v>0</v>
      </c>
      <c r="BF1549" s="228">
        <f>IF(N1549="snížená",J1549,0)</f>
        <v>0</v>
      </c>
      <c r="BG1549" s="228">
        <f>IF(N1549="zákl. přenesená",J1549,0)</f>
        <v>0</v>
      </c>
      <c r="BH1549" s="228">
        <f>IF(N1549="sníž. přenesená",J1549,0)</f>
        <v>0</v>
      </c>
      <c r="BI1549" s="228">
        <f>IF(N1549="nulová",J1549,0)</f>
        <v>0</v>
      </c>
      <c r="BJ1549" s="20" t="s">
        <v>81</v>
      </c>
      <c r="BK1549" s="228">
        <f>ROUND(I1549*H1549,2)</f>
        <v>0</v>
      </c>
      <c r="BL1549" s="20" t="s">
        <v>304</v>
      </c>
      <c r="BM1549" s="227" t="s">
        <v>2241</v>
      </c>
    </row>
    <row r="1550" s="2" customFormat="1">
      <c r="A1550" s="41"/>
      <c r="B1550" s="42"/>
      <c r="C1550" s="43"/>
      <c r="D1550" s="229" t="s">
        <v>205</v>
      </c>
      <c r="E1550" s="43"/>
      <c r="F1550" s="230" t="s">
        <v>2242</v>
      </c>
      <c r="G1550" s="43"/>
      <c r="H1550" s="43"/>
      <c r="I1550" s="231"/>
      <c r="J1550" s="43"/>
      <c r="K1550" s="43"/>
      <c r="L1550" s="47"/>
      <c r="M1550" s="232"/>
      <c r="N1550" s="233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205</v>
      </c>
      <c r="AU1550" s="20" t="s">
        <v>83</v>
      </c>
    </row>
    <row r="1551" s="13" customFormat="1">
      <c r="A1551" s="13"/>
      <c r="B1551" s="234"/>
      <c r="C1551" s="235"/>
      <c r="D1551" s="236" t="s">
        <v>207</v>
      </c>
      <c r="E1551" s="237" t="s">
        <v>19</v>
      </c>
      <c r="F1551" s="238" t="s">
        <v>2243</v>
      </c>
      <c r="G1551" s="235"/>
      <c r="H1551" s="239">
        <v>228.65700000000001</v>
      </c>
      <c r="I1551" s="240"/>
      <c r="J1551" s="235"/>
      <c r="K1551" s="235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207</v>
      </c>
      <c r="AU1551" s="245" t="s">
        <v>83</v>
      </c>
      <c r="AV1551" s="13" t="s">
        <v>83</v>
      </c>
      <c r="AW1551" s="13" t="s">
        <v>35</v>
      </c>
      <c r="AX1551" s="13" t="s">
        <v>81</v>
      </c>
      <c r="AY1551" s="245" t="s">
        <v>197</v>
      </c>
    </row>
    <row r="1552" s="2" customFormat="1" ht="44.25" customHeight="1">
      <c r="A1552" s="41"/>
      <c r="B1552" s="42"/>
      <c r="C1552" s="216" t="s">
        <v>2244</v>
      </c>
      <c r="D1552" s="216" t="s">
        <v>199</v>
      </c>
      <c r="E1552" s="217" t="s">
        <v>2245</v>
      </c>
      <c r="F1552" s="218" t="s">
        <v>2246</v>
      </c>
      <c r="G1552" s="219" t="s">
        <v>903</v>
      </c>
      <c r="H1552" s="220">
        <v>42.719999999999999</v>
      </c>
      <c r="I1552" s="221"/>
      <c r="J1552" s="222">
        <f>ROUND(I1552*H1552,2)</f>
        <v>0</v>
      </c>
      <c r="K1552" s="218" t="s">
        <v>203</v>
      </c>
      <c r="L1552" s="47"/>
      <c r="M1552" s="223" t="s">
        <v>19</v>
      </c>
      <c r="N1552" s="224" t="s">
        <v>45</v>
      </c>
      <c r="O1552" s="87"/>
      <c r="P1552" s="225">
        <f>O1552*H1552</f>
        <v>0</v>
      </c>
      <c r="Q1552" s="225">
        <v>0.0015299999999999999</v>
      </c>
      <c r="R1552" s="225">
        <f>Q1552*H1552</f>
        <v>0.065361599999999992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304</v>
      </c>
      <c r="AT1552" s="227" t="s">
        <v>199</v>
      </c>
      <c r="AU1552" s="227" t="s">
        <v>83</v>
      </c>
      <c r="AY1552" s="20" t="s">
        <v>197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81</v>
      </c>
      <c r="BK1552" s="228">
        <f>ROUND(I1552*H1552,2)</f>
        <v>0</v>
      </c>
      <c r="BL1552" s="20" t="s">
        <v>304</v>
      </c>
      <c r="BM1552" s="227" t="s">
        <v>2247</v>
      </c>
    </row>
    <row r="1553" s="2" customFormat="1">
      <c r="A1553" s="41"/>
      <c r="B1553" s="42"/>
      <c r="C1553" s="43"/>
      <c r="D1553" s="229" t="s">
        <v>205</v>
      </c>
      <c r="E1553" s="43"/>
      <c r="F1553" s="230" t="s">
        <v>2248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205</v>
      </c>
      <c r="AU1553" s="20" t="s">
        <v>83</v>
      </c>
    </row>
    <row r="1554" s="13" customFormat="1">
      <c r="A1554" s="13"/>
      <c r="B1554" s="234"/>
      <c r="C1554" s="235"/>
      <c r="D1554" s="236" t="s">
        <v>207</v>
      </c>
      <c r="E1554" s="237" t="s">
        <v>19</v>
      </c>
      <c r="F1554" s="238" t="s">
        <v>2249</v>
      </c>
      <c r="G1554" s="235"/>
      <c r="H1554" s="239">
        <v>42.719999999999999</v>
      </c>
      <c r="I1554" s="240"/>
      <c r="J1554" s="235"/>
      <c r="K1554" s="235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207</v>
      </c>
      <c r="AU1554" s="245" t="s">
        <v>83</v>
      </c>
      <c r="AV1554" s="13" t="s">
        <v>83</v>
      </c>
      <c r="AW1554" s="13" t="s">
        <v>35</v>
      </c>
      <c r="AX1554" s="13" t="s">
        <v>81</v>
      </c>
      <c r="AY1554" s="245" t="s">
        <v>197</v>
      </c>
    </row>
    <row r="1555" s="2" customFormat="1" ht="37.8" customHeight="1">
      <c r="A1555" s="41"/>
      <c r="B1555" s="42"/>
      <c r="C1555" s="278" t="s">
        <v>2250</v>
      </c>
      <c r="D1555" s="278" t="s">
        <v>547</v>
      </c>
      <c r="E1555" s="279" t="s">
        <v>2251</v>
      </c>
      <c r="F1555" s="280" t="s">
        <v>2252</v>
      </c>
      <c r="G1555" s="281" t="s">
        <v>903</v>
      </c>
      <c r="H1555" s="282">
        <v>99.965000000000003</v>
      </c>
      <c r="I1555" s="283"/>
      <c r="J1555" s="284">
        <f>ROUND(I1555*H1555,2)</f>
        <v>0</v>
      </c>
      <c r="K1555" s="280" t="s">
        <v>203</v>
      </c>
      <c r="L1555" s="285"/>
      <c r="M1555" s="286" t="s">
        <v>19</v>
      </c>
      <c r="N1555" s="287" t="s">
        <v>45</v>
      </c>
      <c r="O1555" s="87"/>
      <c r="P1555" s="225">
        <f>O1555*H1555</f>
        <v>0</v>
      </c>
      <c r="Q1555" s="225">
        <v>0.0066</v>
      </c>
      <c r="R1555" s="225">
        <f>Q1555*H1555</f>
        <v>0.65976900000000005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409</v>
      </c>
      <c r="AT1555" s="227" t="s">
        <v>547</v>
      </c>
      <c r="AU1555" s="227" t="s">
        <v>83</v>
      </c>
      <c r="AY1555" s="20" t="s">
        <v>197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81</v>
      </c>
      <c r="BK1555" s="228">
        <f>ROUND(I1555*H1555,2)</f>
        <v>0</v>
      </c>
      <c r="BL1555" s="20" t="s">
        <v>304</v>
      </c>
      <c r="BM1555" s="227" t="s">
        <v>2253</v>
      </c>
    </row>
    <row r="1556" s="13" customFormat="1">
      <c r="A1556" s="13"/>
      <c r="B1556" s="234"/>
      <c r="C1556" s="235"/>
      <c r="D1556" s="236" t="s">
        <v>207</v>
      </c>
      <c r="E1556" s="237" t="s">
        <v>19</v>
      </c>
      <c r="F1556" s="238" t="s">
        <v>2254</v>
      </c>
      <c r="G1556" s="235"/>
      <c r="H1556" s="239">
        <v>76.896000000000001</v>
      </c>
      <c r="I1556" s="240"/>
      <c r="J1556" s="235"/>
      <c r="K1556" s="235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207</v>
      </c>
      <c r="AU1556" s="245" t="s">
        <v>83</v>
      </c>
      <c r="AV1556" s="13" t="s">
        <v>83</v>
      </c>
      <c r="AW1556" s="13" t="s">
        <v>35</v>
      </c>
      <c r="AX1556" s="13" t="s">
        <v>74</v>
      </c>
      <c r="AY1556" s="245" t="s">
        <v>197</v>
      </c>
    </row>
    <row r="1557" s="13" customFormat="1">
      <c r="A1557" s="13"/>
      <c r="B1557" s="234"/>
      <c r="C1557" s="235"/>
      <c r="D1557" s="236" t="s">
        <v>207</v>
      </c>
      <c r="E1557" s="237" t="s">
        <v>19</v>
      </c>
      <c r="F1557" s="238" t="s">
        <v>2255</v>
      </c>
      <c r="G1557" s="235"/>
      <c r="H1557" s="239">
        <v>99.965000000000003</v>
      </c>
      <c r="I1557" s="240"/>
      <c r="J1557" s="235"/>
      <c r="K1557" s="235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207</v>
      </c>
      <c r="AU1557" s="245" t="s">
        <v>83</v>
      </c>
      <c r="AV1557" s="13" t="s">
        <v>83</v>
      </c>
      <c r="AW1557" s="13" t="s">
        <v>35</v>
      </c>
      <c r="AX1557" s="13" t="s">
        <v>81</v>
      </c>
      <c r="AY1557" s="245" t="s">
        <v>197</v>
      </c>
    </row>
    <row r="1558" s="2" customFormat="1" ht="44.25" customHeight="1">
      <c r="A1558" s="41"/>
      <c r="B1558" s="42"/>
      <c r="C1558" s="216" t="s">
        <v>2256</v>
      </c>
      <c r="D1558" s="216" t="s">
        <v>199</v>
      </c>
      <c r="E1558" s="217" t="s">
        <v>2257</v>
      </c>
      <c r="F1558" s="218" t="s">
        <v>2258</v>
      </c>
      <c r="G1558" s="219" t="s">
        <v>903</v>
      </c>
      <c r="H1558" s="220">
        <v>31.199999999999999</v>
      </c>
      <c r="I1558" s="221"/>
      <c r="J1558" s="222">
        <f>ROUND(I1558*H1558,2)</f>
        <v>0</v>
      </c>
      <c r="K1558" s="218" t="s">
        <v>203</v>
      </c>
      <c r="L1558" s="47"/>
      <c r="M1558" s="223" t="s">
        <v>19</v>
      </c>
      <c r="N1558" s="224" t="s">
        <v>45</v>
      </c>
      <c r="O1558" s="87"/>
      <c r="P1558" s="225">
        <f>O1558*H1558</f>
        <v>0</v>
      </c>
      <c r="Q1558" s="225">
        <v>0.0010200000000000001</v>
      </c>
      <c r="R1558" s="225">
        <f>Q1558*H1558</f>
        <v>0.031823999999999998</v>
      </c>
      <c r="S1558" s="225">
        <v>0</v>
      </c>
      <c r="T1558" s="226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7" t="s">
        <v>304</v>
      </c>
      <c r="AT1558" s="227" t="s">
        <v>199</v>
      </c>
      <c r="AU1558" s="227" t="s">
        <v>83</v>
      </c>
      <c r="AY1558" s="20" t="s">
        <v>197</v>
      </c>
      <c r="BE1558" s="228">
        <f>IF(N1558="základní",J1558,0)</f>
        <v>0</v>
      </c>
      <c r="BF1558" s="228">
        <f>IF(N1558="snížená",J1558,0)</f>
        <v>0</v>
      </c>
      <c r="BG1558" s="228">
        <f>IF(N1558="zákl. přenesená",J1558,0)</f>
        <v>0</v>
      </c>
      <c r="BH1558" s="228">
        <f>IF(N1558="sníž. přenesená",J1558,0)</f>
        <v>0</v>
      </c>
      <c r="BI1558" s="228">
        <f>IF(N1558="nulová",J1558,0)</f>
        <v>0</v>
      </c>
      <c r="BJ1558" s="20" t="s">
        <v>81</v>
      </c>
      <c r="BK1558" s="228">
        <f>ROUND(I1558*H1558,2)</f>
        <v>0</v>
      </c>
      <c r="BL1558" s="20" t="s">
        <v>304</v>
      </c>
      <c r="BM1558" s="227" t="s">
        <v>2259</v>
      </c>
    </row>
    <row r="1559" s="2" customFormat="1">
      <c r="A1559" s="41"/>
      <c r="B1559" s="42"/>
      <c r="C1559" s="43"/>
      <c r="D1559" s="229" t="s">
        <v>205</v>
      </c>
      <c r="E1559" s="43"/>
      <c r="F1559" s="230" t="s">
        <v>2260</v>
      </c>
      <c r="G1559" s="43"/>
      <c r="H1559" s="43"/>
      <c r="I1559" s="231"/>
      <c r="J1559" s="43"/>
      <c r="K1559" s="43"/>
      <c r="L1559" s="47"/>
      <c r="M1559" s="232"/>
      <c r="N1559" s="233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205</v>
      </c>
      <c r="AU1559" s="20" t="s">
        <v>83</v>
      </c>
    </row>
    <row r="1560" s="13" customFormat="1">
      <c r="A1560" s="13"/>
      <c r="B1560" s="234"/>
      <c r="C1560" s="235"/>
      <c r="D1560" s="236" t="s">
        <v>207</v>
      </c>
      <c r="E1560" s="237" t="s">
        <v>19</v>
      </c>
      <c r="F1560" s="238" t="s">
        <v>2261</v>
      </c>
      <c r="G1560" s="235"/>
      <c r="H1560" s="239">
        <v>31.199999999999999</v>
      </c>
      <c r="I1560" s="240"/>
      <c r="J1560" s="235"/>
      <c r="K1560" s="235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207</v>
      </c>
      <c r="AU1560" s="245" t="s">
        <v>83</v>
      </c>
      <c r="AV1560" s="13" t="s">
        <v>83</v>
      </c>
      <c r="AW1560" s="13" t="s">
        <v>35</v>
      </c>
      <c r="AX1560" s="13" t="s">
        <v>81</v>
      </c>
      <c r="AY1560" s="245" t="s">
        <v>197</v>
      </c>
    </row>
    <row r="1561" s="2" customFormat="1" ht="33" customHeight="1">
      <c r="A1561" s="41"/>
      <c r="B1561" s="42"/>
      <c r="C1561" s="278" t="s">
        <v>2262</v>
      </c>
      <c r="D1561" s="278" t="s">
        <v>547</v>
      </c>
      <c r="E1561" s="279" t="s">
        <v>2263</v>
      </c>
      <c r="F1561" s="280" t="s">
        <v>2264</v>
      </c>
      <c r="G1561" s="281" t="s">
        <v>202</v>
      </c>
      <c r="H1561" s="282">
        <v>7.0170000000000003</v>
      </c>
      <c r="I1561" s="283"/>
      <c r="J1561" s="284">
        <f>ROUND(I1561*H1561,2)</f>
        <v>0</v>
      </c>
      <c r="K1561" s="280" t="s">
        <v>19</v>
      </c>
      <c r="L1561" s="285"/>
      <c r="M1561" s="286" t="s">
        <v>19</v>
      </c>
      <c r="N1561" s="287" t="s">
        <v>45</v>
      </c>
      <c r="O1561" s="87"/>
      <c r="P1561" s="225">
        <f>O1561*H1561</f>
        <v>0</v>
      </c>
      <c r="Q1561" s="225">
        <v>0.021999999999999999</v>
      </c>
      <c r="R1561" s="225">
        <f>Q1561*H1561</f>
        <v>0.15437400000000001</v>
      </c>
      <c r="S1561" s="225">
        <v>0</v>
      </c>
      <c r="T1561" s="226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7" t="s">
        <v>409</v>
      </c>
      <c r="AT1561" s="227" t="s">
        <v>547</v>
      </c>
      <c r="AU1561" s="227" t="s">
        <v>83</v>
      </c>
      <c r="AY1561" s="20" t="s">
        <v>197</v>
      </c>
      <c r="BE1561" s="228">
        <f>IF(N1561="základní",J1561,0)</f>
        <v>0</v>
      </c>
      <c r="BF1561" s="228">
        <f>IF(N1561="snížená",J1561,0)</f>
        <v>0</v>
      </c>
      <c r="BG1561" s="228">
        <f>IF(N1561="zákl. přenesená",J1561,0)</f>
        <v>0</v>
      </c>
      <c r="BH1561" s="228">
        <f>IF(N1561="sníž. přenesená",J1561,0)</f>
        <v>0</v>
      </c>
      <c r="BI1561" s="228">
        <f>IF(N1561="nulová",J1561,0)</f>
        <v>0</v>
      </c>
      <c r="BJ1561" s="20" t="s">
        <v>81</v>
      </c>
      <c r="BK1561" s="228">
        <f>ROUND(I1561*H1561,2)</f>
        <v>0</v>
      </c>
      <c r="BL1561" s="20" t="s">
        <v>304</v>
      </c>
      <c r="BM1561" s="227" t="s">
        <v>2265</v>
      </c>
    </row>
    <row r="1562" s="13" customFormat="1">
      <c r="A1562" s="13"/>
      <c r="B1562" s="234"/>
      <c r="C1562" s="235"/>
      <c r="D1562" s="236" t="s">
        <v>207</v>
      </c>
      <c r="E1562" s="237" t="s">
        <v>19</v>
      </c>
      <c r="F1562" s="238" t="s">
        <v>2266</v>
      </c>
      <c r="G1562" s="235"/>
      <c r="H1562" s="239">
        <v>5.3979999999999997</v>
      </c>
      <c r="I1562" s="240"/>
      <c r="J1562" s="235"/>
      <c r="K1562" s="235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207</v>
      </c>
      <c r="AU1562" s="245" t="s">
        <v>83</v>
      </c>
      <c r="AV1562" s="13" t="s">
        <v>83</v>
      </c>
      <c r="AW1562" s="13" t="s">
        <v>35</v>
      </c>
      <c r="AX1562" s="13" t="s">
        <v>74</v>
      </c>
      <c r="AY1562" s="245" t="s">
        <v>197</v>
      </c>
    </row>
    <row r="1563" s="13" customFormat="1">
      <c r="A1563" s="13"/>
      <c r="B1563" s="234"/>
      <c r="C1563" s="235"/>
      <c r="D1563" s="236" t="s">
        <v>207</v>
      </c>
      <c r="E1563" s="237" t="s">
        <v>19</v>
      </c>
      <c r="F1563" s="238" t="s">
        <v>2267</v>
      </c>
      <c r="G1563" s="235"/>
      <c r="H1563" s="239">
        <v>7.0170000000000003</v>
      </c>
      <c r="I1563" s="240"/>
      <c r="J1563" s="235"/>
      <c r="K1563" s="235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207</v>
      </c>
      <c r="AU1563" s="245" t="s">
        <v>83</v>
      </c>
      <c r="AV1563" s="13" t="s">
        <v>83</v>
      </c>
      <c r="AW1563" s="13" t="s">
        <v>35</v>
      </c>
      <c r="AX1563" s="13" t="s">
        <v>81</v>
      </c>
      <c r="AY1563" s="245" t="s">
        <v>197</v>
      </c>
    </row>
    <row r="1564" s="2" customFormat="1" ht="37.8" customHeight="1">
      <c r="A1564" s="41"/>
      <c r="B1564" s="42"/>
      <c r="C1564" s="216" t="s">
        <v>2268</v>
      </c>
      <c r="D1564" s="216" t="s">
        <v>199</v>
      </c>
      <c r="E1564" s="217" t="s">
        <v>2269</v>
      </c>
      <c r="F1564" s="218" t="s">
        <v>2270</v>
      </c>
      <c r="G1564" s="219" t="s">
        <v>903</v>
      </c>
      <c r="H1564" s="220">
        <v>140.44499999999999</v>
      </c>
      <c r="I1564" s="221"/>
      <c r="J1564" s="222">
        <f>ROUND(I1564*H1564,2)</f>
        <v>0</v>
      </c>
      <c r="K1564" s="218" t="s">
        <v>203</v>
      </c>
      <c r="L1564" s="47"/>
      <c r="M1564" s="223" t="s">
        <v>19</v>
      </c>
      <c r="N1564" s="224" t="s">
        <v>45</v>
      </c>
      <c r="O1564" s="87"/>
      <c r="P1564" s="225">
        <f>O1564*H1564</f>
        <v>0</v>
      </c>
      <c r="Q1564" s="225">
        <v>0.00042999999999999999</v>
      </c>
      <c r="R1564" s="225">
        <f>Q1564*H1564</f>
        <v>0.060391349999999996</v>
      </c>
      <c r="S1564" s="225">
        <v>0</v>
      </c>
      <c r="T1564" s="226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27" t="s">
        <v>304</v>
      </c>
      <c r="AT1564" s="227" t="s">
        <v>199</v>
      </c>
      <c r="AU1564" s="227" t="s">
        <v>83</v>
      </c>
      <c r="AY1564" s="20" t="s">
        <v>197</v>
      </c>
      <c r="BE1564" s="228">
        <f>IF(N1564="základní",J1564,0)</f>
        <v>0</v>
      </c>
      <c r="BF1564" s="228">
        <f>IF(N1564="snížená",J1564,0)</f>
        <v>0</v>
      </c>
      <c r="BG1564" s="228">
        <f>IF(N1564="zákl. přenesená",J1564,0)</f>
        <v>0</v>
      </c>
      <c r="BH1564" s="228">
        <f>IF(N1564="sníž. přenesená",J1564,0)</f>
        <v>0</v>
      </c>
      <c r="BI1564" s="228">
        <f>IF(N1564="nulová",J1564,0)</f>
        <v>0</v>
      </c>
      <c r="BJ1564" s="20" t="s">
        <v>81</v>
      </c>
      <c r="BK1564" s="228">
        <f>ROUND(I1564*H1564,2)</f>
        <v>0</v>
      </c>
      <c r="BL1564" s="20" t="s">
        <v>304</v>
      </c>
      <c r="BM1564" s="227" t="s">
        <v>2271</v>
      </c>
    </row>
    <row r="1565" s="2" customFormat="1">
      <c r="A1565" s="41"/>
      <c r="B1565" s="42"/>
      <c r="C1565" s="43"/>
      <c r="D1565" s="229" t="s">
        <v>205</v>
      </c>
      <c r="E1565" s="43"/>
      <c r="F1565" s="230" t="s">
        <v>2272</v>
      </c>
      <c r="G1565" s="43"/>
      <c r="H1565" s="43"/>
      <c r="I1565" s="231"/>
      <c r="J1565" s="43"/>
      <c r="K1565" s="43"/>
      <c r="L1565" s="47"/>
      <c r="M1565" s="232"/>
      <c r="N1565" s="233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205</v>
      </c>
      <c r="AU1565" s="20" t="s">
        <v>83</v>
      </c>
    </row>
    <row r="1566" s="15" customFormat="1">
      <c r="A1566" s="15"/>
      <c r="B1566" s="257"/>
      <c r="C1566" s="258"/>
      <c r="D1566" s="236" t="s">
        <v>207</v>
      </c>
      <c r="E1566" s="259" t="s">
        <v>19</v>
      </c>
      <c r="F1566" s="260" t="s">
        <v>719</v>
      </c>
      <c r="G1566" s="258"/>
      <c r="H1566" s="259" t="s">
        <v>19</v>
      </c>
      <c r="I1566" s="261"/>
      <c r="J1566" s="258"/>
      <c r="K1566" s="258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6" t="s">
        <v>207</v>
      </c>
      <c r="AU1566" s="266" t="s">
        <v>83</v>
      </c>
      <c r="AV1566" s="15" t="s">
        <v>81</v>
      </c>
      <c r="AW1566" s="15" t="s">
        <v>35</v>
      </c>
      <c r="AX1566" s="15" t="s">
        <v>74</v>
      </c>
      <c r="AY1566" s="266" t="s">
        <v>197</v>
      </c>
    </row>
    <row r="1567" s="13" customFormat="1">
      <c r="A1567" s="13"/>
      <c r="B1567" s="234"/>
      <c r="C1567" s="235"/>
      <c r="D1567" s="236" t="s">
        <v>207</v>
      </c>
      <c r="E1567" s="237" t="s">
        <v>19</v>
      </c>
      <c r="F1567" s="238" t="s">
        <v>2273</v>
      </c>
      <c r="G1567" s="235"/>
      <c r="H1567" s="239">
        <v>4.0999999999999996</v>
      </c>
      <c r="I1567" s="240"/>
      <c r="J1567" s="235"/>
      <c r="K1567" s="235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207</v>
      </c>
      <c r="AU1567" s="245" t="s">
        <v>83</v>
      </c>
      <c r="AV1567" s="13" t="s">
        <v>83</v>
      </c>
      <c r="AW1567" s="13" t="s">
        <v>35</v>
      </c>
      <c r="AX1567" s="13" t="s">
        <v>74</v>
      </c>
      <c r="AY1567" s="245" t="s">
        <v>197</v>
      </c>
    </row>
    <row r="1568" s="13" customFormat="1">
      <c r="A1568" s="13"/>
      <c r="B1568" s="234"/>
      <c r="C1568" s="235"/>
      <c r="D1568" s="236" t="s">
        <v>207</v>
      </c>
      <c r="E1568" s="237" t="s">
        <v>19</v>
      </c>
      <c r="F1568" s="238" t="s">
        <v>1005</v>
      </c>
      <c r="G1568" s="235"/>
      <c r="H1568" s="239">
        <v>6.7199999999999998</v>
      </c>
      <c r="I1568" s="240"/>
      <c r="J1568" s="235"/>
      <c r="K1568" s="235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5" t="s">
        <v>207</v>
      </c>
      <c r="AU1568" s="245" t="s">
        <v>83</v>
      </c>
      <c r="AV1568" s="13" t="s">
        <v>83</v>
      </c>
      <c r="AW1568" s="13" t="s">
        <v>35</v>
      </c>
      <c r="AX1568" s="13" t="s">
        <v>74</v>
      </c>
      <c r="AY1568" s="245" t="s">
        <v>197</v>
      </c>
    </row>
    <row r="1569" s="13" customFormat="1">
      <c r="A1569" s="13"/>
      <c r="B1569" s="234"/>
      <c r="C1569" s="235"/>
      <c r="D1569" s="236" t="s">
        <v>207</v>
      </c>
      <c r="E1569" s="237" t="s">
        <v>19</v>
      </c>
      <c r="F1569" s="238" t="s">
        <v>1006</v>
      </c>
      <c r="G1569" s="235"/>
      <c r="H1569" s="239">
        <v>10.58</v>
      </c>
      <c r="I1569" s="240"/>
      <c r="J1569" s="235"/>
      <c r="K1569" s="235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207</v>
      </c>
      <c r="AU1569" s="245" t="s">
        <v>83</v>
      </c>
      <c r="AV1569" s="13" t="s">
        <v>83</v>
      </c>
      <c r="AW1569" s="13" t="s">
        <v>35</v>
      </c>
      <c r="AX1569" s="13" t="s">
        <v>74</v>
      </c>
      <c r="AY1569" s="245" t="s">
        <v>197</v>
      </c>
    </row>
    <row r="1570" s="13" customFormat="1">
      <c r="A1570" s="13"/>
      <c r="B1570" s="234"/>
      <c r="C1570" s="235"/>
      <c r="D1570" s="236" t="s">
        <v>207</v>
      </c>
      <c r="E1570" s="237" t="s">
        <v>19</v>
      </c>
      <c r="F1570" s="238" t="s">
        <v>1007</v>
      </c>
      <c r="G1570" s="235"/>
      <c r="H1570" s="239">
        <v>17.789999999999999</v>
      </c>
      <c r="I1570" s="240"/>
      <c r="J1570" s="235"/>
      <c r="K1570" s="235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207</v>
      </c>
      <c r="AU1570" s="245" t="s">
        <v>83</v>
      </c>
      <c r="AV1570" s="13" t="s">
        <v>83</v>
      </c>
      <c r="AW1570" s="13" t="s">
        <v>35</v>
      </c>
      <c r="AX1570" s="13" t="s">
        <v>74</v>
      </c>
      <c r="AY1570" s="245" t="s">
        <v>197</v>
      </c>
    </row>
    <row r="1571" s="13" customFormat="1">
      <c r="A1571" s="13"/>
      <c r="B1571" s="234"/>
      <c r="C1571" s="235"/>
      <c r="D1571" s="236" t="s">
        <v>207</v>
      </c>
      <c r="E1571" s="237" t="s">
        <v>19</v>
      </c>
      <c r="F1571" s="238" t="s">
        <v>1010</v>
      </c>
      <c r="G1571" s="235"/>
      <c r="H1571" s="239">
        <v>13.529999999999999</v>
      </c>
      <c r="I1571" s="240"/>
      <c r="J1571" s="235"/>
      <c r="K1571" s="235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207</v>
      </c>
      <c r="AU1571" s="245" t="s">
        <v>83</v>
      </c>
      <c r="AV1571" s="13" t="s">
        <v>83</v>
      </c>
      <c r="AW1571" s="13" t="s">
        <v>35</v>
      </c>
      <c r="AX1571" s="13" t="s">
        <v>74</v>
      </c>
      <c r="AY1571" s="245" t="s">
        <v>197</v>
      </c>
    </row>
    <row r="1572" s="13" customFormat="1">
      <c r="A1572" s="13"/>
      <c r="B1572" s="234"/>
      <c r="C1572" s="235"/>
      <c r="D1572" s="236" t="s">
        <v>207</v>
      </c>
      <c r="E1572" s="237" t="s">
        <v>19</v>
      </c>
      <c r="F1572" s="238" t="s">
        <v>1012</v>
      </c>
      <c r="G1572" s="235"/>
      <c r="H1572" s="239">
        <v>10.199999999999999</v>
      </c>
      <c r="I1572" s="240"/>
      <c r="J1572" s="235"/>
      <c r="K1572" s="235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207</v>
      </c>
      <c r="AU1572" s="245" t="s">
        <v>83</v>
      </c>
      <c r="AV1572" s="13" t="s">
        <v>83</v>
      </c>
      <c r="AW1572" s="13" t="s">
        <v>35</v>
      </c>
      <c r="AX1572" s="13" t="s">
        <v>74</v>
      </c>
      <c r="AY1572" s="245" t="s">
        <v>197</v>
      </c>
    </row>
    <row r="1573" s="13" customFormat="1">
      <c r="A1573" s="13"/>
      <c r="B1573" s="234"/>
      <c r="C1573" s="235"/>
      <c r="D1573" s="236" t="s">
        <v>207</v>
      </c>
      <c r="E1573" s="237" t="s">
        <v>19</v>
      </c>
      <c r="F1573" s="238" t="s">
        <v>1014</v>
      </c>
      <c r="G1573" s="235"/>
      <c r="H1573" s="239">
        <v>13.119999999999999</v>
      </c>
      <c r="I1573" s="240"/>
      <c r="J1573" s="235"/>
      <c r="K1573" s="235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207</v>
      </c>
      <c r="AU1573" s="245" t="s">
        <v>83</v>
      </c>
      <c r="AV1573" s="13" t="s">
        <v>83</v>
      </c>
      <c r="AW1573" s="13" t="s">
        <v>35</v>
      </c>
      <c r="AX1573" s="13" t="s">
        <v>74</v>
      </c>
      <c r="AY1573" s="245" t="s">
        <v>197</v>
      </c>
    </row>
    <row r="1574" s="13" customFormat="1">
      <c r="A1574" s="13"/>
      <c r="B1574" s="234"/>
      <c r="C1574" s="235"/>
      <c r="D1574" s="236" t="s">
        <v>207</v>
      </c>
      <c r="E1574" s="237" t="s">
        <v>19</v>
      </c>
      <c r="F1574" s="238" t="s">
        <v>1015</v>
      </c>
      <c r="G1574" s="235"/>
      <c r="H1574" s="239">
        <v>12.859999999999999</v>
      </c>
      <c r="I1574" s="240"/>
      <c r="J1574" s="235"/>
      <c r="K1574" s="235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207</v>
      </c>
      <c r="AU1574" s="245" t="s">
        <v>83</v>
      </c>
      <c r="AV1574" s="13" t="s">
        <v>83</v>
      </c>
      <c r="AW1574" s="13" t="s">
        <v>35</v>
      </c>
      <c r="AX1574" s="13" t="s">
        <v>74</v>
      </c>
      <c r="AY1574" s="245" t="s">
        <v>197</v>
      </c>
    </row>
    <row r="1575" s="13" customFormat="1">
      <c r="A1575" s="13"/>
      <c r="B1575" s="234"/>
      <c r="C1575" s="235"/>
      <c r="D1575" s="236" t="s">
        <v>207</v>
      </c>
      <c r="E1575" s="237" t="s">
        <v>19</v>
      </c>
      <c r="F1575" s="238" t="s">
        <v>1017</v>
      </c>
      <c r="G1575" s="235"/>
      <c r="H1575" s="239">
        <v>9.4199999999999999</v>
      </c>
      <c r="I1575" s="240"/>
      <c r="J1575" s="235"/>
      <c r="K1575" s="235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207</v>
      </c>
      <c r="AU1575" s="245" t="s">
        <v>83</v>
      </c>
      <c r="AV1575" s="13" t="s">
        <v>83</v>
      </c>
      <c r="AW1575" s="13" t="s">
        <v>35</v>
      </c>
      <c r="AX1575" s="13" t="s">
        <v>74</v>
      </c>
      <c r="AY1575" s="245" t="s">
        <v>197</v>
      </c>
    </row>
    <row r="1576" s="13" customFormat="1">
      <c r="A1576" s="13"/>
      <c r="B1576" s="234"/>
      <c r="C1576" s="235"/>
      <c r="D1576" s="236" t="s">
        <v>207</v>
      </c>
      <c r="E1576" s="237" t="s">
        <v>19</v>
      </c>
      <c r="F1576" s="238" t="s">
        <v>1018</v>
      </c>
      <c r="G1576" s="235"/>
      <c r="H1576" s="239">
        <v>6.6900000000000004</v>
      </c>
      <c r="I1576" s="240"/>
      <c r="J1576" s="235"/>
      <c r="K1576" s="235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207</v>
      </c>
      <c r="AU1576" s="245" t="s">
        <v>83</v>
      </c>
      <c r="AV1576" s="13" t="s">
        <v>83</v>
      </c>
      <c r="AW1576" s="13" t="s">
        <v>35</v>
      </c>
      <c r="AX1576" s="13" t="s">
        <v>74</v>
      </c>
      <c r="AY1576" s="245" t="s">
        <v>197</v>
      </c>
    </row>
    <row r="1577" s="13" customFormat="1">
      <c r="A1577" s="13"/>
      <c r="B1577" s="234"/>
      <c r="C1577" s="235"/>
      <c r="D1577" s="236" t="s">
        <v>207</v>
      </c>
      <c r="E1577" s="237" t="s">
        <v>19</v>
      </c>
      <c r="F1577" s="238" t="s">
        <v>1026</v>
      </c>
      <c r="G1577" s="235"/>
      <c r="H1577" s="239">
        <v>18.719999999999999</v>
      </c>
      <c r="I1577" s="240"/>
      <c r="J1577" s="235"/>
      <c r="K1577" s="235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207</v>
      </c>
      <c r="AU1577" s="245" t="s">
        <v>83</v>
      </c>
      <c r="AV1577" s="13" t="s">
        <v>83</v>
      </c>
      <c r="AW1577" s="13" t="s">
        <v>35</v>
      </c>
      <c r="AX1577" s="13" t="s">
        <v>74</v>
      </c>
      <c r="AY1577" s="245" t="s">
        <v>197</v>
      </c>
    </row>
    <row r="1578" s="16" customFormat="1">
      <c r="A1578" s="16"/>
      <c r="B1578" s="267"/>
      <c r="C1578" s="268"/>
      <c r="D1578" s="236" t="s">
        <v>207</v>
      </c>
      <c r="E1578" s="269" t="s">
        <v>19</v>
      </c>
      <c r="F1578" s="270" t="s">
        <v>348</v>
      </c>
      <c r="G1578" s="268"/>
      <c r="H1578" s="271">
        <v>123.73</v>
      </c>
      <c r="I1578" s="272"/>
      <c r="J1578" s="268"/>
      <c r="K1578" s="268"/>
      <c r="L1578" s="273"/>
      <c r="M1578" s="274"/>
      <c r="N1578" s="275"/>
      <c r="O1578" s="275"/>
      <c r="P1578" s="275"/>
      <c r="Q1578" s="275"/>
      <c r="R1578" s="275"/>
      <c r="S1578" s="275"/>
      <c r="T1578" s="27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277" t="s">
        <v>207</v>
      </c>
      <c r="AU1578" s="277" t="s">
        <v>83</v>
      </c>
      <c r="AV1578" s="16" t="s">
        <v>94</v>
      </c>
      <c r="AW1578" s="16" t="s">
        <v>35</v>
      </c>
      <c r="AX1578" s="16" t="s">
        <v>74</v>
      </c>
      <c r="AY1578" s="277" t="s">
        <v>197</v>
      </c>
    </row>
    <row r="1579" s="15" customFormat="1">
      <c r="A1579" s="15"/>
      <c r="B1579" s="257"/>
      <c r="C1579" s="258"/>
      <c r="D1579" s="236" t="s">
        <v>207</v>
      </c>
      <c r="E1579" s="259" t="s">
        <v>19</v>
      </c>
      <c r="F1579" s="260" t="s">
        <v>743</v>
      </c>
      <c r="G1579" s="258"/>
      <c r="H1579" s="259" t="s">
        <v>19</v>
      </c>
      <c r="I1579" s="261"/>
      <c r="J1579" s="258"/>
      <c r="K1579" s="258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6" t="s">
        <v>207</v>
      </c>
      <c r="AU1579" s="266" t="s">
        <v>83</v>
      </c>
      <c r="AV1579" s="15" t="s">
        <v>81</v>
      </c>
      <c r="AW1579" s="15" t="s">
        <v>35</v>
      </c>
      <c r="AX1579" s="15" t="s">
        <v>74</v>
      </c>
      <c r="AY1579" s="266" t="s">
        <v>197</v>
      </c>
    </row>
    <row r="1580" s="13" customFormat="1">
      <c r="A1580" s="13"/>
      <c r="B1580" s="234"/>
      <c r="C1580" s="235"/>
      <c r="D1580" s="236" t="s">
        <v>207</v>
      </c>
      <c r="E1580" s="237" t="s">
        <v>19</v>
      </c>
      <c r="F1580" s="238" t="s">
        <v>1027</v>
      </c>
      <c r="G1580" s="235"/>
      <c r="H1580" s="239">
        <v>16.715</v>
      </c>
      <c r="I1580" s="240"/>
      <c r="J1580" s="235"/>
      <c r="K1580" s="235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207</v>
      </c>
      <c r="AU1580" s="245" t="s">
        <v>83</v>
      </c>
      <c r="AV1580" s="13" t="s">
        <v>83</v>
      </c>
      <c r="AW1580" s="13" t="s">
        <v>35</v>
      </c>
      <c r="AX1580" s="13" t="s">
        <v>74</v>
      </c>
      <c r="AY1580" s="245" t="s">
        <v>197</v>
      </c>
    </row>
    <row r="1581" s="16" customFormat="1">
      <c r="A1581" s="16"/>
      <c r="B1581" s="267"/>
      <c r="C1581" s="268"/>
      <c r="D1581" s="236" t="s">
        <v>207</v>
      </c>
      <c r="E1581" s="269" t="s">
        <v>19</v>
      </c>
      <c r="F1581" s="270" t="s">
        <v>348</v>
      </c>
      <c r="G1581" s="268"/>
      <c r="H1581" s="271">
        <v>16.715</v>
      </c>
      <c r="I1581" s="272"/>
      <c r="J1581" s="268"/>
      <c r="K1581" s="268"/>
      <c r="L1581" s="273"/>
      <c r="M1581" s="274"/>
      <c r="N1581" s="275"/>
      <c r="O1581" s="275"/>
      <c r="P1581" s="275"/>
      <c r="Q1581" s="275"/>
      <c r="R1581" s="275"/>
      <c r="S1581" s="275"/>
      <c r="T1581" s="27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T1581" s="277" t="s">
        <v>207</v>
      </c>
      <c r="AU1581" s="277" t="s">
        <v>83</v>
      </c>
      <c r="AV1581" s="16" t="s">
        <v>94</v>
      </c>
      <c r="AW1581" s="16" t="s">
        <v>35</v>
      </c>
      <c r="AX1581" s="16" t="s">
        <v>74</v>
      </c>
      <c r="AY1581" s="277" t="s">
        <v>197</v>
      </c>
    </row>
    <row r="1582" s="14" customFormat="1">
      <c r="A1582" s="14"/>
      <c r="B1582" s="246"/>
      <c r="C1582" s="247"/>
      <c r="D1582" s="236" t="s">
        <v>207</v>
      </c>
      <c r="E1582" s="248" t="s">
        <v>19</v>
      </c>
      <c r="F1582" s="249" t="s">
        <v>216</v>
      </c>
      <c r="G1582" s="247"/>
      <c r="H1582" s="250">
        <v>140.44499999999999</v>
      </c>
      <c r="I1582" s="251"/>
      <c r="J1582" s="247"/>
      <c r="K1582" s="247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6" t="s">
        <v>207</v>
      </c>
      <c r="AU1582" s="256" t="s">
        <v>83</v>
      </c>
      <c r="AV1582" s="14" t="s">
        <v>109</v>
      </c>
      <c r="AW1582" s="14" t="s">
        <v>35</v>
      </c>
      <c r="AX1582" s="14" t="s">
        <v>81</v>
      </c>
      <c r="AY1582" s="256" t="s">
        <v>197</v>
      </c>
    </row>
    <row r="1583" s="2" customFormat="1" ht="37.8" customHeight="1">
      <c r="A1583" s="41"/>
      <c r="B1583" s="42"/>
      <c r="C1583" s="216" t="s">
        <v>2274</v>
      </c>
      <c r="D1583" s="216" t="s">
        <v>199</v>
      </c>
      <c r="E1583" s="217" t="s">
        <v>2275</v>
      </c>
      <c r="F1583" s="218" t="s">
        <v>2276</v>
      </c>
      <c r="G1583" s="219" t="s">
        <v>903</v>
      </c>
      <c r="H1583" s="220">
        <v>30.995999999999999</v>
      </c>
      <c r="I1583" s="221"/>
      <c r="J1583" s="222">
        <f>ROUND(I1583*H1583,2)</f>
        <v>0</v>
      </c>
      <c r="K1583" s="218" t="s">
        <v>203</v>
      </c>
      <c r="L1583" s="47"/>
      <c r="M1583" s="223" t="s">
        <v>19</v>
      </c>
      <c r="N1583" s="224" t="s">
        <v>45</v>
      </c>
      <c r="O1583" s="87"/>
      <c r="P1583" s="225">
        <f>O1583*H1583</f>
        <v>0</v>
      </c>
      <c r="Q1583" s="225">
        <v>0.00042999999999999999</v>
      </c>
      <c r="R1583" s="225">
        <f>Q1583*H1583</f>
        <v>0.01332828</v>
      </c>
      <c r="S1583" s="225">
        <v>0</v>
      </c>
      <c r="T1583" s="226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27" t="s">
        <v>304</v>
      </c>
      <c r="AT1583" s="227" t="s">
        <v>199</v>
      </c>
      <c r="AU1583" s="227" t="s">
        <v>83</v>
      </c>
      <c r="AY1583" s="20" t="s">
        <v>197</v>
      </c>
      <c r="BE1583" s="228">
        <f>IF(N1583="základní",J1583,0)</f>
        <v>0</v>
      </c>
      <c r="BF1583" s="228">
        <f>IF(N1583="snížená",J1583,0)</f>
        <v>0</v>
      </c>
      <c r="BG1583" s="228">
        <f>IF(N1583="zákl. přenesená",J1583,0)</f>
        <v>0</v>
      </c>
      <c r="BH1583" s="228">
        <f>IF(N1583="sníž. přenesená",J1583,0)</f>
        <v>0</v>
      </c>
      <c r="BI1583" s="228">
        <f>IF(N1583="nulová",J1583,0)</f>
        <v>0</v>
      </c>
      <c r="BJ1583" s="20" t="s">
        <v>81</v>
      </c>
      <c r="BK1583" s="228">
        <f>ROUND(I1583*H1583,2)</f>
        <v>0</v>
      </c>
      <c r="BL1583" s="20" t="s">
        <v>304</v>
      </c>
      <c r="BM1583" s="227" t="s">
        <v>2277</v>
      </c>
    </row>
    <row r="1584" s="2" customFormat="1">
      <c r="A1584" s="41"/>
      <c r="B1584" s="42"/>
      <c r="C1584" s="43"/>
      <c r="D1584" s="229" t="s">
        <v>205</v>
      </c>
      <c r="E1584" s="43"/>
      <c r="F1584" s="230" t="s">
        <v>2278</v>
      </c>
      <c r="G1584" s="43"/>
      <c r="H1584" s="43"/>
      <c r="I1584" s="231"/>
      <c r="J1584" s="43"/>
      <c r="K1584" s="43"/>
      <c r="L1584" s="47"/>
      <c r="M1584" s="232"/>
      <c r="N1584" s="233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T1584" s="20" t="s">
        <v>205</v>
      </c>
      <c r="AU1584" s="20" t="s">
        <v>83</v>
      </c>
    </row>
    <row r="1585" s="13" customFormat="1">
      <c r="A1585" s="13"/>
      <c r="B1585" s="234"/>
      <c r="C1585" s="235"/>
      <c r="D1585" s="236" t="s">
        <v>207</v>
      </c>
      <c r="E1585" s="237" t="s">
        <v>19</v>
      </c>
      <c r="F1585" s="238" t="s">
        <v>2279</v>
      </c>
      <c r="G1585" s="235"/>
      <c r="H1585" s="239">
        <v>30.995999999999999</v>
      </c>
      <c r="I1585" s="240"/>
      <c r="J1585" s="235"/>
      <c r="K1585" s="235"/>
      <c r="L1585" s="241"/>
      <c r="M1585" s="242"/>
      <c r="N1585" s="243"/>
      <c r="O1585" s="243"/>
      <c r="P1585" s="243"/>
      <c r="Q1585" s="243"/>
      <c r="R1585" s="243"/>
      <c r="S1585" s="243"/>
      <c r="T1585" s="24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5" t="s">
        <v>207</v>
      </c>
      <c r="AU1585" s="245" t="s">
        <v>83</v>
      </c>
      <c r="AV1585" s="13" t="s">
        <v>83</v>
      </c>
      <c r="AW1585" s="13" t="s">
        <v>35</v>
      </c>
      <c r="AX1585" s="13" t="s">
        <v>81</v>
      </c>
      <c r="AY1585" s="245" t="s">
        <v>197</v>
      </c>
    </row>
    <row r="1586" s="2" customFormat="1" ht="24.15" customHeight="1">
      <c r="A1586" s="41"/>
      <c r="B1586" s="42"/>
      <c r="C1586" s="278" t="s">
        <v>2280</v>
      </c>
      <c r="D1586" s="278" t="s">
        <v>547</v>
      </c>
      <c r="E1586" s="279" t="s">
        <v>2281</v>
      </c>
      <c r="F1586" s="280" t="s">
        <v>2282</v>
      </c>
      <c r="G1586" s="281" t="s">
        <v>280</v>
      </c>
      <c r="H1586" s="282">
        <v>735.48199999999997</v>
      </c>
      <c r="I1586" s="283"/>
      <c r="J1586" s="284">
        <f>ROUND(I1586*H1586,2)</f>
        <v>0</v>
      </c>
      <c r="K1586" s="280" t="s">
        <v>19</v>
      </c>
      <c r="L1586" s="285"/>
      <c r="M1586" s="286" t="s">
        <v>19</v>
      </c>
      <c r="N1586" s="287" t="s">
        <v>45</v>
      </c>
      <c r="O1586" s="87"/>
      <c r="P1586" s="225">
        <f>O1586*H1586</f>
        <v>0</v>
      </c>
      <c r="Q1586" s="225">
        <v>0.00198</v>
      </c>
      <c r="R1586" s="225">
        <f>Q1586*H1586</f>
        <v>1.45625436</v>
      </c>
      <c r="S1586" s="225">
        <v>0</v>
      </c>
      <c r="T1586" s="226">
        <f>S1586*H1586</f>
        <v>0</v>
      </c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R1586" s="227" t="s">
        <v>409</v>
      </c>
      <c r="AT1586" s="227" t="s">
        <v>547</v>
      </c>
      <c r="AU1586" s="227" t="s">
        <v>83</v>
      </c>
      <c r="AY1586" s="20" t="s">
        <v>197</v>
      </c>
      <c r="BE1586" s="228">
        <f>IF(N1586="základní",J1586,0)</f>
        <v>0</v>
      </c>
      <c r="BF1586" s="228">
        <f>IF(N1586="snížená",J1586,0)</f>
        <v>0</v>
      </c>
      <c r="BG1586" s="228">
        <f>IF(N1586="zákl. přenesená",J1586,0)</f>
        <v>0</v>
      </c>
      <c r="BH1586" s="228">
        <f>IF(N1586="sníž. přenesená",J1586,0)</f>
        <v>0</v>
      </c>
      <c r="BI1586" s="228">
        <f>IF(N1586="nulová",J1586,0)</f>
        <v>0</v>
      </c>
      <c r="BJ1586" s="20" t="s">
        <v>81</v>
      </c>
      <c r="BK1586" s="228">
        <f>ROUND(I1586*H1586,2)</f>
        <v>0</v>
      </c>
      <c r="BL1586" s="20" t="s">
        <v>304</v>
      </c>
      <c r="BM1586" s="227" t="s">
        <v>2283</v>
      </c>
    </row>
    <row r="1587" s="13" customFormat="1">
      <c r="A1587" s="13"/>
      <c r="B1587" s="234"/>
      <c r="C1587" s="235"/>
      <c r="D1587" s="236" t="s">
        <v>207</v>
      </c>
      <c r="E1587" s="237" t="s">
        <v>19</v>
      </c>
      <c r="F1587" s="238" t="s">
        <v>2284</v>
      </c>
      <c r="G1587" s="235"/>
      <c r="H1587" s="239">
        <v>565.755</v>
      </c>
      <c r="I1587" s="240"/>
      <c r="J1587" s="235"/>
      <c r="K1587" s="235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5" t="s">
        <v>207</v>
      </c>
      <c r="AU1587" s="245" t="s">
        <v>83</v>
      </c>
      <c r="AV1587" s="13" t="s">
        <v>83</v>
      </c>
      <c r="AW1587" s="13" t="s">
        <v>35</v>
      </c>
      <c r="AX1587" s="13" t="s">
        <v>74</v>
      </c>
      <c r="AY1587" s="245" t="s">
        <v>197</v>
      </c>
    </row>
    <row r="1588" s="13" customFormat="1">
      <c r="A1588" s="13"/>
      <c r="B1588" s="234"/>
      <c r="C1588" s="235"/>
      <c r="D1588" s="236" t="s">
        <v>207</v>
      </c>
      <c r="E1588" s="237" t="s">
        <v>19</v>
      </c>
      <c r="F1588" s="238" t="s">
        <v>2285</v>
      </c>
      <c r="G1588" s="235"/>
      <c r="H1588" s="239">
        <v>735.48199999999997</v>
      </c>
      <c r="I1588" s="240"/>
      <c r="J1588" s="235"/>
      <c r="K1588" s="235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207</v>
      </c>
      <c r="AU1588" s="245" t="s">
        <v>83</v>
      </c>
      <c r="AV1588" s="13" t="s">
        <v>83</v>
      </c>
      <c r="AW1588" s="13" t="s">
        <v>35</v>
      </c>
      <c r="AX1588" s="13" t="s">
        <v>81</v>
      </c>
      <c r="AY1588" s="245" t="s">
        <v>197</v>
      </c>
    </row>
    <row r="1589" s="2" customFormat="1" ht="37.8" customHeight="1">
      <c r="A1589" s="41"/>
      <c r="B1589" s="42"/>
      <c r="C1589" s="216" t="s">
        <v>2286</v>
      </c>
      <c r="D1589" s="216" t="s">
        <v>199</v>
      </c>
      <c r="E1589" s="217" t="s">
        <v>2287</v>
      </c>
      <c r="F1589" s="218" t="s">
        <v>2288</v>
      </c>
      <c r="G1589" s="219" t="s">
        <v>202</v>
      </c>
      <c r="H1589" s="220">
        <v>207.87000000000001</v>
      </c>
      <c r="I1589" s="221"/>
      <c r="J1589" s="222">
        <f>ROUND(I1589*H1589,2)</f>
        <v>0</v>
      </c>
      <c r="K1589" s="218" t="s">
        <v>203</v>
      </c>
      <c r="L1589" s="47"/>
      <c r="M1589" s="223" t="s">
        <v>19</v>
      </c>
      <c r="N1589" s="224" t="s">
        <v>45</v>
      </c>
      <c r="O1589" s="87"/>
      <c r="P1589" s="225">
        <f>O1589*H1589</f>
        <v>0</v>
      </c>
      <c r="Q1589" s="225">
        <v>0.0090900000000000009</v>
      </c>
      <c r="R1589" s="225">
        <f>Q1589*H1589</f>
        <v>1.8895383000000001</v>
      </c>
      <c r="S1589" s="225">
        <v>0</v>
      </c>
      <c r="T1589" s="226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7" t="s">
        <v>304</v>
      </c>
      <c r="AT1589" s="227" t="s">
        <v>199</v>
      </c>
      <c r="AU1589" s="227" t="s">
        <v>83</v>
      </c>
      <c r="AY1589" s="20" t="s">
        <v>197</v>
      </c>
      <c r="BE1589" s="228">
        <f>IF(N1589="základní",J1589,0)</f>
        <v>0</v>
      </c>
      <c r="BF1589" s="228">
        <f>IF(N1589="snížená",J1589,0)</f>
        <v>0</v>
      </c>
      <c r="BG1589" s="228">
        <f>IF(N1589="zákl. přenesená",J1589,0)</f>
        <v>0</v>
      </c>
      <c r="BH1589" s="228">
        <f>IF(N1589="sníž. přenesená",J1589,0)</f>
        <v>0</v>
      </c>
      <c r="BI1589" s="228">
        <f>IF(N1589="nulová",J1589,0)</f>
        <v>0</v>
      </c>
      <c r="BJ1589" s="20" t="s">
        <v>81</v>
      </c>
      <c r="BK1589" s="228">
        <f>ROUND(I1589*H1589,2)</f>
        <v>0</v>
      </c>
      <c r="BL1589" s="20" t="s">
        <v>304</v>
      </c>
      <c r="BM1589" s="227" t="s">
        <v>2289</v>
      </c>
    </row>
    <row r="1590" s="2" customFormat="1">
      <c r="A1590" s="41"/>
      <c r="B1590" s="42"/>
      <c r="C1590" s="43"/>
      <c r="D1590" s="229" t="s">
        <v>205</v>
      </c>
      <c r="E1590" s="43"/>
      <c r="F1590" s="230" t="s">
        <v>2290</v>
      </c>
      <c r="G1590" s="43"/>
      <c r="H1590" s="43"/>
      <c r="I1590" s="231"/>
      <c r="J1590" s="43"/>
      <c r="K1590" s="43"/>
      <c r="L1590" s="47"/>
      <c r="M1590" s="232"/>
      <c r="N1590" s="233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205</v>
      </c>
      <c r="AU1590" s="20" t="s">
        <v>83</v>
      </c>
    </row>
    <row r="1591" s="13" customFormat="1">
      <c r="A1591" s="13"/>
      <c r="B1591" s="234"/>
      <c r="C1591" s="235"/>
      <c r="D1591" s="236" t="s">
        <v>207</v>
      </c>
      <c r="E1591" s="237" t="s">
        <v>19</v>
      </c>
      <c r="F1591" s="238" t="s">
        <v>2291</v>
      </c>
      <c r="G1591" s="235"/>
      <c r="H1591" s="239">
        <v>207.87000000000001</v>
      </c>
      <c r="I1591" s="240"/>
      <c r="J1591" s="235"/>
      <c r="K1591" s="235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207</v>
      </c>
      <c r="AU1591" s="245" t="s">
        <v>83</v>
      </c>
      <c r="AV1591" s="13" t="s">
        <v>83</v>
      </c>
      <c r="AW1591" s="13" t="s">
        <v>35</v>
      </c>
      <c r="AX1591" s="13" t="s">
        <v>81</v>
      </c>
      <c r="AY1591" s="245" t="s">
        <v>197</v>
      </c>
    </row>
    <row r="1592" s="2" customFormat="1" ht="37.8" customHeight="1">
      <c r="A1592" s="41"/>
      <c r="B1592" s="42"/>
      <c r="C1592" s="278" t="s">
        <v>2292</v>
      </c>
      <c r="D1592" s="278" t="s">
        <v>547</v>
      </c>
      <c r="E1592" s="279" t="s">
        <v>2293</v>
      </c>
      <c r="F1592" s="280" t="s">
        <v>2294</v>
      </c>
      <c r="G1592" s="281" t="s">
        <v>202</v>
      </c>
      <c r="H1592" s="282">
        <v>37.609000000000002</v>
      </c>
      <c r="I1592" s="283"/>
      <c r="J1592" s="284">
        <f>ROUND(I1592*H1592,2)</f>
        <v>0</v>
      </c>
      <c r="K1592" s="280" t="s">
        <v>19</v>
      </c>
      <c r="L1592" s="285"/>
      <c r="M1592" s="286" t="s">
        <v>19</v>
      </c>
      <c r="N1592" s="287" t="s">
        <v>45</v>
      </c>
      <c r="O1592" s="87"/>
      <c r="P1592" s="225">
        <f>O1592*H1592</f>
        <v>0</v>
      </c>
      <c r="Q1592" s="225">
        <v>0</v>
      </c>
      <c r="R1592" s="225">
        <f>Q1592*H1592</f>
        <v>0</v>
      </c>
      <c r="S1592" s="225">
        <v>0</v>
      </c>
      <c r="T1592" s="226">
        <f>S1592*H1592</f>
        <v>0</v>
      </c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R1592" s="227" t="s">
        <v>409</v>
      </c>
      <c r="AT1592" s="227" t="s">
        <v>547</v>
      </c>
      <c r="AU1592" s="227" t="s">
        <v>83</v>
      </c>
      <c r="AY1592" s="20" t="s">
        <v>197</v>
      </c>
      <c r="BE1592" s="228">
        <f>IF(N1592="základní",J1592,0)</f>
        <v>0</v>
      </c>
      <c r="BF1592" s="228">
        <f>IF(N1592="snížená",J1592,0)</f>
        <v>0</v>
      </c>
      <c r="BG1592" s="228">
        <f>IF(N1592="zákl. přenesená",J1592,0)</f>
        <v>0</v>
      </c>
      <c r="BH1592" s="228">
        <f>IF(N1592="sníž. přenesená",J1592,0)</f>
        <v>0</v>
      </c>
      <c r="BI1592" s="228">
        <f>IF(N1592="nulová",J1592,0)</f>
        <v>0</v>
      </c>
      <c r="BJ1592" s="20" t="s">
        <v>81</v>
      </c>
      <c r="BK1592" s="228">
        <f>ROUND(I1592*H1592,2)</f>
        <v>0</v>
      </c>
      <c r="BL1592" s="20" t="s">
        <v>304</v>
      </c>
      <c r="BM1592" s="227" t="s">
        <v>2295</v>
      </c>
    </row>
    <row r="1593" s="13" customFormat="1">
      <c r="A1593" s="13"/>
      <c r="B1593" s="234"/>
      <c r="C1593" s="235"/>
      <c r="D1593" s="236" t="s">
        <v>207</v>
      </c>
      <c r="E1593" s="237" t="s">
        <v>19</v>
      </c>
      <c r="F1593" s="238" t="s">
        <v>935</v>
      </c>
      <c r="G1593" s="235"/>
      <c r="H1593" s="239">
        <v>7.8300000000000001</v>
      </c>
      <c r="I1593" s="240"/>
      <c r="J1593" s="235"/>
      <c r="K1593" s="235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207</v>
      </c>
      <c r="AU1593" s="245" t="s">
        <v>83</v>
      </c>
      <c r="AV1593" s="13" t="s">
        <v>83</v>
      </c>
      <c r="AW1593" s="13" t="s">
        <v>35</v>
      </c>
      <c r="AX1593" s="13" t="s">
        <v>74</v>
      </c>
      <c r="AY1593" s="245" t="s">
        <v>197</v>
      </c>
    </row>
    <row r="1594" s="13" customFormat="1">
      <c r="A1594" s="13"/>
      <c r="B1594" s="234"/>
      <c r="C1594" s="235"/>
      <c r="D1594" s="236" t="s">
        <v>207</v>
      </c>
      <c r="E1594" s="237" t="s">
        <v>19</v>
      </c>
      <c r="F1594" s="238" t="s">
        <v>938</v>
      </c>
      <c r="G1594" s="235"/>
      <c r="H1594" s="239">
        <v>13.15</v>
      </c>
      <c r="I1594" s="240"/>
      <c r="J1594" s="235"/>
      <c r="K1594" s="235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207</v>
      </c>
      <c r="AU1594" s="245" t="s">
        <v>83</v>
      </c>
      <c r="AV1594" s="13" t="s">
        <v>83</v>
      </c>
      <c r="AW1594" s="13" t="s">
        <v>35</v>
      </c>
      <c r="AX1594" s="13" t="s">
        <v>74</v>
      </c>
      <c r="AY1594" s="245" t="s">
        <v>197</v>
      </c>
    </row>
    <row r="1595" s="16" customFormat="1">
      <c r="A1595" s="16"/>
      <c r="B1595" s="267"/>
      <c r="C1595" s="268"/>
      <c r="D1595" s="236" t="s">
        <v>207</v>
      </c>
      <c r="E1595" s="269" t="s">
        <v>19</v>
      </c>
      <c r="F1595" s="270" t="s">
        <v>348</v>
      </c>
      <c r="G1595" s="268"/>
      <c r="H1595" s="271">
        <v>20.98</v>
      </c>
      <c r="I1595" s="272"/>
      <c r="J1595" s="268"/>
      <c r="K1595" s="268"/>
      <c r="L1595" s="273"/>
      <c r="M1595" s="274"/>
      <c r="N1595" s="275"/>
      <c r="O1595" s="275"/>
      <c r="P1595" s="275"/>
      <c r="Q1595" s="275"/>
      <c r="R1595" s="275"/>
      <c r="S1595" s="275"/>
      <c r="T1595" s="27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T1595" s="277" t="s">
        <v>207</v>
      </c>
      <c r="AU1595" s="277" t="s">
        <v>83</v>
      </c>
      <c r="AV1595" s="16" t="s">
        <v>94</v>
      </c>
      <c r="AW1595" s="16" t="s">
        <v>35</v>
      </c>
      <c r="AX1595" s="16" t="s">
        <v>74</v>
      </c>
      <c r="AY1595" s="277" t="s">
        <v>197</v>
      </c>
    </row>
    <row r="1596" s="13" customFormat="1">
      <c r="A1596" s="13"/>
      <c r="B1596" s="234"/>
      <c r="C1596" s="235"/>
      <c r="D1596" s="236" t="s">
        <v>207</v>
      </c>
      <c r="E1596" s="237" t="s">
        <v>19</v>
      </c>
      <c r="F1596" s="238" t="s">
        <v>955</v>
      </c>
      <c r="G1596" s="235"/>
      <c r="H1596" s="239">
        <v>3.9700000000000002</v>
      </c>
      <c r="I1596" s="240"/>
      <c r="J1596" s="235"/>
      <c r="K1596" s="235"/>
      <c r="L1596" s="241"/>
      <c r="M1596" s="242"/>
      <c r="N1596" s="243"/>
      <c r="O1596" s="243"/>
      <c r="P1596" s="243"/>
      <c r="Q1596" s="243"/>
      <c r="R1596" s="243"/>
      <c r="S1596" s="243"/>
      <c r="T1596" s="24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5" t="s">
        <v>207</v>
      </c>
      <c r="AU1596" s="245" t="s">
        <v>83</v>
      </c>
      <c r="AV1596" s="13" t="s">
        <v>83</v>
      </c>
      <c r="AW1596" s="13" t="s">
        <v>35</v>
      </c>
      <c r="AX1596" s="13" t="s">
        <v>74</v>
      </c>
      <c r="AY1596" s="245" t="s">
        <v>197</v>
      </c>
    </row>
    <row r="1597" s="13" customFormat="1">
      <c r="A1597" s="13"/>
      <c r="B1597" s="234"/>
      <c r="C1597" s="235"/>
      <c r="D1597" s="236" t="s">
        <v>207</v>
      </c>
      <c r="E1597" s="237" t="s">
        <v>19</v>
      </c>
      <c r="F1597" s="238" t="s">
        <v>956</v>
      </c>
      <c r="G1597" s="235"/>
      <c r="H1597" s="239">
        <v>3.98</v>
      </c>
      <c r="I1597" s="240"/>
      <c r="J1597" s="235"/>
      <c r="K1597" s="235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5" t="s">
        <v>207</v>
      </c>
      <c r="AU1597" s="245" t="s">
        <v>83</v>
      </c>
      <c r="AV1597" s="13" t="s">
        <v>83</v>
      </c>
      <c r="AW1597" s="13" t="s">
        <v>35</v>
      </c>
      <c r="AX1597" s="13" t="s">
        <v>74</v>
      </c>
      <c r="AY1597" s="245" t="s">
        <v>197</v>
      </c>
    </row>
    <row r="1598" s="16" customFormat="1">
      <c r="A1598" s="16"/>
      <c r="B1598" s="267"/>
      <c r="C1598" s="268"/>
      <c r="D1598" s="236" t="s">
        <v>207</v>
      </c>
      <c r="E1598" s="269" t="s">
        <v>19</v>
      </c>
      <c r="F1598" s="270" t="s">
        <v>348</v>
      </c>
      <c r="G1598" s="268"/>
      <c r="H1598" s="271">
        <v>7.9500000000000002</v>
      </c>
      <c r="I1598" s="272"/>
      <c r="J1598" s="268"/>
      <c r="K1598" s="268"/>
      <c r="L1598" s="273"/>
      <c r="M1598" s="274"/>
      <c r="N1598" s="275"/>
      <c r="O1598" s="275"/>
      <c r="P1598" s="275"/>
      <c r="Q1598" s="275"/>
      <c r="R1598" s="275"/>
      <c r="S1598" s="275"/>
      <c r="T1598" s="27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77" t="s">
        <v>207</v>
      </c>
      <c r="AU1598" s="277" t="s">
        <v>83</v>
      </c>
      <c r="AV1598" s="16" t="s">
        <v>94</v>
      </c>
      <c r="AW1598" s="16" t="s">
        <v>35</v>
      </c>
      <c r="AX1598" s="16" t="s">
        <v>74</v>
      </c>
      <c r="AY1598" s="277" t="s">
        <v>197</v>
      </c>
    </row>
    <row r="1599" s="14" customFormat="1">
      <c r="A1599" s="14"/>
      <c r="B1599" s="246"/>
      <c r="C1599" s="247"/>
      <c r="D1599" s="236" t="s">
        <v>207</v>
      </c>
      <c r="E1599" s="248" t="s">
        <v>19</v>
      </c>
      <c r="F1599" s="249" t="s">
        <v>216</v>
      </c>
      <c r="G1599" s="247"/>
      <c r="H1599" s="250">
        <v>28.93</v>
      </c>
      <c r="I1599" s="251"/>
      <c r="J1599" s="247"/>
      <c r="K1599" s="247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6" t="s">
        <v>207</v>
      </c>
      <c r="AU1599" s="256" t="s">
        <v>83</v>
      </c>
      <c r="AV1599" s="14" t="s">
        <v>109</v>
      </c>
      <c r="AW1599" s="14" t="s">
        <v>35</v>
      </c>
      <c r="AX1599" s="14" t="s">
        <v>74</v>
      </c>
      <c r="AY1599" s="256" t="s">
        <v>197</v>
      </c>
    </row>
    <row r="1600" s="13" customFormat="1">
      <c r="A1600" s="13"/>
      <c r="B1600" s="234"/>
      <c r="C1600" s="235"/>
      <c r="D1600" s="236" t="s">
        <v>207</v>
      </c>
      <c r="E1600" s="237" t="s">
        <v>19</v>
      </c>
      <c r="F1600" s="238" t="s">
        <v>2296</v>
      </c>
      <c r="G1600" s="235"/>
      <c r="H1600" s="239">
        <v>37.609000000000002</v>
      </c>
      <c r="I1600" s="240"/>
      <c r="J1600" s="235"/>
      <c r="K1600" s="235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207</v>
      </c>
      <c r="AU1600" s="245" t="s">
        <v>83</v>
      </c>
      <c r="AV1600" s="13" t="s">
        <v>83</v>
      </c>
      <c r="AW1600" s="13" t="s">
        <v>35</v>
      </c>
      <c r="AX1600" s="13" t="s">
        <v>81</v>
      </c>
      <c r="AY1600" s="245" t="s">
        <v>197</v>
      </c>
    </row>
    <row r="1601" s="2" customFormat="1" ht="33" customHeight="1">
      <c r="A1601" s="41"/>
      <c r="B1601" s="42"/>
      <c r="C1601" s="278" t="s">
        <v>2297</v>
      </c>
      <c r="D1601" s="278" t="s">
        <v>547</v>
      </c>
      <c r="E1601" s="279" t="s">
        <v>2298</v>
      </c>
      <c r="F1601" s="280" t="s">
        <v>2299</v>
      </c>
      <c r="G1601" s="281" t="s">
        <v>202</v>
      </c>
      <c r="H1601" s="282">
        <v>231.04900000000001</v>
      </c>
      <c r="I1601" s="283"/>
      <c r="J1601" s="284">
        <f>ROUND(I1601*H1601,2)</f>
        <v>0</v>
      </c>
      <c r="K1601" s="280" t="s">
        <v>203</v>
      </c>
      <c r="L1601" s="285"/>
      <c r="M1601" s="286" t="s">
        <v>19</v>
      </c>
      <c r="N1601" s="287" t="s">
        <v>45</v>
      </c>
      <c r="O1601" s="87"/>
      <c r="P1601" s="225">
        <f>O1601*H1601</f>
        <v>0</v>
      </c>
      <c r="Q1601" s="225">
        <v>0.043999999999999997</v>
      </c>
      <c r="R1601" s="225">
        <f>Q1601*H1601</f>
        <v>10.166155999999999</v>
      </c>
      <c r="S1601" s="225">
        <v>0</v>
      </c>
      <c r="T1601" s="226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27" t="s">
        <v>409</v>
      </c>
      <c r="AT1601" s="227" t="s">
        <v>547</v>
      </c>
      <c r="AU1601" s="227" t="s">
        <v>83</v>
      </c>
      <c r="AY1601" s="20" t="s">
        <v>197</v>
      </c>
      <c r="BE1601" s="228">
        <f>IF(N1601="základní",J1601,0)</f>
        <v>0</v>
      </c>
      <c r="BF1601" s="228">
        <f>IF(N1601="snížená",J1601,0)</f>
        <v>0</v>
      </c>
      <c r="BG1601" s="228">
        <f>IF(N1601="zákl. přenesená",J1601,0)</f>
        <v>0</v>
      </c>
      <c r="BH1601" s="228">
        <f>IF(N1601="sníž. přenesená",J1601,0)</f>
        <v>0</v>
      </c>
      <c r="BI1601" s="228">
        <f>IF(N1601="nulová",J1601,0)</f>
        <v>0</v>
      </c>
      <c r="BJ1601" s="20" t="s">
        <v>81</v>
      </c>
      <c r="BK1601" s="228">
        <f>ROUND(I1601*H1601,2)</f>
        <v>0</v>
      </c>
      <c r="BL1601" s="20" t="s">
        <v>304</v>
      </c>
      <c r="BM1601" s="227" t="s">
        <v>2300</v>
      </c>
    </row>
    <row r="1602" s="15" customFormat="1">
      <c r="A1602" s="15"/>
      <c r="B1602" s="257"/>
      <c r="C1602" s="258"/>
      <c r="D1602" s="236" t="s">
        <v>207</v>
      </c>
      <c r="E1602" s="259" t="s">
        <v>19</v>
      </c>
      <c r="F1602" s="260" t="s">
        <v>719</v>
      </c>
      <c r="G1602" s="258"/>
      <c r="H1602" s="259" t="s">
        <v>19</v>
      </c>
      <c r="I1602" s="261"/>
      <c r="J1602" s="258"/>
      <c r="K1602" s="258"/>
      <c r="L1602" s="262"/>
      <c r="M1602" s="263"/>
      <c r="N1602" s="264"/>
      <c r="O1602" s="264"/>
      <c r="P1602" s="264"/>
      <c r="Q1602" s="264"/>
      <c r="R1602" s="264"/>
      <c r="S1602" s="264"/>
      <c r="T1602" s="26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6" t="s">
        <v>207</v>
      </c>
      <c r="AU1602" s="266" t="s">
        <v>83</v>
      </c>
      <c r="AV1602" s="15" t="s">
        <v>81</v>
      </c>
      <c r="AW1602" s="15" t="s">
        <v>35</v>
      </c>
      <c r="AX1602" s="15" t="s">
        <v>74</v>
      </c>
      <c r="AY1602" s="266" t="s">
        <v>197</v>
      </c>
    </row>
    <row r="1603" s="13" customFormat="1">
      <c r="A1603" s="13"/>
      <c r="B1603" s="234"/>
      <c r="C1603" s="235"/>
      <c r="D1603" s="236" t="s">
        <v>207</v>
      </c>
      <c r="E1603" s="237" t="s">
        <v>19</v>
      </c>
      <c r="F1603" s="238" t="s">
        <v>931</v>
      </c>
      <c r="G1603" s="235"/>
      <c r="H1603" s="239">
        <v>4.5999999999999996</v>
      </c>
      <c r="I1603" s="240"/>
      <c r="J1603" s="235"/>
      <c r="K1603" s="235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207</v>
      </c>
      <c r="AU1603" s="245" t="s">
        <v>83</v>
      </c>
      <c r="AV1603" s="13" t="s">
        <v>83</v>
      </c>
      <c r="AW1603" s="13" t="s">
        <v>35</v>
      </c>
      <c r="AX1603" s="13" t="s">
        <v>74</v>
      </c>
      <c r="AY1603" s="245" t="s">
        <v>197</v>
      </c>
    </row>
    <row r="1604" s="13" customFormat="1">
      <c r="A1604" s="13"/>
      <c r="B1604" s="234"/>
      <c r="C1604" s="235"/>
      <c r="D1604" s="236" t="s">
        <v>207</v>
      </c>
      <c r="E1604" s="237" t="s">
        <v>19</v>
      </c>
      <c r="F1604" s="238" t="s">
        <v>932</v>
      </c>
      <c r="G1604" s="235"/>
      <c r="H1604" s="239">
        <v>3.71</v>
      </c>
      <c r="I1604" s="240"/>
      <c r="J1604" s="235"/>
      <c r="K1604" s="235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207</v>
      </c>
      <c r="AU1604" s="245" t="s">
        <v>83</v>
      </c>
      <c r="AV1604" s="13" t="s">
        <v>83</v>
      </c>
      <c r="AW1604" s="13" t="s">
        <v>35</v>
      </c>
      <c r="AX1604" s="13" t="s">
        <v>74</v>
      </c>
      <c r="AY1604" s="245" t="s">
        <v>197</v>
      </c>
    </row>
    <row r="1605" s="13" customFormat="1">
      <c r="A1605" s="13"/>
      <c r="B1605" s="234"/>
      <c r="C1605" s="235"/>
      <c r="D1605" s="236" t="s">
        <v>207</v>
      </c>
      <c r="E1605" s="237" t="s">
        <v>19</v>
      </c>
      <c r="F1605" s="238" t="s">
        <v>933</v>
      </c>
      <c r="G1605" s="235"/>
      <c r="H1605" s="239">
        <v>14.5</v>
      </c>
      <c r="I1605" s="240"/>
      <c r="J1605" s="235"/>
      <c r="K1605" s="235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207</v>
      </c>
      <c r="AU1605" s="245" t="s">
        <v>83</v>
      </c>
      <c r="AV1605" s="13" t="s">
        <v>83</v>
      </c>
      <c r="AW1605" s="13" t="s">
        <v>35</v>
      </c>
      <c r="AX1605" s="13" t="s">
        <v>74</v>
      </c>
      <c r="AY1605" s="245" t="s">
        <v>197</v>
      </c>
    </row>
    <row r="1606" s="13" customFormat="1">
      <c r="A1606" s="13"/>
      <c r="B1606" s="234"/>
      <c r="C1606" s="235"/>
      <c r="D1606" s="236" t="s">
        <v>207</v>
      </c>
      <c r="E1606" s="237" t="s">
        <v>19</v>
      </c>
      <c r="F1606" s="238" t="s">
        <v>934</v>
      </c>
      <c r="G1606" s="235"/>
      <c r="H1606" s="239">
        <v>19.850000000000001</v>
      </c>
      <c r="I1606" s="240"/>
      <c r="J1606" s="235"/>
      <c r="K1606" s="235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207</v>
      </c>
      <c r="AU1606" s="245" t="s">
        <v>83</v>
      </c>
      <c r="AV1606" s="13" t="s">
        <v>83</v>
      </c>
      <c r="AW1606" s="13" t="s">
        <v>35</v>
      </c>
      <c r="AX1606" s="13" t="s">
        <v>74</v>
      </c>
      <c r="AY1606" s="245" t="s">
        <v>197</v>
      </c>
    </row>
    <row r="1607" s="13" customFormat="1">
      <c r="A1607" s="13"/>
      <c r="B1607" s="234"/>
      <c r="C1607" s="235"/>
      <c r="D1607" s="236" t="s">
        <v>207</v>
      </c>
      <c r="E1607" s="237" t="s">
        <v>19</v>
      </c>
      <c r="F1607" s="238" t="s">
        <v>936</v>
      </c>
      <c r="G1607" s="235"/>
      <c r="H1607" s="239">
        <v>4.4000000000000004</v>
      </c>
      <c r="I1607" s="240"/>
      <c r="J1607" s="235"/>
      <c r="K1607" s="235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207</v>
      </c>
      <c r="AU1607" s="245" t="s">
        <v>83</v>
      </c>
      <c r="AV1607" s="13" t="s">
        <v>83</v>
      </c>
      <c r="AW1607" s="13" t="s">
        <v>35</v>
      </c>
      <c r="AX1607" s="13" t="s">
        <v>74</v>
      </c>
      <c r="AY1607" s="245" t="s">
        <v>197</v>
      </c>
    </row>
    <row r="1608" s="13" customFormat="1">
      <c r="A1608" s="13"/>
      <c r="B1608" s="234"/>
      <c r="C1608" s="235"/>
      <c r="D1608" s="236" t="s">
        <v>207</v>
      </c>
      <c r="E1608" s="237" t="s">
        <v>19</v>
      </c>
      <c r="F1608" s="238" t="s">
        <v>937</v>
      </c>
      <c r="G1608" s="235"/>
      <c r="H1608" s="239">
        <v>13.5</v>
      </c>
      <c r="I1608" s="240"/>
      <c r="J1608" s="235"/>
      <c r="K1608" s="235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207</v>
      </c>
      <c r="AU1608" s="245" t="s">
        <v>83</v>
      </c>
      <c r="AV1608" s="13" t="s">
        <v>83</v>
      </c>
      <c r="AW1608" s="13" t="s">
        <v>35</v>
      </c>
      <c r="AX1608" s="13" t="s">
        <v>74</v>
      </c>
      <c r="AY1608" s="245" t="s">
        <v>197</v>
      </c>
    </row>
    <row r="1609" s="13" customFormat="1">
      <c r="A1609" s="13"/>
      <c r="B1609" s="234"/>
      <c r="C1609" s="235"/>
      <c r="D1609" s="236" t="s">
        <v>207</v>
      </c>
      <c r="E1609" s="237" t="s">
        <v>19</v>
      </c>
      <c r="F1609" s="238" t="s">
        <v>939</v>
      </c>
      <c r="G1609" s="235"/>
      <c r="H1609" s="239">
        <v>11.59</v>
      </c>
      <c r="I1609" s="240"/>
      <c r="J1609" s="235"/>
      <c r="K1609" s="235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207</v>
      </c>
      <c r="AU1609" s="245" t="s">
        <v>83</v>
      </c>
      <c r="AV1609" s="13" t="s">
        <v>83</v>
      </c>
      <c r="AW1609" s="13" t="s">
        <v>35</v>
      </c>
      <c r="AX1609" s="13" t="s">
        <v>74</v>
      </c>
      <c r="AY1609" s="245" t="s">
        <v>197</v>
      </c>
    </row>
    <row r="1610" s="13" customFormat="1">
      <c r="A1610" s="13"/>
      <c r="B1610" s="234"/>
      <c r="C1610" s="235"/>
      <c r="D1610" s="236" t="s">
        <v>207</v>
      </c>
      <c r="E1610" s="237" t="s">
        <v>19</v>
      </c>
      <c r="F1610" s="238" t="s">
        <v>940</v>
      </c>
      <c r="G1610" s="235"/>
      <c r="H1610" s="239">
        <v>12.16</v>
      </c>
      <c r="I1610" s="240"/>
      <c r="J1610" s="235"/>
      <c r="K1610" s="235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207</v>
      </c>
      <c r="AU1610" s="245" t="s">
        <v>83</v>
      </c>
      <c r="AV1610" s="13" t="s">
        <v>83</v>
      </c>
      <c r="AW1610" s="13" t="s">
        <v>35</v>
      </c>
      <c r="AX1610" s="13" t="s">
        <v>74</v>
      </c>
      <c r="AY1610" s="245" t="s">
        <v>197</v>
      </c>
    </row>
    <row r="1611" s="13" customFormat="1">
      <c r="A1611" s="13"/>
      <c r="B1611" s="234"/>
      <c r="C1611" s="235"/>
      <c r="D1611" s="236" t="s">
        <v>207</v>
      </c>
      <c r="E1611" s="237" t="s">
        <v>19</v>
      </c>
      <c r="F1611" s="238" t="s">
        <v>941</v>
      </c>
      <c r="G1611" s="235"/>
      <c r="H1611" s="239">
        <v>8.7599999999999998</v>
      </c>
      <c r="I1611" s="240"/>
      <c r="J1611" s="235"/>
      <c r="K1611" s="235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207</v>
      </c>
      <c r="AU1611" s="245" t="s">
        <v>83</v>
      </c>
      <c r="AV1611" s="13" t="s">
        <v>83</v>
      </c>
      <c r="AW1611" s="13" t="s">
        <v>35</v>
      </c>
      <c r="AX1611" s="13" t="s">
        <v>74</v>
      </c>
      <c r="AY1611" s="245" t="s">
        <v>197</v>
      </c>
    </row>
    <row r="1612" s="13" customFormat="1">
      <c r="A1612" s="13"/>
      <c r="B1612" s="234"/>
      <c r="C1612" s="235"/>
      <c r="D1612" s="236" t="s">
        <v>207</v>
      </c>
      <c r="E1612" s="237" t="s">
        <v>19</v>
      </c>
      <c r="F1612" s="238" t="s">
        <v>942</v>
      </c>
      <c r="G1612" s="235"/>
      <c r="H1612" s="239">
        <v>2.21</v>
      </c>
      <c r="I1612" s="240"/>
      <c r="J1612" s="235"/>
      <c r="K1612" s="235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207</v>
      </c>
      <c r="AU1612" s="245" t="s">
        <v>83</v>
      </c>
      <c r="AV1612" s="13" t="s">
        <v>83</v>
      </c>
      <c r="AW1612" s="13" t="s">
        <v>35</v>
      </c>
      <c r="AX1612" s="13" t="s">
        <v>74</v>
      </c>
      <c r="AY1612" s="245" t="s">
        <v>197</v>
      </c>
    </row>
    <row r="1613" s="13" customFormat="1">
      <c r="A1613" s="13"/>
      <c r="B1613" s="234"/>
      <c r="C1613" s="235"/>
      <c r="D1613" s="236" t="s">
        <v>207</v>
      </c>
      <c r="E1613" s="237" t="s">
        <v>19</v>
      </c>
      <c r="F1613" s="238" t="s">
        <v>943</v>
      </c>
      <c r="G1613" s="235"/>
      <c r="H1613" s="239">
        <v>6.7599999999999998</v>
      </c>
      <c r="I1613" s="240"/>
      <c r="J1613" s="235"/>
      <c r="K1613" s="235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207</v>
      </c>
      <c r="AU1613" s="245" t="s">
        <v>83</v>
      </c>
      <c r="AV1613" s="13" t="s">
        <v>83</v>
      </c>
      <c r="AW1613" s="13" t="s">
        <v>35</v>
      </c>
      <c r="AX1613" s="13" t="s">
        <v>74</v>
      </c>
      <c r="AY1613" s="245" t="s">
        <v>197</v>
      </c>
    </row>
    <row r="1614" s="13" customFormat="1">
      <c r="A1614" s="13"/>
      <c r="B1614" s="234"/>
      <c r="C1614" s="235"/>
      <c r="D1614" s="236" t="s">
        <v>207</v>
      </c>
      <c r="E1614" s="237" t="s">
        <v>19</v>
      </c>
      <c r="F1614" s="238" t="s">
        <v>944</v>
      </c>
      <c r="G1614" s="235"/>
      <c r="H1614" s="239">
        <v>4.4900000000000002</v>
      </c>
      <c r="I1614" s="240"/>
      <c r="J1614" s="235"/>
      <c r="K1614" s="235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5" t="s">
        <v>207</v>
      </c>
      <c r="AU1614" s="245" t="s">
        <v>83</v>
      </c>
      <c r="AV1614" s="13" t="s">
        <v>83</v>
      </c>
      <c r="AW1614" s="13" t="s">
        <v>35</v>
      </c>
      <c r="AX1614" s="13" t="s">
        <v>74</v>
      </c>
      <c r="AY1614" s="245" t="s">
        <v>197</v>
      </c>
    </row>
    <row r="1615" s="13" customFormat="1">
      <c r="A1615" s="13"/>
      <c r="B1615" s="234"/>
      <c r="C1615" s="235"/>
      <c r="D1615" s="236" t="s">
        <v>207</v>
      </c>
      <c r="E1615" s="237" t="s">
        <v>19</v>
      </c>
      <c r="F1615" s="238" t="s">
        <v>945</v>
      </c>
      <c r="G1615" s="235"/>
      <c r="H1615" s="239">
        <v>3.9399999999999999</v>
      </c>
      <c r="I1615" s="240"/>
      <c r="J1615" s="235"/>
      <c r="K1615" s="235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207</v>
      </c>
      <c r="AU1615" s="245" t="s">
        <v>83</v>
      </c>
      <c r="AV1615" s="13" t="s">
        <v>83</v>
      </c>
      <c r="AW1615" s="13" t="s">
        <v>35</v>
      </c>
      <c r="AX1615" s="13" t="s">
        <v>74</v>
      </c>
      <c r="AY1615" s="245" t="s">
        <v>197</v>
      </c>
    </row>
    <row r="1616" s="13" customFormat="1">
      <c r="A1616" s="13"/>
      <c r="B1616" s="234"/>
      <c r="C1616" s="235"/>
      <c r="D1616" s="236" t="s">
        <v>207</v>
      </c>
      <c r="E1616" s="237" t="s">
        <v>19</v>
      </c>
      <c r="F1616" s="238" t="s">
        <v>946</v>
      </c>
      <c r="G1616" s="235"/>
      <c r="H1616" s="239">
        <v>10.93</v>
      </c>
      <c r="I1616" s="240"/>
      <c r="J1616" s="235"/>
      <c r="K1616" s="235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207</v>
      </c>
      <c r="AU1616" s="245" t="s">
        <v>83</v>
      </c>
      <c r="AV1616" s="13" t="s">
        <v>83</v>
      </c>
      <c r="AW1616" s="13" t="s">
        <v>35</v>
      </c>
      <c r="AX1616" s="13" t="s">
        <v>74</v>
      </c>
      <c r="AY1616" s="245" t="s">
        <v>197</v>
      </c>
    </row>
    <row r="1617" s="13" customFormat="1">
      <c r="A1617" s="13"/>
      <c r="B1617" s="234"/>
      <c r="C1617" s="235"/>
      <c r="D1617" s="236" t="s">
        <v>207</v>
      </c>
      <c r="E1617" s="237" t="s">
        <v>19</v>
      </c>
      <c r="F1617" s="238" t="s">
        <v>947</v>
      </c>
      <c r="G1617" s="235"/>
      <c r="H1617" s="239">
        <v>11.060000000000001</v>
      </c>
      <c r="I1617" s="240"/>
      <c r="J1617" s="235"/>
      <c r="K1617" s="235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207</v>
      </c>
      <c r="AU1617" s="245" t="s">
        <v>83</v>
      </c>
      <c r="AV1617" s="13" t="s">
        <v>83</v>
      </c>
      <c r="AW1617" s="13" t="s">
        <v>35</v>
      </c>
      <c r="AX1617" s="13" t="s">
        <v>74</v>
      </c>
      <c r="AY1617" s="245" t="s">
        <v>197</v>
      </c>
    </row>
    <row r="1618" s="16" customFormat="1">
      <c r="A1618" s="16"/>
      <c r="B1618" s="267"/>
      <c r="C1618" s="268"/>
      <c r="D1618" s="236" t="s">
        <v>207</v>
      </c>
      <c r="E1618" s="269" t="s">
        <v>19</v>
      </c>
      <c r="F1618" s="270" t="s">
        <v>348</v>
      </c>
      <c r="G1618" s="268"/>
      <c r="H1618" s="271">
        <v>132.46000000000001</v>
      </c>
      <c r="I1618" s="272"/>
      <c r="J1618" s="268"/>
      <c r="K1618" s="268"/>
      <c r="L1618" s="273"/>
      <c r="M1618" s="274"/>
      <c r="N1618" s="275"/>
      <c r="O1618" s="275"/>
      <c r="P1618" s="275"/>
      <c r="Q1618" s="275"/>
      <c r="R1618" s="275"/>
      <c r="S1618" s="275"/>
      <c r="T1618" s="27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77" t="s">
        <v>207</v>
      </c>
      <c r="AU1618" s="277" t="s">
        <v>83</v>
      </c>
      <c r="AV1618" s="16" t="s">
        <v>94</v>
      </c>
      <c r="AW1618" s="16" t="s">
        <v>35</v>
      </c>
      <c r="AX1618" s="16" t="s">
        <v>74</v>
      </c>
      <c r="AY1618" s="277" t="s">
        <v>197</v>
      </c>
    </row>
    <row r="1619" s="15" customFormat="1">
      <c r="A1619" s="15"/>
      <c r="B1619" s="257"/>
      <c r="C1619" s="258"/>
      <c r="D1619" s="236" t="s">
        <v>207</v>
      </c>
      <c r="E1619" s="259" t="s">
        <v>19</v>
      </c>
      <c r="F1619" s="260" t="s">
        <v>743</v>
      </c>
      <c r="G1619" s="258"/>
      <c r="H1619" s="259" t="s">
        <v>19</v>
      </c>
      <c r="I1619" s="261"/>
      <c r="J1619" s="258"/>
      <c r="K1619" s="258"/>
      <c r="L1619" s="262"/>
      <c r="M1619" s="263"/>
      <c r="N1619" s="264"/>
      <c r="O1619" s="264"/>
      <c r="P1619" s="264"/>
      <c r="Q1619" s="264"/>
      <c r="R1619" s="264"/>
      <c r="S1619" s="264"/>
      <c r="T1619" s="26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66" t="s">
        <v>207</v>
      </c>
      <c r="AU1619" s="266" t="s">
        <v>83</v>
      </c>
      <c r="AV1619" s="15" t="s">
        <v>81</v>
      </c>
      <c r="AW1619" s="15" t="s">
        <v>35</v>
      </c>
      <c r="AX1619" s="15" t="s">
        <v>74</v>
      </c>
      <c r="AY1619" s="266" t="s">
        <v>197</v>
      </c>
    </row>
    <row r="1620" s="13" customFormat="1">
      <c r="A1620" s="13"/>
      <c r="B1620" s="234"/>
      <c r="C1620" s="235"/>
      <c r="D1620" s="236" t="s">
        <v>207</v>
      </c>
      <c r="E1620" s="237" t="s">
        <v>19</v>
      </c>
      <c r="F1620" s="238" t="s">
        <v>948</v>
      </c>
      <c r="G1620" s="235"/>
      <c r="H1620" s="239">
        <v>11.859999999999999</v>
      </c>
      <c r="I1620" s="240"/>
      <c r="J1620" s="235"/>
      <c r="K1620" s="235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5" t="s">
        <v>207</v>
      </c>
      <c r="AU1620" s="245" t="s">
        <v>83</v>
      </c>
      <c r="AV1620" s="13" t="s">
        <v>83</v>
      </c>
      <c r="AW1620" s="13" t="s">
        <v>35</v>
      </c>
      <c r="AX1620" s="13" t="s">
        <v>74</v>
      </c>
      <c r="AY1620" s="245" t="s">
        <v>197</v>
      </c>
    </row>
    <row r="1621" s="13" customFormat="1">
      <c r="A1621" s="13"/>
      <c r="B1621" s="234"/>
      <c r="C1621" s="235"/>
      <c r="D1621" s="236" t="s">
        <v>207</v>
      </c>
      <c r="E1621" s="237" t="s">
        <v>19</v>
      </c>
      <c r="F1621" s="238" t="s">
        <v>2301</v>
      </c>
      <c r="G1621" s="235"/>
      <c r="H1621" s="239">
        <v>17.579999999999998</v>
      </c>
      <c r="I1621" s="240"/>
      <c r="J1621" s="235"/>
      <c r="K1621" s="235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207</v>
      </c>
      <c r="AU1621" s="245" t="s">
        <v>83</v>
      </c>
      <c r="AV1621" s="13" t="s">
        <v>83</v>
      </c>
      <c r="AW1621" s="13" t="s">
        <v>35</v>
      </c>
      <c r="AX1621" s="13" t="s">
        <v>74</v>
      </c>
      <c r="AY1621" s="245" t="s">
        <v>197</v>
      </c>
    </row>
    <row r="1622" s="13" customFormat="1">
      <c r="A1622" s="13"/>
      <c r="B1622" s="234"/>
      <c r="C1622" s="235"/>
      <c r="D1622" s="236" t="s">
        <v>207</v>
      </c>
      <c r="E1622" s="237" t="s">
        <v>19</v>
      </c>
      <c r="F1622" s="238" t="s">
        <v>2237</v>
      </c>
      <c r="G1622" s="235"/>
      <c r="H1622" s="239">
        <v>3.7599999999999998</v>
      </c>
      <c r="I1622" s="240"/>
      <c r="J1622" s="235"/>
      <c r="K1622" s="235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207</v>
      </c>
      <c r="AU1622" s="245" t="s">
        <v>83</v>
      </c>
      <c r="AV1622" s="13" t="s">
        <v>83</v>
      </c>
      <c r="AW1622" s="13" t="s">
        <v>35</v>
      </c>
      <c r="AX1622" s="13" t="s">
        <v>74</v>
      </c>
      <c r="AY1622" s="245" t="s">
        <v>197</v>
      </c>
    </row>
    <row r="1623" s="13" customFormat="1">
      <c r="A1623" s="13"/>
      <c r="B1623" s="234"/>
      <c r="C1623" s="235"/>
      <c r="D1623" s="236" t="s">
        <v>207</v>
      </c>
      <c r="E1623" s="237" t="s">
        <v>19</v>
      </c>
      <c r="F1623" s="238" t="s">
        <v>958</v>
      </c>
      <c r="G1623" s="235"/>
      <c r="H1623" s="239">
        <v>6.0099999999999998</v>
      </c>
      <c r="I1623" s="240"/>
      <c r="J1623" s="235"/>
      <c r="K1623" s="235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5" t="s">
        <v>207</v>
      </c>
      <c r="AU1623" s="245" t="s">
        <v>83</v>
      </c>
      <c r="AV1623" s="13" t="s">
        <v>83</v>
      </c>
      <c r="AW1623" s="13" t="s">
        <v>35</v>
      </c>
      <c r="AX1623" s="13" t="s">
        <v>74</v>
      </c>
      <c r="AY1623" s="245" t="s">
        <v>197</v>
      </c>
    </row>
    <row r="1624" s="13" customFormat="1">
      <c r="A1624" s="13"/>
      <c r="B1624" s="234"/>
      <c r="C1624" s="235"/>
      <c r="D1624" s="236" t="s">
        <v>207</v>
      </c>
      <c r="E1624" s="237" t="s">
        <v>19</v>
      </c>
      <c r="F1624" s="238" t="s">
        <v>959</v>
      </c>
      <c r="G1624" s="235"/>
      <c r="H1624" s="239">
        <v>6.0599999999999996</v>
      </c>
      <c r="I1624" s="240"/>
      <c r="J1624" s="235"/>
      <c r="K1624" s="235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207</v>
      </c>
      <c r="AU1624" s="245" t="s">
        <v>83</v>
      </c>
      <c r="AV1624" s="13" t="s">
        <v>83</v>
      </c>
      <c r="AW1624" s="13" t="s">
        <v>35</v>
      </c>
      <c r="AX1624" s="13" t="s">
        <v>74</v>
      </c>
      <c r="AY1624" s="245" t="s">
        <v>197</v>
      </c>
    </row>
    <row r="1625" s="16" customFormat="1">
      <c r="A1625" s="16"/>
      <c r="B1625" s="267"/>
      <c r="C1625" s="268"/>
      <c r="D1625" s="236" t="s">
        <v>207</v>
      </c>
      <c r="E1625" s="269" t="s">
        <v>19</v>
      </c>
      <c r="F1625" s="270" t="s">
        <v>348</v>
      </c>
      <c r="G1625" s="268"/>
      <c r="H1625" s="271">
        <v>45.270000000000003</v>
      </c>
      <c r="I1625" s="272"/>
      <c r="J1625" s="268"/>
      <c r="K1625" s="268"/>
      <c r="L1625" s="273"/>
      <c r="M1625" s="274"/>
      <c r="N1625" s="275"/>
      <c r="O1625" s="275"/>
      <c r="P1625" s="275"/>
      <c r="Q1625" s="275"/>
      <c r="R1625" s="275"/>
      <c r="S1625" s="275"/>
      <c r="T1625" s="27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77" t="s">
        <v>207</v>
      </c>
      <c r="AU1625" s="277" t="s">
        <v>83</v>
      </c>
      <c r="AV1625" s="16" t="s">
        <v>94</v>
      </c>
      <c r="AW1625" s="16" t="s">
        <v>35</v>
      </c>
      <c r="AX1625" s="16" t="s">
        <v>74</v>
      </c>
      <c r="AY1625" s="277" t="s">
        <v>197</v>
      </c>
    </row>
    <row r="1626" s="14" customFormat="1">
      <c r="A1626" s="14"/>
      <c r="B1626" s="246"/>
      <c r="C1626" s="247"/>
      <c r="D1626" s="236" t="s">
        <v>207</v>
      </c>
      <c r="E1626" s="248" t="s">
        <v>19</v>
      </c>
      <c r="F1626" s="249" t="s">
        <v>216</v>
      </c>
      <c r="G1626" s="247"/>
      <c r="H1626" s="250">
        <v>177.72999999999999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6" t="s">
        <v>207</v>
      </c>
      <c r="AU1626" s="256" t="s">
        <v>83</v>
      </c>
      <c r="AV1626" s="14" t="s">
        <v>109</v>
      </c>
      <c r="AW1626" s="14" t="s">
        <v>35</v>
      </c>
      <c r="AX1626" s="14" t="s">
        <v>74</v>
      </c>
      <c r="AY1626" s="256" t="s">
        <v>197</v>
      </c>
    </row>
    <row r="1627" s="13" customFormat="1">
      <c r="A1627" s="13"/>
      <c r="B1627" s="234"/>
      <c r="C1627" s="235"/>
      <c r="D1627" s="236" t="s">
        <v>207</v>
      </c>
      <c r="E1627" s="237" t="s">
        <v>19</v>
      </c>
      <c r="F1627" s="238" t="s">
        <v>2302</v>
      </c>
      <c r="G1627" s="235"/>
      <c r="H1627" s="239">
        <v>231.04900000000001</v>
      </c>
      <c r="I1627" s="240"/>
      <c r="J1627" s="235"/>
      <c r="K1627" s="235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5" t="s">
        <v>207</v>
      </c>
      <c r="AU1627" s="245" t="s">
        <v>83</v>
      </c>
      <c r="AV1627" s="13" t="s">
        <v>83</v>
      </c>
      <c r="AW1627" s="13" t="s">
        <v>35</v>
      </c>
      <c r="AX1627" s="13" t="s">
        <v>81</v>
      </c>
      <c r="AY1627" s="245" t="s">
        <v>197</v>
      </c>
    </row>
    <row r="1628" s="2" customFormat="1" ht="24.15" customHeight="1">
      <c r="A1628" s="41"/>
      <c r="B1628" s="42"/>
      <c r="C1628" s="216" t="s">
        <v>2303</v>
      </c>
      <c r="D1628" s="216" t="s">
        <v>199</v>
      </c>
      <c r="E1628" s="217" t="s">
        <v>2304</v>
      </c>
      <c r="F1628" s="218" t="s">
        <v>2305</v>
      </c>
      <c r="G1628" s="219" t="s">
        <v>202</v>
      </c>
      <c r="H1628" s="220">
        <v>228.65700000000001</v>
      </c>
      <c r="I1628" s="221"/>
      <c r="J1628" s="222">
        <f>ROUND(I1628*H1628,2)</f>
        <v>0</v>
      </c>
      <c r="K1628" s="218" t="s">
        <v>203</v>
      </c>
      <c r="L1628" s="47"/>
      <c r="M1628" s="223" t="s">
        <v>19</v>
      </c>
      <c r="N1628" s="224" t="s">
        <v>45</v>
      </c>
      <c r="O1628" s="87"/>
      <c r="P1628" s="225">
        <f>O1628*H1628</f>
        <v>0</v>
      </c>
      <c r="Q1628" s="225">
        <v>0.0015</v>
      </c>
      <c r="R1628" s="225">
        <f>Q1628*H1628</f>
        <v>0.3429855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304</v>
      </c>
      <c r="AT1628" s="227" t="s">
        <v>199</v>
      </c>
      <c r="AU1628" s="227" t="s">
        <v>83</v>
      </c>
      <c r="AY1628" s="20" t="s">
        <v>197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81</v>
      </c>
      <c r="BK1628" s="228">
        <f>ROUND(I1628*H1628,2)</f>
        <v>0</v>
      </c>
      <c r="BL1628" s="20" t="s">
        <v>304</v>
      </c>
      <c r="BM1628" s="227" t="s">
        <v>2306</v>
      </c>
    </row>
    <row r="1629" s="2" customFormat="1">
      <c r="A1629" s="41"/>
      <c r="B1629" s="42"/>
      <c r="C1629" s="43"/>
      <c r="D1629" s="229" t="s">
        <v>205</v>
      </c>
      <c r="E1629" s="43"/>
      <c r="F1629" s="230" t="s">
        <v>2307</v>
      </c>
      <c r="G1629" s="43"/>
      <c r="H1629" s="43"/>
      <c r="I1629" s="231"/>
      <c r="J1629" s="43"/>
      <c r="K1629" s="43"/>
      <c r="L1629" s="47"/>
      <c r="M1629" s="232"/>
      <c r="N1629" s="233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205</v>
      </c>
      <c r="AU1629" s="20" t="s">
        <v>83</v>
      </c>
    </row>
    <row r="1630" s="13" customFormat="1">
      <c r="A1630" s="13"/>
      <c r="B1630" s="234"/>
      <c r="C1630" s="235"/>
      <c r="D1630" s="236" t="s">
        <v>207</v>
      </c>
      <c r="E1630" s="237" t="s">
        <v>19</v>
      </c>
      <c r="F1630" s="238" t="s">
        <v>2243</v>
      </c>
      <c r="G1630" s="235"/>
      <c r="H1630" s="239">
        <v>228.65700000000001</v>
      </c>
      <c r="I1630" s="240"/>
      <c r="J1630" s="235"/>
      <c r="K1630" s="235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207</v>
      </c>
      <c r="AU1630" s="245" t="s">
        <v>83</v>
      </c>
      <c r="AV1630" s="13" t="s">
        <v>83</v>
      </c>
      <c r="AW1630" s="13" t="s">
        <v>35</v>
      </c>
      <c r="AX1630" s="13" t="s">
        <v>81</v>
      </c>
      <c r="AY1630" s="245" t="s">
        <v>197</v>
      </c>
    </row>
    <row r="1631" s="2" customFormat="1" ht="16.5" customHeight="1">
      <c r="A1631" s="41"/>
      <c r="B1631" s="42"/>
      <c r="C1631" s="216" t="s">
        <v>2308</v>
      </c>
      <c r="D1631" s="216" t="s">
        <v>199</v>
      </c>
      <c r="E1631" s="217" t="s">
        <v>2309</v>
      </c>
      <c r="F1631" s="218" t="s">
        <v>2310</v>
      </c>
      <c r="G1631" s="219" t="s">
        <v>903</v>
      </c>
      <c r="H1631" s="220">
        <v>212.56999999999999</v>
      </c>
      <c r="I1631" s="221"/>
      <c r="J1631" s="222">
        <f>ROUND(I1631*H1631,2)</f>
        <v>0</v>
      </c>
      <c r="K1631" s="218" t="s">
        <v>203</v>
      </c>
      <c r="L1631" s="47"/>
      <c r="M1631" s="223" t="s">
        <v>19</v>
      </c>
      <c r="N1631" s="224" t="s">
        <v>45</v>
      </c>
      <c r="O1631" s="87"/>
      <c r="P1631" s="225">
        <f>O1631*H1631</f>
        <v>0</v>
      </c>
      <c r="Q1631" s="225">
        <v>9.0000000000000006E-05</v>
      </c>
      <c r="R1631" s="225">
        <f>Q1631*H1631</f>
        <v>0.0191313</v>
      </c>
      <c r="S1631" s="225">
        <v>0</v>
      </c>
      <c r="T1631" s="226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7" t="s">
        <v>304</v>
      </c>
      <c r="AT1631" s="227" t="s">
        <v>199</v>
      </c>
      <c r="AU1631" s="227" t="s">
        <v>83</v>
      </c>
      <c r="AY1631" s="20" t="s">
        <v>197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20" t="s">
        <v>81</v>
      </c>
      <c r="BK1631" s="228">
        <f>ROUND(I1631*H1631,2)</f>
        <v>0</v>
      </c>
      <c r="BL1631" s="20" t="s">
        <v>304</v>
      </c>
      <c r="BM1631" s="227" t="s">
        <v>2311</v>
      </c>
    </row>
    <row r="1632" s="2" customFormat="1">
      <c r="A1632" s="41"/>
      <c r="B1632" s="42"/>
      <c r="C1632" s="43"/>
      <c r="D1632" s="229" t="s">
        <v>205</v>
      </c>
      <c r="E1632" s="43"/>
      <c r="F1632" s="230" t="s">
        <v>2312</v>
      </c>
      <c r="G1632" s="43"/>
      <c r="H1632" s="43"/>
      <c r="I1632" s="231"/>
      <c r="J1632" s="43"/>
      <c r="K1632" s="43"/>
      <c r="L1632" s="47"/>
      <c r="M1632" s="232"/>
      <c r="N1632" s="233"/>
      <c r="O1632" s="87"/>
      <c r="P1632" s="87"/>
      <c r="Q1632" s="87"/>
      <c r="R1632" s="87"/>
      <c r="S1632" s="87"/>
      <c r="T1632" s="88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T1632" s="20" t="s">
        <v>205</v>
      </c>
      <c r="AU1632" s="20" t="s">
        <v>83</v>
      </c>
    </row>
    <row r="1633" s="15" customFormat="1">
      <c r="A1633" s="15"/>
      <c r="B1633" s="257"/>
      <c r="C1633" s="258"/>
      <c r="D1633" s="236" t="s">
        <v>207</v>
      </c>
      <c r="E1633" s="259" t="s">
        <v>19</v>
      </c>
      <c r="F1633" s="260" t="s">
        <v>719</v>
      </c>
      <c r="G1633" s="258"/>
      <c r="H1633" s="259" t="s">
        <v>19</v>
      </c>
      <c r="I1633" s="261"/>
      <c r="J1633" s="258"/>
      <c r="K1633" s="258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207</v>
      </c>
      <c r="AU1633" s="266" t="s">
        <v>83</v>
      </c>
      <c r="AV1633" s="15" t="s">
        <v>81</v>
      </c>
      <c r="AW1633" s="15" t="s">
        <v>35</v>
      </c>
      <c r="AX1633" s="15" t="s">
        <v>74</v>
      </c>
      <c r="AY1633" s="266" t="s">
        <v>197</v>
      </c>
    </row>
    <row r="1634" s="13" customFormat="1">
      <c r="A1634" s="13"/>
      <c r="B1634" s="234"/>
      <c r="C1634" s="235"/>
      <c r="D1634" s="236" t="s">
        <v>207</v>
      </c>
      <c r="E1634" s="237" t="s">
        <v>19</v>
      </c>
      <c r="F1634" s="238" t="s">
        <v>931</v>
      </c>
      <c r="G1634" s="235"/>
      <c r="H1634" s="239">
        <v>4.5999999999999996</v>
      </c>
      <c r="I1634" s="240"/>
      <c r="J1634" s="235"/>
      <c r="K1634" s="235"/>
      <c r="L1634" s="241"/>
      <c r="M1634" s="242"/>
      <c r="N1634" s="243"/>
      <c r="O1634" s="243"/>
      <c r="P1634" s="243"/>
      <c r="Q1634" s="243"/>
      <c r="R1634" s="243"/>
      <c r="S1634" s="243"/>
      <c r="T1634" s="24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5" t="s">
        <v>207</v>
      </c>
      <c r="AU1634" s="245" t="s">
        <v>83</v>
      </c>
      <c r="AV1634" s="13" t="s">
        <v>83</v>
      </c>
      <c r="AW1634" s="13" t="s">
        <v>35</v>
      </c>
      <c r="AX1634" s="13" t="s">
        <v>74</v>
      </c>
      <c r="AY1634" s="245" t="s">
        <v>197</v>
      </c>
    </row>
    <row r="1635" s="13" customFormat="1">
      <c r="A1635" s="13"/>
      <c r="B1635" s="234"/>
      <c r="C1635" s="235"/>
      <c r="D1635" s="236" t="s">
        <v>207</v>
      </c>
      <c r="E1635" s="237" t="s">
        <v>19</v>
      </c>
      <c r="F1635" s="238" t="s">
        <v>932</v>
      </c>
      <c r="G1635" s="235"/>
      <c r="H1635" s="239">
        <v>3.71</v>
      </c>
      <c r="I1635" s="240"/>
      <c r="J1635" s="235"/>
      <c r="K1635" s="235"/>
      <c r="L1635" s="241"/>
      <c r="M1635" s="242"/>
      <c r="N1635" s="243"/>
      <c r="O1635" s="243"/>
      <c r="P1635" s="243"/>
      <c r="Q1635" s="243"/>
      <c r="R1635" s="243"/>
      <c r="S1635" s="243"/>
      <c r="T1635" s="24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5" t="s">
        <v>207</v>
      </c>
      <c r="AU1635" s="245" t="s">
        <v>83</v>
      </c>
      <c r="AV1635" s="13" t="s">
        <v>83</v>
      </c>
      <c r="AW1635" s="13" t="s">
        <v>35</v>
      </c>
      <c r="AX1635" s="13" t="s">
        <v>74</v>
      </c>
      <c r="AY1635" s="245" t="s">
        <v>197</v>
      </c>
    </row>
    <row r="1636" s="13" customFormat="1">
      <c r="A1636" s="13"/>
      <c r="B1636" s="234"/>
      <c r="C1636" s="235"/>
      <c r="D1636" s="236" t="s">
        <v>207</v>
      </c>
      <c r="E1636" s="237" t="s">
        <v>19</v>
      </c>
      <c r="F1636" s="238" t="s">
        <v>933</v>
      </c>
      <c r="G1636" s="235"/>
      <c r="H1636" s="239">
        <v>14.5</v>
      </c>
      <c r="I1636" s="240"/>
      <c r="J1636" s="235"/>
      <c r="K1636" s="235"/>
      <c r="L1636" s="241"/>
      <c r="M1636" s="242"/>
      <c r="N1636" s="243"/>
      <c r="O1636" s="243"/>
      <c r="P1636" s="243"/>
      <c r="Q1636" s="243"/>
      <c r="R1636" s="243"/>
      <c r="S1636" s="243"/>
      <c r="T1636" s="24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5" t="s">
        <v>207</v>
      </c>
      <c r="AU1636" s="245" t="s">
        <v>83</v>
      </c>
      <c r="AV1636" s="13" t="s">
        <v>83</v>
      </c>
      <c r="AW1636" s="13" t="s">
        <v>35</v>
      </c>
      <c r="AX1636" s="13" t="s">
        <v>74</v>
      </c>
      <c r="AY1636" s="245" t="s">
        <v>197</v>
      </c>
    </row>
    <row r="1637" s="13" customFormat="1">
      <c r="A1637" s="13"/>
      <c r="B1637" s="234"/>
      <c r="C1637" s="235"/>
      <c r="D1637" s="236" t="s">
        <v>207</v>
      </c>
      <c r="E1637" s="237" t="s">
        <v>19</v>
      </c>
      <c r="F1637" s="238" t="s">
        <v>934</v>
      </c>
      <c r="G1637" s="235"/>
      <c r="H1637" s="239">
        <v>19.850000000000001</v>
      </c>
      <c r="I1637" s="240"/>
      <c r="J1637" s="235"/>
      <c r="K1637" s="235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207</v>
      </c>
      <c r="AU1637" s="245" t="s">
        <v>83</v>
      </c>
      <c r="AV1637" s="13" t="s">
        <v>83</v>
      </c>
      <c r="AW1637" s="13" t="s">
        <v>35</v>
      </c>
      <c r="AX1637" s="13" t="s">
        <v>74</v>
      </c>
      <c r="AY1637" s="245" t="s">
        <v>197</v>
      </c>
    </row>
    <row r="1638" s="13" customFormat="1">
      <c r="A1638" s="13"/>
      <c r="B1638" s="234"/>
      <c r="C1638" s="235"/>
      <c r="D1638" s="236" t="s">
        <v>207</v>
      </c>
      <c r="E1638" s="237" t="s">
        <v>19</v>
      </c>
      <c r="F1638" s="238" t="s">
        <v>935</v>
      </c>
      <c r="G1638" s="235"/>
      <c r="H1638" s="239">
        <v>7.8300000000000001</v>
      </c>
      <c r="I1638" s="240"/>
      <c r="J1638" s="235"/>
      <c r="K1638" s="235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207</v>
      </c>
      <c r="AU1638" s="245" t="s">
        <v>83</v>
      </c>
      <c r="AV1638" s="13" t="s">
        <v>83</v>
      </c>
      <c r="AW1638" s="13" t="s">
        <v>35</v>
      </c>
      <c r="AX1638" s="13" t="s">
        <v>74</v>
      </c>
      <c r="AY1638" s="245" t="s">
        <v>197</v>
      </c>
    </row>
    <row r="1639" s="13" customFormat="1">
      <c r="A1639" s="13"/>
      <c r="B1639" s="234"/>
      <c r="C1639" s="235"/>
      <c r="D1639" s="236" t="s">
        <v>207</v>
      </c>
      <c r="E1639" s="237" t="s">
        <v>19</v>
      </c>
      <c r="F1639" s="238" t="s">
        <v>936</v>
      </c>
      <c r="G1639" s="235"/>
      <c r="H1639" s="239">
        <v>4.4000000000000004</v>
      </c>
      <c r="I1639" s="240"/>
      <c r="J1639" s="235"/>
      <c r="K1639" s="235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207</v>
      </c>
      <c r="AU1639" s="245" t="s">
        <v>83</v>
      </c>
      <c r="AV1639" s="13" t="s">
        <v>83</v>
      </c>
      <c r="AW1639" s="13" t="s">
        <v>35</v>
      </c>
      <c r="AX1639" s="13" t="s">
        <v>74</v>
      </c>
      <c r="AY1639" s="245" t="s">
        <v>197</v>
      </c>
    </row>
    <row r="1640" s="13" customFormat="1">
      <c r="A1640" s="13"/>
      <c r="B1640" s="234"/>
      <c r="C1640" s="235"/>
      <c r="D1640" s="236" t="s">
        <v>207</v>
      </c>
      <c r="E1640" s="237" t="s">
        <v>19</v>
      </c>
      <c r="F1640" s="238" t="s">
        <v>937</v>
      </c>
      <c r="G1640" s="235"/>
      <c r="H1640" s="239">
        <v>13.5</v>
      </c>
      <c r="I1640" s="240"/>
      <c r="J1640" s="235"/>
      <c r="K1640" s="235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207</v>
      </c>
      <c r="AU1640" s="245" t="s">
        <v>83</v>
      </c>
      <c r="AV1640" s="13" t="s">
        <v>83</v>
      </c>
      <c r="AW1640" s="13" t="s">
        <v>35</v>
      </c>
      <c r="AX1640" s="13" t="s">
        <v>74</v>
      </c>
      <c r="AY1640" s="245" t="s">
        <v>197</v>
      </c>
    </row>
    <row r="1641" s="13" customFormat="1">
      <c r="A1641" s="13"/>
      <c r="B1641" s="234"/>
      <c r="C1641" s="235"/>
      <c r="D1641" s="236" t="s">
        <v>207</v>
      </c>
      <c r="E1641" s="237" t="s">
        <v>19</v>
      </c>
      <c r="F1641" s="238" t="s">
        <v>938</v>
      </c>
      <c r="G1641" s="235"/>
      <c r="H1641" s="239">
        <v>13.15</v>
      </c>
      <c r="I1641" s="240"/>
      <c r="J1641" s="235"/>
      <c r="K1641" s="235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207</v>
      </c>
      <c r="AU1641" s="245" t="s">
        <v>83</v>
      </c>
      <c r="AV1641" s="13" t="s">
        <v>83</v>
      </c>
      <c r="AW1641" s="13" t="s">
        <v>35</v>
      </c>
      <c r="AX1641" s="13" t="s">
        <v>74</v>
      </c>
      <c r="AY1641" s="245" t="s">
        <v>197</v>
      </c>
    </row>
    <row r="1642" s="13" customFormat="1">
      <c r="A1642" s="13"/>
      <c r="B1642" s="234"/>
      <c r="C1642" s="235"/>
      <c r="D1642" s="236" t="s">
        <v>207</v>
      </c>
      <c r="E1642" s="237" t="s">
        <v>19</v>
      </c>
      <c r="F1642" s="238" t="s">
        <v>939</v>
      </c>
      <c r="G1642" s="235"/>
      <c r="H1642" s="239">
        <v>11.59</v>
      </c>
      <c r="I1642" s="240"/>
      <c r="J1642" s="235"/>
      <c r="K1642" s="235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207</v>
      </c>
      <c r="AU1642" s="245" t="s">
        <v>83</v>
      </c>
      <c r="AV1642" s="13" t="s">
        <v>83</v>
      </c>
      <c r="AW1642" s="13" t="s">
        <v>35</v>
      </c>
      <c r="AX1642" s="13" t="s">
        <v>74</v>
      </c>
      <c r="AY1642" s="245" t="s">
        <v>197</v>
      </c>
    </row>
    <row r="1643" s="13" customFormat="1">
      <c r="A1643" s="13"/>
      <c r="B1643" s="234"/>
      <c r="C1643" s="235"/>
      <c r="D1643" s="236" t="s">
        <v>207</v>
      </c>
      <c r="E1643" s="237" t="s">
        <v>19</v>
      </c>
      <c r="F1643" s="238" t="s">
        <v>940</v>
      </c>
      <c r="G1643" s="235"/>
      <c r="H1643" s="239">
        <v>12.16</v>
      </c>
      <c r="I1643" s="240"/>
      <c r="J1643" s="235"/>
      <c r="K1643" s="235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207</v>
      </c>
      <c r="AU1643" s="245" t="s">
        <v>83</v>
      </c>
      <c r="AV1643" s="13" t="s">
        <v>83</v>
      </c>
      <c r="AW1643" s="13" t="s">
        <v>35</v>
      </c>
      <c r="AX1643" s="13" t="s">
        <v>74</v>
      </c>
      <c r="AY1643" s="245" t="s">
        <v>197</v>
      </c>
    </row>
    <row r="1644" s="13" customFormat="1">
      <c r="A1644" s="13"/>
      <c r="B1644" s="234"/>
      <c r="C1644" s="235"/>
      <c r="D1644" s="236" t="s">
        <v>207</v>
      </c>
      <c r="E1644" s="237" t="s">
        <v>19</v>
      </c>
      <c r="F1644" s="238" t="s">
        <v>941</v>
      </c>
      <c r="G1644" s="235"/>
      <c r="H1644" s="239">
        <v>8.7599999999999998</v>
      </c>
      <c r="I1644" s="240"/>
      <c r="J1644" s="235"/>
      <c r="K1644" s="235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207</v>
      </c>
      <c r="AU1644" s="245" t="s">
        <v>83</v>
      </c>
      <c r="AV1644" s="13" t="s">
        <v>83</v>
      </c>
      <c r="AW1644" s="13" t="s">
        <v>35</v>
      </c>
      <c r="AX1644" s="13" t="s">
        <v>74</v>
      </c>
      <c r="AY1644" s="245" t="s">
        <v>197</v>
      </c>
    </row>
    <row r="1645" s="13" customFormat="1">
      <c r="A1645" s="13"/>
      <c r="B1645" s="234"/>
      <c r="C1645" s="235"/>
      <c r="D1645" s="236" t="s">
        <v>207</v>
      </c>
      <c r="E1645" s="237" t="s">
        <v>19</v>
      </c>
      <c r="F1645" s="238" t="s">
        <v>942</v>
      </c>
      <c r="G1645" s="235"/>
      <c r="H1645" s="239">
        <v>2.21</v>
      </c>
      <c r="I1645" s="240"/>
      <c r="J1645" s="235"/>
      <c r="K1645" s="235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207</v>
      </c>
      <c r="AU1645" s="245" t="s">
        <v>83</v>
      </c>
      <c r="AV1645" s="13" t="s">
        <v>83</v>
      </c>
      <c r="AW1645" s="13" t="s">
        <v>35</v>
      </c>
      <c r="AX1645" s="13" t="s">
        <v>74</v>
      </c>
      <c r="AY1645" s="245" t="s">
        <v>197</v>
      </c>
    </row>
    <row r="1646" s="13" customFormat="1">
      <c r="A1646" s="13"/>
      <c r="B1646" s="234"/>
      <c r="C1646" s="235"/>
      <c r="D1646" s="236" t="s">
        <v>207</v>
      </c>
      <c r="E1646" s="237" t="s">
        <v>19</v>
      </c>
      <c r="F1646" s="238" t="s">
        <v>943</v>
      </c>
      <c r="G1646" s="235"/>
      <c r="H1646" s="239">
        <v>6.7599999999999998</v>
      </c>
      <c r="I1646" s="240"/>
      <c r="J1646" s="235"/>
      <c r="K1646" s="235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207</v>
      </c>
      <c r="AU1646" s="245" t="s">
        <v>83</v>
      </c>
      <c r="AV1646" s="13" t="s">
        <v>83</v>
      </c>
      <c r="AW1646" s="13" t="s">
        <v>35</v>
      </c>
      <c r="AX1646" s="13" t="s">
        <v>74</v>
      </c>
      <c r="AY1646" s="245" t="s">
        <v>197</v>
      </c>
    </row>
    <row r="1647" s="13" customFormat="1">
      <c r="A1647" s="13"/>
      <c r="B1647" s="234"/>
      <c r="C1647" s="235"/>
      <c r="D1647" s="236" t="s">
        <v>207</v>
      </c>
      <c r="E1647" s="237" t="s">
        <v>19</v>
      </c>
      <c r="F1647" s="238" t="s">
        <v>944</v>
      </c>
      <c r="G1647" s="235"/>
      <c r="H1647" s="239">
        <v>4.4900000000000002</v>
      </c>
      <c r="I1647" s="240"/>
      <c r="J1647" s="235"/>
      <c r="K1647" s="235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207</v>
      </c>
      <c r="AU1647" s="245" t="s">
        <v>83</v>
      </c>
      <c r="AV1647" s="13" t="s">
        <v>83</v>
      </c>
      <c r="AW1647" s="13" t="s">
        <v>35</v>
      </c>
      <c r="AX1647" s="13" t="s">
        <v>74</v>
      </c>
      <c r="AY1647" s="245" t="s">
        <v>197</v>
      </c>
    </row>
    <row r="1648" s="13" customFormat="1">
      <c r="A1648" s="13"/>
      <c r="B1648" s="234"/>
      <c r="C1648" s="235"/>
      <c r="D1648" s="236" t="s">
        <v>207</v>
      </c>
      <c r="E1648" s="237" t="s">
        <v>19</v>
      </c>
      <c r="F1648" s="238" t="s">
        <v>945</v>
      </c>
      <c r="G1648" s="235"/>
      <c r="H1648" s="239">
        <v>3.9399999999999999</v>
      </c>
      <c r="I1648" s="240"/>
      <c r="J1648" s="235"/>
      <c r="K1648" s="235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207</v>
      </c>
      <c r="AU1648" s="245" t="s">
        <v>83</v>
      </c>
      <c r="AV1648" s="13" t="s">
        <v>83</v>
      </c>
      <c r="AW1648" s="13" t="s">
        <v>35</v>
      </c>
      <c r="AX1648" s="13" t="s">
        <v>74</v>
      </c>
      <c r="AY1648" s="245" t="s">
        <v>197</v>
      </c>
    </row>
    <row r="1649" s="13" customFormat="1">
      <c r="A1649" s="13"/>
      <c r="B1649" s="234"/>
      <c r="C1649" s="235"/>
      <c r="D1649" s="236" t="s">
        <v>207</v>
      </c>
      <c r="E1649" s="237" t="s">
        <v>19</v>
      </c>
      <c r="F1649" s="238" t="s">
        <v>946</v>
      </c>
      <c r="G1649" s="235"/>
      <c r="H1649" s="239">
        <v>10.93</v>
      </c>
      <c r="I1649" s="240"/>
      <c r="J1649" s="235"/>
      <c r="K1649" s="235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207</v>
      </c>
      <c r="AU1649" s="245" t="s">
        <v>83</v>
      </c>
      <c r="AV1649" s="13" t="s">
        <v>83</v>
      </c>
      <c r="AW1649" s="13" t="s">
        <v>35</v>
      </c>
      <c r="AX1649" s="13" t="s">
        <v>74</v>
      </c>
      <c r="AY1649" s="245" t="s">
        <v>197</v>
      </c>
    </row>
    <row r="1650" s="13" customFormat="1">
      <c r="A1650" s="13"/>
      <c r="B1650" s="234"/>
      <c r="C1650" s="235"/>
      <c r="D1650" s="236" t="s">
        <v>207</v>
      </c>
      <c r="E1650" s="237" t="s">
        <v>19</v>
      </c>
      <c r="F1650" s="238" t="s">
        <v>947</v>
      </c>
      <c r="G1650" s="235"/>
      <c r="H1650" s="239">
        <v>11.060000000000001</v>
      </c>
      <c r="I1650" s="240"/>
      <c r="J1650" s="235"/>
      <c r="K1650" s="235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207</v>
      </c>
      <c r="AU1650" s="245" t="s">
        <v>83</v>
      </c>
      <c r="AV1650" s="13" t="s">
        <v>83</v>
      </c>
      <c r="AW1650" s="13" t="s">
        <v>35</v>
      </c>
      <c r="AX1650" s="13" t="s">
        <v>74</v>
      </c>
      <c r="AY1650" s="245" t="s">
        <v>197</v>
      </c>
    </row>
    <row r="1651" s="16" customFormat="1">
      <c r="A1651" s="16"/>
      <c r="B1651" s="267"/>
      <c r="C1651" s="268"/>
      <c r="D1651" s="236" t="s">
        <v>207</v>
      </c>
      <c r="E1651" s="269" t="s">
        <v>19</v>
      </c>
      <c r="F1651" s="270" t="s">
        <v>348</v>
      </c>
      <c r="G1651" s="268"/>
      <c r="H1651" s="271">
        <v>153.44</v>
      </c>
      <c r="I1651" s="272"/>
      <c r="J1651" s="268"/>
      <c r="K1651" s="268"/>
      <c r="L1651" s="273"/>
      <c r="M1651" s="274"/>
      <c r="N1651" s="275"/>
      <c r="O1651" s="275"/>
      <c r="P1651" s="275"/>
      <c r="Q1651" s="275"/>
      <c r="R1651" s="275"/>
      <c r="S1651" s="275"/>
      <c r="T1651" s="27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T1651" s="277" t="s">
        <v>207</v>
      </c>
      <c r="AU1651" s="277" t="s">
        <v>83</v>
      </c>
      <c r="AV1651" s="16" t="s">
        <v>94</v>
      </c>
      <c r="AW1651" s="16" t="s">
        <v>35</v>
      </c>
      <c r="AX1651" s="16" t="s">
        <v>74</v>
      </c>
      <c r="AY1651" s="277" t="s">
        <v>197</v>
      </c>
    </row>
    <row r="1652" s="15" customFormat="1">
      <c r="A1652" s="15"/>
      <c r="B1652" s="257"/>
      <c r="C1652" s="258"/>
      <c r="D1652" s="236" t="s">
        <v>207</v>
      </c>
      <c r="E1652" s="259" t="s">
        <v>19</v>
      </c>
      <c r="F1652" s="260" t="s">
        <v>743</v>
      </c>
      <c r="G1652" s="258"/>
      <c r="H1652" s="259" t="s">
        <v>19</v>
      </c>
      <c r="I1652" s="261"/>
      <c r="J1652" s="258"/>
      <c r="K1652" s="258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207</v>
      </c>
      <c r="AU1652" s="266" t="s">
        <v>83</v>
      </c>
      <c r="AV1652" s="15" t="s">
        <v>81</v>
      </c>
      <c r="AW1652" s="15" t="s">
        <v>35</v>
      </c>
      <c r="AX1652" s="15" t="s">
        <v>74</v>
      </c>
      <c r="AY1652" s="266" t="s">
        <v>197</v>
      </c>
    </row>
    <row r="1653" s="13" customFormat="1">
      <c r="A1653" s="13"/>
      <c r="B1653" s="234"/>
      <c r="C1653" s="235"/>
      <c r="D1653" s="236" t="s">
        <v>207</v>
      </c>
      <c r="E1653" s="237" t="s">
        <v>19</v>
      </c>
      <c r="F1653" s="238" t="s">
        <v>948</v>
      </c>
      <c r="G1653" s="235"/>
      <c r="H1653" s="239">
        <v>11.859999999999999</v>
      </c>
      <c r="I1653" s="240"/>
      <c r="J1653" s="235"/>
      <c r="K1653" s="235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207</v>
      </c>
      <c r="AU1653" s="245" t="s">
        <v>83</v>
      </c>
      <c r="AV1653" s="13" t="s">
        <v>83</v>
      </c>
      <c r="AW1653" s="13" t="s">
        <v>35</v>
      </c>
      <c r="AX1653" s="13" t="s">
        <v>74</v>
      </c>
      <c r="AY1653" s="245" t="s">
        <v>197</v>
      </c>
    </row>
    <row r="1654" s="13" customFormat="1">
      <c r="A1654" s="13"/>
      <c r="B1654" s="234"/>
      <c r="C1654" s="235"/>
      <c r="D1654" s="236" t="s">
        <v>207</v>
      </c>
      <c r="E1654" s="237" t="s">
        <v>19</v>
      </c>
      <c r="F1654" s="238" t="s">
        <v>949</v>
      </c>
      <c r="G1654" s="235"/>
      <c r="H1654" s="239">
        <v>23.789999999999999</v>
      </c>
      <c r="I1654" s="240"/>
      <c r="J1654" s="235"/>
      <c r="K1654" s="235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207</v>
      </c>
      <c r="AU1654" s="245" t="s">
        <v>83</v>
      </c>
      <c r="AV1654" s="13" t="s">
        <v>83</v>
      </c>
      <c r="AW1654" s="13" t="s">
        <v>35</v>
      </c>
      <c r="AX1654" s="13" t="s">
        <v>74</v>
      </c>
      <c r="AY1654" s="245" t="s">
        <v>197</v>
      </c>
    </row>
    <row r="1655" s="13" customFormat="1">
      <c r="A1655" s="13"/>
      <c r="B1655" s="234"/>
      <c r="C1655" s="235"/>
      <c r="D1655" s="236" t="s">
        <v>207</v>
      </c>
      <c r="E1655" s="237" t="s">
        <v>19</v>
      </c>
      <c r="F1655" s="238" t="s">
        <v>951</v>
      </c>
      <c r="G1655" s="235"/>
      <c r="H1655" s="239">
        <v>3.46</v>
      </c>
      <c r="I1655" s="240"/>
      <c r="J1655" s="235"/>
      <c r="K1655" s="235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207</v>
      </c>
      <c r="AU1655" s="245" t="s">
        <v>83</v>
      </c>
      <c r="AV1655" s="13" t="s">
        <v>83</v>
      </c>
      <c r="AW1655" s="13" t="s">
        <v>35</v>
      </c>
      <c r="AX1655" s="13" t="s">
        <v>74</v>
      </c>
      <c r="AY1655" s="245" t="s">
        <v>197</v>
      </c>
    </row>
    <row r="1656" s="13" customFormat="1">
      <c r="A1656" s="13"/>
      <c r="B1656" s="234"/>
      <c r="C1656" s="235"/>
      <c r="D1656" s="236" t="s">
        <v>207</v>
      </c>
      <c r="E1656" s="237" t="s">
        <v>19</v>
      </c>
      <c r="F1656" s="238" t="s">
        <v>955</v>
      </c>
      <c r="G1656" s="235"/>
      <c r="H1656" s="239">
        <v>3.9700000000000002</v>
      </c>
      <c r="I1656" s="240"/>
      <c r="J1656" s="235"/>
      <c r="K1656" s="235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5" t="s">
        <v>207</v>
      </c>
      <c r="AU1656" s="245" t="s">
        <v>83</v>
      </c>
      <c r="AV1656" s="13" t="s">
        <v>83</v>
      </c>
      <c r="AW1656" s="13" t="s">
        <v>35</v>
      </c>
      <c r="AX1656" s="13" t="s">
        <v>74</v>
      </c>
      <c r="AY1656" s="245" t="s">
        <v>197</v>
      </c>
    </row>
    <row r="1657" s="13" customFormat="1">
      <c r="A1657" s="13"/>
      <c r="B1657" s="234"/>
      <c r="C1657" s="235"/>
      <c r="D1657" s="236" t="s">
        <v>207</v>
      </c>
      <c r="E1657" s="237" t="s">
        <v>19</v>
      </c>
      <c r="F1657" s="238" t="s">
        <v>956</v>
      </c>
      <c r="G1657" s="235"/>
      <c r="H1657" s="239">
        <v>3.98</v>
      </c>
      <c r="I1657" s="240"/>
      <c r="J1657" s="235"/>
      <c r="K1657" s="235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207</v>
      </c>
      <c r="AU1657" s="245" t="s">
        <v>83</v>
      </c>
      <c r="AV1657" s="13" t="s">
        <v>83</v>
      </c>
      <c r="AW1657" s="13" t="s">
        <v>35</v>
      </c>
      <c r="AX1657" s="13" t="s">
        <v>74</v>
      </c>
      <c r="AY1657" s="245" t="s">
        <v>197</v>
      </c>
    </row>
    <row r="1658" s="13" customFormat="1">
      <c r="A1658" s="13"/>
      <c r="B1658" s="234"/>
      <c r="C1658" s="235"/>
      <c r="D1658" s="236" t="s">
        <v>207</v>
      </c>
      <c r="E1658" s="237" t="s">
        <v>19</v>
      </c>
      <c r="F1658" s="238" t="s">
        <v>958</v>
      </c>
      <c r="G1658" s="235"/>
      <c r="H1658" s="239">
        <v>6.0099999999999998</v>
      </c>
      <c r="I1658" s="240"/>
      <c r="J1658" s="235"/>
      <c r="K1658" s="235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207</v>
      </c>
      <c r="AU1658" s="245" t="s">
        <v>83</v>
      </c>
      <c r="AV1658" s="13" t="s">
        <v>83</v>
      </c>
      <c r="AW1658" s="13" t="s">
        <v>35</v>
      </c>
      <c r="AX1658" s="13" t="s">
        <v>74</v>
      </c>
      <c r="AY1658" s="245" t="s">
        <v>197</v>
      </c>
    </row>
    <row r="1659" s="13" customFormat="1">
      <c r="A1659" s="13"/>
      <c r="B1659" s="234"/>
      <c r="C1659" s="235"/>
      <c r="D1659" s="236" t="s">
        <v>207</v>
      </c>
      <c r="E1659" s="237" t="s">
        <v>19</v>
      </c>
      <c r="F1659" s="238" t="s">
        <v>959</v>
      </c>
      <c r="G1659" s="235"/>
      <c r="H1659" s="239">
        <v>6.0599999999999996</v>
      </c>
      <c r="I1659" s="240"/>
      <c r="J1659" s="235"/>
      <c r="K1659" s="235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207</v>
      </c>
      <c r="AU1659" s="245" t="s">
        <v>83</v>
      </c>
      <c r="AV1659" s="13" t="s">
        <v>83</v>
      </c>
      <c r="AW1659" s="13" t="s">
        <v>35</v>
      </c>
      <c r="AX1659" s="13" t="s">
        <v>74</v>
      </c>
      <c r="AY1659" s="245" t="s">
        <v>197</v>
      </c>
    </row>
    <row r="1660" s="16" customFormat="1">
      <c r="A1660" s="16"/>
      <c r="B1660" s="267"/>
      <c r="C1660" s="268"/>
      <c r="D1660" s="236" t="s">
        <v>207</v>
      </c>
      <c r="E1660" s="269" t="s">
        <v>19</v>
      </c>
      <c r="F1660" s="270" t="s">
        <v>348</v>
      </c>
      <c r="G1660" s="268"/>
      <c r="H1660" s="271">
        <v>59.130000000000003</v>
      </c>
      <c r="I1660" s="272"/>
      <c r="J1660" s="268"/>
      <c r="K1660" s="268"/>
      <c r="L1660" s="273"/>
      <c r="M1660" s="274"/>
      <c r="N1660" s="275"/>
      <c r="O1660" s="275"/>
      <c r="P1660" s="275"/>
      <c r="Q1660" s="275"/>
      <c r="R1660" s="275"/>
      <c r="S1660" s="275"/>
      <c r="T1660" s="27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77" t="s">
        <v>207</v>
      </c>
      <c r="AU1660" s="277" t="s">
        <v>83</v>
      </c>
      <c r="AV1660" s="16" t="s">
        <v>94</v>
      </c>
      <c r="AW1660" s="16" t="s">
        <v>35</v>
      </c>
      <c r="AX1660" s="16" t="s">
        <v>74</v>
      </c>
      <c r="AY1660" s="277" t="s">
        <v>197</v>
      </c>
    </row>
    <row r="1661" s="14" customFormat="1">
      <c r="A1661" s="14"/>
      <c r="B1661" s="246"/>
      <c r="C1661" s="247"/>
      <c r="D1661" s="236" t="s">
        <v>207</v>
      </c>
      <c r="E1661" s="248" t="s">
        <v>19</v>
      </c>
      <c r="F1661" s="249" t="s">
        <v>216</v>
      </c>
      <c r="G1661" s="247"/>
      <c r="H1661" s="250">
        <v>212.56999999999999</v>
      </c>
      <c r="I1661" s="251"/>
      <c r="J1661" s="247"/>
      <c r="K1661" s="247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6" t="s">
        <v>207</v>
      </c>
      <c r="AU1661" s="256" t="s">
        <v>83</v>
      </c>
      <c r="AV1661" s="14" t="s">
        <v>109</v>
      </c>
      <c r="AW1661" s="14" t="s">
        <v>35</v>
      </c>
      <c r="AX1661" s="14" t="s">
        <v>81</v>
      </c>
      <c r="AY1661" s="256" t="s">
        <v>197</v>
      </c>
    </row>
    <row r="1662" s="2" customFormat="1" ht="44.25" customHeight="1">
      <c r="A1662" s="41"/>
      <c r="B1662" s="42"/>
      <c r="C1662" s="216" t="s">
        <v>2313</v>
      </c>
      <c r="D1662" s="216" t="s">
        <v>199</v>
      </c>
      <c r="E1662" s="217" t="s">
        <v>2314</v>
      </c>
      <c r="F1662" s="218" t="s">
        <v>2315</v>
      </c>
      <c r="G1662" s="219" t="s">
        <v>1331</v>
      </c>
      <c r="H1662" s="288"/>
      <c r="I1662" s="221"/>
      <c r="J1662" s="222">
        <f>ROUND(I1662*H1662,2)</f>
        <v>0</v>
      </c>
      <c r="K1662" s="218" t="s">
        <v>203</v>
      </c>
      <c r="L1662" s="47"/>
      <c r="M1662" s="223" t="s">
        <v>19</v>
      </c>
      <c r="N1662" s="224" t="s">
        <v>45</v>
      </c>
      <c r="O1662" s="87"/>
      <c r="P1662" s="225">
        <f>O1662*H1662</f>
        <v>0</v>
      </c>
      <c r="Q1662" s="225">
        <v>0</v>
      </c>
      <c r="R1662" s="225">
        <f>Q1662*H1662</f>
        <v>0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304</v>
      </c>
      <c r="AT1662" s="227" t="s">
        <v>199</v>
      </c>
      <c r="AU1662" s="227" t="s">
        <v>83</v>
      </c>
      <c r="AY1662" s="20" t="s">
        <v>197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81</v>
      </c>
      <c r="BK1662" s="228">
        <f>ROUND(I1662*H1662,2)</f>
        <v>0</v>
      </c>
      <c r="BL1662" s="20" t="s">
        <v>304</v>
      </c>
      <c r="BM1662" s="227" t="s">
        <v>2316</v>
      </c>
    </row>
    <row r="1663" s="2" customFormat="1">
      <c r="A1663" s="41"/>
      <c r="B1663" s="42"/>
      <c r="C1663" s="43"/>
      <c r="D1663" s="229" t="s">
        <v>205</v>
      </c>
      <c r="E1663" s="43"/>
      <c r="F1663" s="230" t="s">
        <v>2317</v>
      </c>
      <c r="G1663" s="43"/>
      <c r="H1663" s="43"/>
      <c r="I1663" s="231"/>
      <c r="J1663" s="43"/>
      <c r="K1663" s="43"/>
      <c r="L1663" s="47"/>
      <c r="M1663" s="232"/>
      <c r="N1663" s="233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205</v>
      </c>
      <c r="AU1663" s="20" t="s">
        <v>83</v>
      </c>
    </row>
    <row r="1664" s="12" customFormat="1" ht="22.8" customHeight="1">
      <c r="A1664" s="12"/>
      <c r="B1664" s="200"/>
      <c r="C1664" s="201"/>
      <c r="D1664" s="202" t="s">
        <v>73</v>
      </c>
      <c r="E1664" s="214" t="s">
        <v>2318</v>
      </c>
      <c r="F1664" s="214" t="s">
        <v>2319</v>
      </c>
      <c r="G1664" s="201"/>
      <c r="H1664" s="201"/>
      <c r="I1664" s="204"/>
      <c r="J1664" s="215">
        <f>BK1664</f>
        <v>0</v>
      </c>
      <c r="K1664" s="201"/>
      <c r="L1664" s="206"/>
      <c r="M1664" s="207"/>
      <c r="N1664" s="208"/>
      <c r="O1664" s="208"/>
      <c r="P1664" s="209">
        <f>SUM(P1665:P1722)</f>
        <v>0</v>
      </c>
      <c r="Q1664" s="208"/>
      <c r="R1664" s="209">
        <f>SUM(R1665:R1722)</f>
        <v>3.9751121000000005</v>
      </c>
      <c r="S1664" s="208"/>
      <c r="T1664" s="210">
        <f>SUM(T1665:T1722)</f>
        <v>0</v>
      </c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R1664" s="211" t="s">
        <v>83</v>
      </c>
      <c r="AT1664" s="212" t="s">
        <v>73</v>
      </c>
      <c r="AU1664" s="212" t="s">
        <v>81</v>
      </c>
      <c r="AY1664" s="211" t="s">
        <v>197</v>
      </c>
      <c r="BK1664" s="213">
        <f>SUM(BK1665:BK1722)</f>
        <v>0</v>
      </c>
    </row>
    <row r="1665" s="2" customFormat="1" ht="24.15" customHeight="1">
      <c r="A1665" s="41"/>
      <c r="B1665" s="42"/>
      <c r="C1665" s="216" t="s">
        <v>2320</v>
      </c>
      <c r="D1665" s="289" t="s">
        <v>199</v>
      </c>
      <c r="E1665" s="217" t="s">
        <v>2321</v>
      </c>
      <c r="F1665" s="218" t="s">
        <v>2322</v>
      </c>
      <c r="G1665" s="219" t="s">
        <v>202</v>
      </c>
      <c r="H1665" s="220">
        <v>299.44999999999999</v>
      </c>
      <c r="I1665" s="221"/>
      <c r="J1665" s="222">
        <f>ROUND(I1665*H1665,2)</f>
        <v>0</v>
      </c>
      <c r="K1665" s="218" t="s">
        <v>203</v>
      </c>
      <c r="L1665" s="47"/>
      <c r="M1665" s="223" t="s">
        <v>19</v>
      </c>
      <c r="N1665" s="224" t="s">
        <v>45</v>
      </c>
      <c r="O1665" s="87"/>
      <c r="P1665" s="225">
        <f>O1665*H1665</f>
        <v>0</v>
      </c>
      <c r="Q1665" s="225">
        <v>0</v>
      </c>
      <c r="R1665" s="225">
        <f>Q1665*H1665</f>
        <v>0</v>
      </c>
      <c r="S1665" s="225">
        <v>0</v>
      </c>
      <c r="T1665" s="226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27" t="s">
        <v>304</v>
      </c>
      <c r="AT1665" s="227" t="s">
        <v>199</v>
      </c>
      <c r="AU1665" s="227" t="s">
        <v>83</v>
      </c>
      <c r="AY1665" s="20" t="s">
        <v>197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20" t="s">
        <v>81</v>
      </c>
      <c r="BK1665" s="228">
        <f>ROUND(I1665*H1665,2)</f>
        <v>0</v>
      </c>
      <c r="BL1665" s="20" t="s">
        <v>304</v>
      </c>
      <c r="BM1665" s="227" t="s">
        <v>2323</v>
      </c>
    </row>
    <row r="1666" s="2" customFormat="1">
      <c r="A1666" s="41"/>
      <c r="B1666" s="42"/>
      <c r="C1666" s="43"/>
      <c r="D1666" s="229" t="s">
        <v>205</v>
      </c>
      <c r="E1666" s="43"/>
      <c r="F1666" s="230" t="s">
        <v>2324</v>
      </c>
      <c r="G1666" s="43"/>
      <c r="H1666" s="43"/>
      <c r="I1666" s="231"/>
      <c r="J1666" s="43"/>
      <c r="K1666" s="43"/>
      <c r="L1666" s="47"/>
      <c r="M1666" s="232"/>
      <c r="N1666" s="233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205</v>
      </c>
      <c r="AU1666" s="20" t="s">
        <v>83</v>
      </c>
    </row>
    <row r="1667" s="2" customFormat="1" ht="24.15" customHeight="1">
      <c r="A1667" s="41"/>
      <c r="B1667" s="42"/>
      <c r="C1667" s="216" t="s">
        <v>2325</v>
      </c>
      <c r="D1667" s="216" t="s">
        <v>199</v>
      </c>
      <c r="E1667" s="217" t="s">
        <v>2326</v>
      </c>
      <c r="F1667" s="218" t="s">
        <v>2327</v>
      </c>
      <c r="G1667" s="219" t="s">
        <v>202</v>
      </c>
      <c r="H1667" s="220">
        <v>299.44999999999999</v>
      </c>
      <c r="I1667" s="221"/>
      <c r="J1667" s="222">
        <f>ROUND(I1667*H1667,2)</f>
        <v>0</v>
      </c>
      <c r="K1667" s="218" t="s">
        <v>203</v>
      </c>
      <c r="L1667" s="47"/>
      <c r="M1667" s="223" t="s">
        <v>19</v>
      </c>
      <c r="N1667" s="224" t="s">
        <v>45</v>
      </c>
      <c r="O1667" s="87"/>
      <c r="P1667" s="225">
        <f>O1667*H1667</f>
        <v>0</v>
      </c>
      <c r="Q1667" s="225">
        <v>0</v>
      </c>
      <c r="R1667" s="225">
        <f>Q1667*H1667</f>
        <v>0</v>
      </c>
      <c r="S1667" s="225">
        <v>0</v>
      </c>
      <c r="T1667" s="226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27" t="s">
        <v>304</v>
      </c>
      <c r="AT1667" s="227" t="s">
        <v>199</v>
      </c>
      <c r="AU1667" s="227" t="s">
        <v>83</v>
      </c>
      <c r="AY1667" s="20" t="s">
        <v>197</v>
      </c>
      <c r="BE1667" s="228">
        <f>IF(N1667="základní",J1667,0)</f>
        <v>0</v>
      </c>
      <c r="BF1667" s="228">
        <f>IF(N1667="snížená",J1667,0)</f>
        <v>0</v>
      </c>
      <c r="BG1667" s="228">
        <f>IF(N1667="zákl. přenesená",J1667,0)</f>
        <v>0</v>
      </c>
      <c r="BH1667" s="228">
        <f>IF(N1667="sníž. přenesená",J1667,0)</f>
        <v>0</v>
      </c>
      <c r="BI1667" s="228">
        <f>IF(N1667="nulová",J1667,0)</f>
        <v>0</v>
      </c>
      <c r="BJ1667" s="20" t="s">
        <v>81</v>
      </c>
      <c r="BK1667" s="228">
        <f>ROUND(I1667*H1667,2)</f>
        <v>0</v>
      </c>
      <c r="BL1667" s="20" t="s">
        <v>304</v>
      </c>
      <c r="BM1667" s="227" t="s">
        <v>2328</v>
      </c>
    </row>
    <row r="1668" s="2" customFormat="1">
      <c r="A1668" s="41"/>
      <c r="B1668" s="42"/>
      <c r="C1668" s="43"/>
      <c r="D1668" s="229" t="s">
        <v>205</v>
      </c>
      <c r="E1668" s="43"/>
      <c r="F1668" s="230" t="s">
        <v>2329</v>
      </c>
      <c r="G1668" s="43"/>
      <c r="H1668" s="43"/>
      <c r="I1668" s="231"/>
      <c r="J1668" s="43"/>
      <c r="K1668" s="43"/>
      <c r="L1668" s="47"/>
      <c r="M1668" s="232"/>
      <c r="N1668" s="233"/>
      <c r="O1668" s="87"/>
      <c r="P1668" s="87"/>
      <c r="Q1668" s="87"/>
      <c r="R1668" s="87"/>
      <c r="S1668" s="87"/>
      <c r="T1668" s="88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T1668" s="20" t="s">
        <v>205</v>
      </c>
      <c r="AU1668" s="20" t="s">
        <v>83</v>
      </c>
    </row>
    <row r="1669" s="15" customFormat="1">
      <c r="A1669" s="15"/>
      <c r="B1669" s="257"/>
      <c r="C1669" s="258"/>
      <c r="D1669" s="236" t="s">
        <v>207</v>
      </c>
      <c r="E1669" s="259" t="s">
        <v>19</v>
      </c>
      <c r="F1669" s="260" t="s">
        <v>743</v>
      </c>
      <c r="G1669" s="258"/>
      <c r="H1669" s="259" t="s">
        <v>19</v>
      </c>
      <c r="I1669" s="261"/>
      <c r="J1669" s="258"/>
      <c r="K1669" s="258"/>
      <c r="L1669" s="262"/>
      <c r="M1669" s="263"/>
      <c r="N1669" s="264"/>
      <c r="O1669" s="264"/>
      <c r="P1669" s="264"/>
      <c r="Q1669" s="264"/>
      <c r="R1669" s="264"/>
      <c r="S1669" s="264"/>
      <c r="T1669" s="26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66" t="s">
        <v>207</v>
      </c>
      <c r="AU1669" s="266" t="s">
        <v>83</v>
      </c>
      <c r="AV1669" s="15" t="s">
        <v>81</v>
      </c>
      <c r="AW1669" s="15" t="s">
        <v>35</v>
      </c>
      <c r="AX1669" s="15" t="s">
        <v>74</v>
      </c>
      <c r="AY1669" s="266" t="s">
        <v>197</v>
      </c>
    </row>
    <row r="1670" s="13" customFormat="1">
      <c r="A1670" s="13"/>
      <c r="B1670" s="234"/>
      <c r="C1670" s="235"/>
      <c r="D1670" s="236" t="s">
        <v>207</v>
      </c>
      <c r="E1670" s="237" t="s">
        <v>19</v>
      </c>
      <c r="F1670" s="238" t="s">
        <v>2330</v>
      </c>
      <c r="G1670" s="235"/>
      <c r="H1670" s="239">
        <v>17.579999999999998</v>
      </c>
      <c r="I1670" s="240"/>
      <c r="J1670" s="235"/>
      <c r="K1670" s="235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207</v>
      </c>
      <c r="AU1670" s="245" t="s">
        <v>83</v>
      </c>
      <c r="AV1670" s="13" t="s">
        <v>83</v>
      </c>
      <c r="AW1670" s="13" t="s">
        <v>35</v>
      </c>
      <c r="AX1670" s="13" t="s">
        <v>74</v>
      </c>
      <c r="AY1670" s="245" t="s">
        <v>197</v>
      </c>
    </row>
    <row r="1671" s="13" customFormat="1">
      <c r="A1671" s="13"/>
      <c r="B1671" s="234"/>
      <c r="C1671" s="235"/>
      <c r="D1671" s="236" t="s">
        <v>207</v>
      </c>
      <c r="E1671" s="237" t="s">
        <v>19</v>
      </c>
      <c r="F1671" s="238" t="s">
        <v>1585</v>
      </c>
      <c r="G1671" s="235"/>
      <c r="H1671" s="239">
        <v>21.079999999999998</v>
      </c>
      <c r="I1671" s="240"/>
      <c r="J1671" s="235"/>
      <c r="K1671" s="235"/>
      <c r="L1671" s="241"/>
      <c r="M1671" s="242"/>
      <c r="N1671" s="243"/>
      <c r="O1671" s="243"/>
      <c r="P1671" s="243"/>
      <c r="Q1671" s="243"/>
      <c r="R1671" s="243"/>
      <c r="S1671" s="243"/>
      <c r="T1671" s="24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5" t="s">
        <v>207</v>
      </c>
      <c r="AU1671" s="245" t="s">
        <v>83</v>
      </c>
      <c r="AV1671" s="13" t="s">
        <v>83</v>
      </c>
      <c r="AW1671" s="13" t="s">
        <v>35</v>
      </c>
      <c r="AX1671" s="13" t="s">
        <v>74</v>
      </c>
      <c r="AY1671" s="245" t="s">
        <v>197</v>
      </c>
    </row>
    <row r="1672" s="13" customFormat="1">
      <c r="A1672" s="13"/>
      <c r="B1672" s="234"/>
      <c r="C1672" s="235"/>
      <c r="D1672" s="236" t="s">
        <v>207</v>
      </c>
      <c r="E1672" s="237" t="s">
        <v>19</v>
      </c>
      <c r="F1672" s="238" t="s">
        <v>1586</v>
      </c>
      <c r="G1672" s="235"/>
      <c r="H1672" s="239">
        <v>15.65</v>
      </c>
      <c r="I1672" s="240"/>
      <c r="J1672" s="235"/>
      <c r="K1672" s="235"/>
      <c r="L1672" s="241"/>
      <c r="M1672" s="242"/>
      <c r="N1672" s="243"/>
      <c r="O1672" s="243"/>
      <c r="P1672" s="243"/>
      <c r="Q1672" s="243"/>
      <c r="R1672" s="243"/>
      <c r="S1672" s="243"/>
      <c r="T1672" s="24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5" t="s">
        <v>207</v>
      </c>
      <c r="AU1672" s="245" t="s">
        <v>83</v>
      </c>
      <c r="AV1672" s="13" t="s">
        <v>83</v>
      </c>
      <c r="AW1672" s="13" t="s">
        <v>35</v>
      </c>
      <c r="AX1672" s="13" t="s">
        <v>74</v>
      </c>
      <c r="AY1672" s="245" t="s">
        <v>197</v>
      </c>
    </row>
    <row r="1673" s="13" customFormat="1">
      <c r="A1673" s="13"/>
      <c r="B1673" s="234"/>
      <c r="C1673" s="235"/>
      <c r="D1673" s="236" t="s">
        <v>207</v>
      </c>
      <c r="E1673" s="237" t="s">
        <v>19</v>
      </c>
      <c r="F1673" s="238" t="s">
        <v>1587</v>
      </c>
      <c r="G1673" s="235"/>
      <c r="H1673" s="239">
        <v>3.4700000000000002</v>
      </c>
      <c r="I1673" s="240"/>
      <c r="J1673" s="235"/>
      <c r="K1673" s="235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207</v>
      </c>
      <c r="AU1673" s="245" t="s">
        <v>83</v>
      </c>
      <c r="AV1673" s="13" t="s">
        <v>83</v>
      </c>
      <c r="AW1673" s="13" t="s">
        <v>35</v>
      </c>
      <c r="AX1673" s="13" t="s">
        <v>74</v>
      </c>
      <c r="AY1673" s="245" t="s">
        <v>197</v>
      </c>
    </row>
    <row r="1674" s="13" customFormat="1">
      <c r="A1674" s="13"/>
      <c r="B1674" s="234"/>
      <c r="C1674" s="235"/>
      <c r="D1674" s="236" t="s">
        <v>207</v>
      </c>
      <c r="E1674" s="237" t="s">
        <v>19</v>
      </c>
      <c r="F1674" s="238" t="s">
        <v>957</v>
      </c>
      <c r="G1674" s="235"/>
      <c r="H1674" s="239">
        <v>43.340000000000003</v>
      </c>
      <c r="I1674" s="240"/>
      <c r="J1674" s="235"/>
      <c r="K1674" s="235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5" t="s">
        <v>207</v>
      </c>
      <c r="AU1674" s="245" t="s">
        <v>83</v>
      </c>
      <c r="AV1674" s="13" t="s">
        <v>83</v>
      </c>
      <c r="AW1674" s="13" t="s">
        <v>35</v>
      </c>
      <c r="AX1674" s="13" t="s">
        <v>74</v>
      </c>
      <c r="AY1674" s="245" t="s">
        <v>197</v>
      </c>
    </row>
    <row r="1675" s="13" customFormat="1">
      <c r="A1675" s="13"/>
      <c r="B1675" s="234"/>
      <c r="C1675" s="235"/>
      <c r="D1675" s="236" t="s">
        <v>207</v>
      </c>
      <c r="E1675" s="237" t="s">
        <v>19</v>
      </c>
      <c r="F1675" s="238" t="s">
        <v>960</v>
      </c>
      <c r="G1675" s="235"/>
      <c r="H1675" s="239">
        <v>15.050000000000001</v>
      </c>
      <c r="I1675" s="240"/>
      <c r="J1675" s="235"/>
      <c r="K1675" s="235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5" t="s">
        <v>207</v>
      </c>
      <c r="AU1675" s="245" t="s">
        <v>83</v>
      </c>
      <c r="AV1675" s="13" t="s">
        <v>83</v>
      </c>
      <c r="AW1675" s="13" t="s">
        <v>35</v>
      </c>
      <c r="AX1675" s="13" t="s">
        <v>74</v>
      </c>
      <c r="AY1675" s="245" t="s">
        <v>197</v>
      </c>
    </row>
    <row r="1676" s="13" customFormat="1">
      <c r="A1676" s="13"/>
      <c r="B1676" s="234"/>
      <c r="C1676" s="235"/>
      <c r="D1676" s="236" t="s">
        <v>207</v>
      </c>
      <c r="E1676" s="237" t="s">
        <v>19</v>
      </c>
      <c r="F1676" s="238" t="s">
        <v>961</v>
      </c>
      <c r="G1676" s="235"/>
      <c r="H1676" s="239">
        <v>15.050000000000001</v>
      </c>
      <c r="I1676" s="240"/>
      <c r="J1676" s="235"/>
      <c r="K1676" s="235"/>
      <c r="L1676" s="241"/>
      <c r="M1676" s="242"/>
      <c r="N1676" s="243"/>
      <c r="O1676" s="243"/>
      <c r="P1676" s="243"/>
      <c r="Q1676" s="243"/>
      <c r="R1676" s="243"/>
      <c r="S1676" s="243"/>
      <c r="T1676" s="24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5" t="s">
        <v>207</v>
      </c>
      <c r="AU1676" s="245" t="s">
        <v>83</v>
      </c>
      <c r="AV1676" s="13" t="s">
        <v>83</v>
      </c>
      <c r="AW1676" s="13" t="s">
        <v>35</v>
      </c>
      <c r="AX1676" s="13" t="s">
        <v>74</v>
      </c>
      <c r="AY1676" s="245" t="s">
        <v>197</v>
      </c>
    </row>
    <row r="1677" s="13" customFormat="1">
      <c r="A1677" s="13"/>
      <c r="B1677" s="234"/>
      <c r="C1677" s="235"/>
      <c r="D1677" s="236" t="s">
        <v>207</v>
      </c>
      <c r="E1677" s="237" t="s">
        <v>19</v>
      </c>
      <c r="F1677" s="238" t="s">
        <v>962</v>
      </c>
      <c r="G1677" s="235"/>
      <c r="H1677" s="239">
        <v>15.050000000000001</v>
      </c>
      <c r="I1677" s="240"/>
      <c r="J1677" s="235"/>
      <c r="K1677" s="235"/>
      <c r="L1677" s="241"/>
      <c r="M1677" s="242"/>
      <c r="N1677" s="243"/>
      <c r="O1677" s="243"/>
      <c r="P1677" s="243"/>
      <c r="Q1677" s="243"/>
      <c r="R1677" s="243"/>
      <c r="S1677" s="243"/>
      <c r="T1677" s="24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5" t="s">
        <v>207</v>
      </c>
      <c r="AU1677" s="245" t="s">
        <v>83</v>
      </c>
      <c r="AV1677" s="13" t="s">
        <v>83</v>
      </c>
      <c r="AW1677" s="13" t="s">
        <v>35</v>
      </c>
      <c r="AX1677" s="13" t="s">
        <v>74</v>
      </c>
      <c r="AY1677" s="245" t="s">
        <v>197</v>
      </c>
    </row>
    <row r="1678" s="13" customFormat="1">
      <c r="A1678" s="13"/>
      <c r="B1678" s="234"/>
      <c r="C1678" s="235"/>
      <c r="D1678" s="236" t="s">
        <v>207</v>
      </c>
      <c r="E1678" s="237" t="s">
        <v>19</v>
      </c>
      <c r="F1678" s="238" t="s">
        <v>963</v>
      </c>
      <c r="G1678" s="235"/>
      <c r="H1678" s="239">
        <v>15.050000000000001</v>
      </c>
      <c r="I1678" s="240"/>
      <c r="J1678" s="235"/>
      <c r="K1678" s="235"/>
      <c r="L1678" s="241"/>
      <c r="M1678" s="242"/>
      <c r="N1678" s="243"/>
      <c r="O1678" s="243"/>
      <c r="P1678" s="243"/>
      <c r="Q1678" s="243"/>
      <c r="R1678" s="243"/>
      <c r="S1678" s="243"/>
      <c r="T1678" s="24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5" t="s">
        <v>207</v>
      </c>
      <c r="AU1678" s="245" t="s">
        <v>83</v>
      </c>
      <c r="AV1678" s="13" t="s">
        <v>83</v>
      </c>
      <c r="AW1678" s="13" t="s">
        <v>35</v>
      </c>
      <c r="AX1678" s="13" t="s">
        <v>74</v>
      </c>
      <c r="AY1678" s="245" t="s">
        <v>197</v>
      </c>
    </row>
    <row r="1679" s="13" customFormat="1">
      <c r="A1679" s="13"/>
      <c r="B1679" s="234"/>
      <c r="C1679" s="235"/>
      <c r="D1679" s="236" t="s">
        <v>207</v>
      </c>
      <c r="E1679" s="237" t="s">
        <v>19</v>
      </c>
      <c r="F1679" s="238" t="s">
        <v>964</v>
      </c>
      <c r="G1679" s="235"/>
      <c r="H1679" s="239">
        <v>15.050000000000001</v>
      </c>
      <c r="I1679" s="240"/>
      <c r="J1679" s="235"/>
      <c r="K1679" s="235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207</v>
      </c>
      <c r="AU1679" s="245" t="s">
        <v>83</v>
      </c>
      <c r="AV1679" s="13" t="s">
        <v>83</v>
      </c>
      <c r="AW1679" s="13" t="s">
        <v>35</v>
      </c>
      <c r="AX1679" s="13" t="s">
        <v>74</v>
      </c>
      <c r="AY1679" s="245" t="s">
        <v>197</v>
      </c>
    </row>
    <row r="1680" s="13" customFormat="1">
      <c r="A1680" s="13"/>
      <c r="B1680" s="234"/>
      <c r="C1680" s="235"/>
      <c r="D1680" s="236" t="s">
        <v>207</v>
      </c>
      <c r="E1680" s="237" t="s">
        <v>19</v>
      </c>
      <c r="F1680" s="238" t="s">
        <v>2331</v>
      </c>
      <c r="G1680" s="235"/>
      <c r="H1680" s="239">
        <v>18.5</v>
      </c>
      <c r="I1680" s="240"/>
      <c r="J1680" s="235"/>
      <c r="K1680" s="235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5" t="s">
        <v>207</v>
      </c>
      <c r="AU1680" s="245" t="s">
        <v>83</v>
      </c>
      <c r="AV1680" s="13" t="s">
        <v>83</v>
      </c>
      <c r="AW1680" s="13" t="s">
        <v>35</v>
      </c>
      <c r="AX1680" s="13" t="s">
        <v>74</v>
      </c>
      <c r="AY1680" s="245" t="s">
        <v>197</v>
      </c>
    </row>
    <row r="1681" s="13" customFormat="1">
      <c r="A1681" s="13"/>
      <c r="B1681" s="234"/>
      <c r="C1681" s="235"/>
      <c r="D1681" s="236" t="s">
        <v>207</v>
      </c>
      <c r="E1681" s="237" t="s">
        <v>19</v>
      </c>
      <c r="F1681" s="238" t="s">
        <v>2332</v>
      </c>
      <c r="G1681" s="235"/>
      <c r="H1681" s="239">
        <v>53.009999999999998</v>
      </c>
      <c r="I1681" s="240"/>
      <c r="J1681" s="235"/>
      <c r="K1681" s="235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207</v>
      </c>
      <c r="AU1681" s="245" t="s">
        <v>83</v>
      </c>
      <c r="AV1681" s="13" t="s">
        <v>83</v>
      </c>
      <c r="AW1681" s="13" t="s">
        <v>35</v>
      </c>
      <c r="AX1681" s="13" t="s">
        <v>74</v>
      </c>
      <c r="AY1681" s="245" t="s">
        <v>197</v>
      </c>
    </row>
    <row r="1682" s="13" customFormat="1">
      <c r="A1682" s="13"/>
      <c r="B1682" s="234"/>
      <c r="C1682" s="235"/>
      <c r="D1682" s="236" t="s">
        <v>207</v>
      </c>
      <c r="E1682" s="237" t="s">
        <v>19</v>
      </c>
      <c r="F1682" s="238" t="s">
        <v>967</v>
      </c>
      <c r="G1682" s="235"/>
      <c r="H1682" s="239">
        <v>14.300000000000001</v>
      </c>
      <c r="I1682" s="240"/>
      <c r="J1682" s="235"/>
      <c r="K1682" s="235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207</v>
      </c>
      <c r="AU1682" s="245" t="s">
        <v>83</v>
      </c>
      <c r="AV1682" s="13" t="s">
        <v>83</v>
      </c>
      <c r="AW1682" s="13" t="s">
        <v>35</v>
      </c>
      <c r="AX1682" s="13" t="s">
        <v>74</v>
      </c>
      <c r="AY1682" s="245" t="s">
        <v>197</v>
      </c>
    </row>
    <row r="1683" s="13" customFormat="1">
      <c r="A1683" s="13"/>
      <c r="B1683" s="234"/>
      <c r="C1683" s="235"/>
      <c r="D1683" s="236" t="s">
        <v>207</v>
      </c>
      <c r="E1683" s="237" t="s">
        <v>19</v>
      </c>
      <c r="F1683" s="238" t="s">
        <v>968</v>
      </c>
      <c r="G1683" s="235"/>
      <c r="H1683" s="239">
        <v>14.02</v>
      </c>
      <c r="I1683" s="240"/>
      <c r="J1683" s="235"/>
      <c r="K1683" s="235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207</v>
      </c>
      <c r="AU1683" s="245" t="s">
        <v>83</v>
      </c>
      <c r="AV1683" s="13" t="s">
        <v>83</v>
      </c>
      <c r="AW1683" s="13" t="s">
        <v>35</v>
      </c>
      <c r="AX1683" s="13" t="s">
        <v>74</v>
      </c>
      <c r="AY1683" s="245" t="s">
        <v>197</v>
      </c>
    </row>
    <row r="1684" s="13" customFormat="1">
      <c r="A1684" s="13"/>
      <c r="B1684" s="234"/>
      <c r="C1684" s="235"/>
      <c r="D1684" s="236" t="s">
        <v>207</v>
      </c>
      <c r="E1684" s="237" t="s">
        <v>19</v>
      </c>
      <c r="F1684" s="238" t="s">
        <v>1588</v>
      </c>
      <c r="G1684" s="235"/>
      <c r="H1684" s="239">
        <v>15.68</v>
      </c>
      <c r="I1684" s="240"/>
      <c r="J1684" s="235"/>
      <c r="K1684" s="235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207</v>
      </c>
      <c r="AU1684" s="245" t="s">
        <v>83</v>
      </c>
      <c r="AV1684" s="13" t="s">
        <v>83</v>
      </c>
      <c r="AW1684" s="13" t="s">
        <v>35</v>
      </c>
      <c r="AX1684" s="13" t="s">
        <v>74</v>
      </c>
      <c r="AY1684" s="245" t="s">
        <v>197</v>
      </c>
    </row>
    <row r="1685" s="13" customFormat="1">
      <c r="A1685" s="13"/>
      <c r="B1685" s="234"/>
      <c r="C1685" s="235"/>
      <c r="D1685" s="236" t="s">
        <v>207</v>
      </c>
      <c r="E1685" s="237" t="s">
        <v>19</v>
      </c>
      <c r="F1685" s="238" t="s">
        <v>2333</v>
      </c>
      <c r="G1685" s="235"/>
      <c r="H1685" s="239">
        <v>7.5700000000000003</v>
      </c>
      <c r="I1685" s="240"/>
      <c r="J1685" s="235"/>
      <c r="K1685" s="235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207</v>
      </c>
      <c r="AU1685" s="245" t="s">
        <v>83</v>
      </c>
      <c r="AV1685" s="13" t="s">
        <v>83</v>
      </c>
      <c r="AW1685" s="13" t="s">
        <v>35</v>
      </c>
      <c r="AX1685" s="13" t="s">
        <v>74</v>
      </c>
      <c r="AY1685" s="245" t="s">
        <v>197</v>
      </c>
    </row>
    <row r="1686" s="14" customFormat="1">
      <c r="A1686" s="14"/>
      <c r="B1686" s="246"/>
      <c r="C1686" s="247"/>
      <c r="D1686" s="236" t="s">
        <v>207</v>
      </c>
      <c r="E1686" s="248" t="s">
        <v>19</v>
      </c>
      <c r="F1686" s="249" t="s">
        <v>216</v>
      </c>
      <c r="G1686" s="247"/>
      <c r="H1686" s="250">
        <v>299.44999999999999</v>
      </c>
      <c r="I1686" s="251"/>
      <c r="J1686" s="247"/>
      <c r="K1686" s="247"/>
      <c r="L1686" s="252"/>
      <c r="M1686" s="253"/>
      <c r="N1686" s="254"/>
      <c r="O1686" s="254"/>
      <c r="P1686" s="254"/>
      <c r="Q1686" s="254"/>
      <c r="R1686" s="254"/>
      <c r="S1686" s="254"/>
      <c r="T1686" s="25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6" t="s">
        <v>207</v>
      </c>
      <c r="AU1686" s="256" t="s">
        <v>83</v>
      </c>
      <c r="AV1686" s="14" t="s">
        <v>109</v>
      </c>
      <c r="AW1686" s="14" t="s">
        <v>35</v>
      </c>
      <c r="AX1686" s="14" t="s">
        <v>81</v>
      </c>
      <c r="AY1686" s="256" t="s">
        <v>197</v>
      </c>
    </row>
    <row r="1687" s="2" customFormat="1" ht="24.15" customHeight="1">
      <c r="A1687" s="41"/>
      <c r="B1687" s="42"/>
      <c r="C1687" s="216" t="s">
        <v>2334</v>
      </c>
      <c r="D1687" s="216" t="s">
        <v>199</v>
      </c>
      <c r="E1687" s="217" t="s">
        <v>2335</v>
      </c>
      <c r="F1687" s="218" t="s">
        <v>2336</v>
      </c>
      <c r="G1687" s="219" t="s">
        <v>202</v>
      </c>
      <c r="H1687" s="220">
        <v>329.39499999999998</v>
      </c>
      <c r="I1687" s="221"/>
      <c r="J1687" s="222">
        <f>ROUND(I1687*H1687,2)</f>
        <v>0</v>
      </c>
      <c r="K1687" s="218" t="s">
        <v>203</v>
      </c>
      <c r="L1687" s="47"/>
      <c r="M1687" s="223" t="s">
        <v>19</v>
      </c>
      <c r="N1687" s="224" t="s">
        <v>45</v>
      </c>
      <c r="O1687" s="87"/>
      <c r="P1687" s="225">
        <f>O1687*H1687</f>
        <v>0</v>
      </c>
      <c r="Q1687" s="225">
        <v>3.0000000000000001E-05</v>
      </c>
      <c r="R1687" s="225">
        <f>Q1687*H1687</f>
        <v>0.0098818499999999993</v>
      </c>
      <c r="S1687" s="225">
        <v>0</v>
      </c>
      <c r="T1687" s="226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7" t="s">
        <v>304</v>
      </c>
      <c r="AT1687" s="227" t="s">
        <v>199</v>
      </c>
      <c r="AU1687" s="227" t="s">
        <v>83</v>
      </c>
      <c r="AY1687" s="20" t="s">
        <v>197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20" t="s">
        <v>81</v>
      </c>
      <c r="BK1687" s="228">
        <f>ROUND(I1687*H1687,2)</f>
        <v>0</v>
      </c>
      <c r="BL1687" s="20" t="s">
        <v>304</v>
      </c>
      <c r="BM1687" s="227" t="s">
        <v>2337</v>
      </c>
    </row>
    <row r="1688" s="2" customFormat="1">
      <c r="A1688" s="41"/>
      <c r="B1688" s="42"/>
      <c r="C1688" s="43"/>
      <c r="D1688" s="229" t="s">
        <v>205</v>
      </c>
      <c r="E1688" s="43"/>
      <c r="F1688" s="230" t="s">
        <v>2338</v>
      </c>
      <c r="G1688" s="43"/>
      <c r="H1688" s="43"/>
      <c r="I1688" s="231"/>
      <c r="J1688" s="43"/>
      <c r="K1688" s="43"/>
      <c r="L1688" s="47"/>
      <c r="M1688" s="232"/>
      <c r="N1688" s="233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T1688" s="20" t="s">
        <v>205</v>
      </c>
      <c r="AU1688" s="20" t="s">
        <v>83</v>
      </c>
    </row>
    <row r="1689" s="13" customFormat="1">
      <c r="A1689" s="13"/>
      <c r="B1689" s="234"/>
      <c r="C1689" s="235"/>
      <c r="D1689" s="236" t="s">
        <v>207</v>
      </c>
      <c r="E1689" s="237" t="s">
        <v>19</v>
      </c>
      <c r="F1689" s="238" t="s">
        <v>2339</v>
      </c>
      <c r="G1689" s="235"/>
      <c r="H1689" s="239">
        <v>329.39499999999998</v>
      </c>
      <c r="I1689" s="240"/>
      <c r="J1689" s="235"/>
      <c r="K1689" s="235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207</v>
      </c>
      <c r="AU1689" s="245" t="s">
        <v>83</v>
      </c>
      <c r="AV1689" s="13" t="s">
        <v>83</v>
      </c>
      <c r="AW1689" s="13" t="s">
        <v>35</v>
      </c>
      <c r="AX1689" s="13" t="s">
        <v>81</v>
      </c>
      <c r="AY1689" s="245" t="s">
        <v>197</v>
      </c>
    </row>
    <row r="1690" s="2" customFormat="1" ht="37.8" customHeight="1">
      <c r="A1690" s="41"/>
      <c r="B1690" s="42"/>
      <c r="C1690" s="216" t="s">
        <v>2340</v>
      </c>
      <c r="D1690" s="289" t="s">
        <v>199</v>
      </c>
      <c r="E1690" s="217" t="s">
        <v>2341</v>
      </c>
      <c r="F1690" s="218" t="s">
        <v>2342</v>
      </c>
      <c r="G1690" s="219" t="s">
        <v>202</v>
      </c>
      <c r="H1690" s="220">
        <v>329.39499999999998</v>
      </c>
      <c r="I1690" s="221"/>
      <c r="J1690" s="222">
        <f>ROUND(I1690*H1690,2)</f>
        <v>0</v>
      </c>
      <c r="K1690" s="218" t="s">
        <v>203</v>
      </c>
      <c r="L1690" s="47"/>
      <c r="M1690" s="223" t="s">
        <v>19</v>
      </c>
      <c r="N1690" s="224" t="s">
        <v>45</v>
      </c>
      <c r="O1690" s="87"/>
      <c r="P1690" s="225">
        <f>O1690*H1690</f>
        <v>0</v>
      </c>
      <c r="Q1690" s="225">
        <v>0.0075799999999999999</v>
      </c>
      <c r="R1690" s="225">
        <f>Q1690*H1690</f>
        <v>2.4968140999999999</v>
      </c>
      <c r="S1690" s="225">
        <v>0</v>
      </c>
      <c r="T1690" s="226">
        <f>S1690*H1690</f>
        <v>0</v>
      </c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R1690" s="227" t="s">
        <v>304</v>
      </c>
      <c r="AT1690" s="227" t="s">
        <v>199</v>
      </c>
      <c r="AU1690" s="227" t="s">
        <v>83</v>
      </c>
      <c r="AY1690" s="20" t="s">
        <v>197</v>
      </c>
      <c r="BE1690" s="228">
        <f>IF(N1690="základní",J1690,0)</f>
        <v>0</v>
      </c>
      <c r="BF1690" s="228">
        <f>IF(N1690="snížená",J1690,0)</f>
        <v>0</v>
      </c>
      <c r="BG1690" s="228">
        <f>IF(N1690="zákl. přenesená",J1690,0)</f>
        <v>0</v>
      </c>
      <c r="BH1690" s="228">
        <f>IF(N1690="sníž. přenesená",J1690,0)</f>
        <v>0</v>
      </c>
      <c r="BI1690" s="228">
        <f>IF(N1690="nulová",J1690,0)</f>
        <v>0</v>
      </c>
      <c r="BJ1690" s="20" t="s">
        <v>81</v>
      </c>
      <c r="BK1690" s="228">
        <f>ROUND(I1690*H1690,2)</f>
        <v>0</v>
      </c>
      <c r="BL1690" s="20" t="s">
        <v>304</v>
      </c>
      <c r="BM1690" s="227" t="s">
        <v>2343</v>
      </c>
    </row>
    <row r="1691" s="2" customFormat="1">
      <c r="A1691" s="41"/>
      <c r="B1691" s="42"/>
      <c r="C1691" s="43"/>
      <c r="D1691" s="229" t="s">
        <v>205</v>
      </c>
      <c r="E1691" s="43"/>
      <c r="F1691" s="230" t="s">
        <v>2344</v>
      </c>
      <c r="G1691" s="43"/>
      <c r="H1691" s="43"/>
      <c r="I1691" s="231"/>
      <c r="J1691" s="43"/>
      <c r="K1691" s="43"/>
      <c r="L1691" s="47"/>
      <c r="M1691" s="232"/>
      <c r="N1691" s="233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T1691" s="20" t="s">
        <v>205</v>
      </c>
      <c r="AU1691" s="20" t="s">
        <v>83</v>
      </c>
    </row>
    <row r="1692" s="13" customFormat="1">
      <c r="A1692" s="13"/>
      <c r="B1692" s="234"/>
      <c r="C1692" s="235"/>
      <c r="D1692" s="236" t="s">
        <v>207</v>
      </c>
      <c r="E1692" s="237" t="s">
        <v>19</v>
      </c>
      <c r="F1692" s="238" t="s">
        <v>2339</v>
      </c>
      <c r="G1692" s="235"/>
      <c r="H1692" s="239">
        <v>329.39499999999998</v>
      </c>
      <c r="I1692" s="240"/>
      <c r="J1692" s="235"/>
      <c r="K1692" s="235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207</v>
      </c>
      <c r="AU1692" s="245" t="s">
        <v>83</v>
      </c>
      <c r="AV1692" s="13" t="s">
        <v>83</v>
      </c>
      <c r="AW1692" s="13" t="s">
        <v>35</v>
      </c>
      <c r="AX1692" s="13" t="s">
        <v>81</v>
      </c>
      <c r="AY1692" s="245" t="s">
        <v>197</v>
      </c>
    </row>
    <row r="1693" s="2" customFormat="1" ht="33" customHeight="1">
      <c r="A1693" s="41"/>
      <c r="B1693" s="42"/>
      <c r="C1693" s="216" t="s">
        <v>2345</v>
      </c>
      <c r="D1693" s="289" t="s">
        <v>199</v>
      </c>
      <c r="E1693" s="217" t="s">
        <v>2346</v>
      </c>
      <c r="F1693" s="218" t="s">
        <v>2347</v>
      </c>
      <c r="G1693" s="219" t="s">
        <v>202</v>
      </c>
      <c r="H1693" s="220">
        <v>329.39499999999998</v>
      </c>
      <c r="I1693" s="221"/>
      <c r="J1693" s="222">
        <f>ROUND(I1693*H1693,2)</f>
        <v>0</v>
      </c>
      <c r="K1693" s="218" t="s">
        <v>203</v>
      </c>
      <c r="L1693" s="47"/>
      <c r="M1693" s="223" t="s">
        <v>19</v>
      </c>
      <c r="N1693" s="224" t="s">
        <v>45</v>
      </c>
      <c r="O1693" s="87"/>
      <c r="P1693" s="225">
        <f>O1693*H1693</f>
        <v>0</v>
      </c>
      <c r="Q1693" s="225">
        <v>0.00040000000000000002</v>
      </c>
      <c r="R1693" s="225">
        <f>Q1693*H1693</f>
        <v>0.13175799999999999</v>
      </c>
      <c r="S1693" s="225">
        <v>0</v>
      </c>
      <c r="T1693" s="226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7" t="s">
        <v>304</v>
      </c>
      <c r="AT1693" s="227" t="s">
        <v>199</v>
      </c>
      <c r="AU1693" s="227" t="s">
        <v>83</v>
      </c>
      <c r="AY1693" s="20" t="s">
        <v>197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20" t="s">
        <v>81</v>
      </c>
      <c r="BK1693" s="228">
        <f>ROUND(I1693*H1693,2)</f>
        <v>0</v>
      </c>
      <c r="BL1693" s="20" t="s">
        <v>304</v>
      </c>
      <c r="BM1693" s="227" t="s">
        <v>2348</v>
      </c>
    </row>
    <row r="1694" s="2" customFormat="1">
      <c r="A1694" s="41"/>
      <c r="B1694" s="42"/>
      <c r="C1694" s="43"/>
      <c r="D1694" s="229" t="s">
        <v>205</v>
      </c>
      <c r="E1694" s="43"/>
      <c r="F1694" s="230" t="s">
        <v>2349</v>
      </c>
      <c r="G1694" s="43"/>
      <c r="H1694" s="43"/>
      <c r="I1694" s="231"/>
      <c r="J1694" s="43"/>
      <c r="K1694" s="43"/>
      <c r="L1694" s="47"/>
      <c r="M1694" s="232"/>
      <c r="N1694" s="233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T1694" s="20" t="s">
        <v>205</v>
      </c>
      <c r="AU1694" s="20" t="s">
        <v>83</v>
      </c>
    </row>
    <row r="1695" s="13" customFormat="1">
      <c r="A1695" s="13"/>
      <c r="B1695" s="234"/>
      <c r="C1695" s="235"/>
      <c r="D1695" s="236" t="s">
        <v>207</v>
      </c>
      <c r="E1695" s="237" t="s">
        <v>19</v>
      </c>
      <c r="F1695" s="238" t="s">
        <v>2339</v>
      </c>
      <c r="G1695" s="235"/>
      <c r="H1695" s="239">
        <v>329.39499999999998</v>
      </c>
      <c r="I1695" s="240"/>
      <c r="J1695" s="235"/>
      <c r="K1695" s="235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207</v>
      </c>
      <c r="AU1695" s="245" t="s">
        <v>83</v>
      </c>
      <c r="AV1695" s="13" t="s">
        <v>83</v>
      </c>
      <c r="AW1695" s="13" t="s">
        <v>35</v>
      </c>
      <c r="AX1695" s="13" t="s">
        <v>81</v>
      </c>
      <c r="AY1695" s="245" t="s">
        <v>197</v>
      </c>
    </row>
    <row r="1696" s="2" customFormat="1" ht="24.15" customHeight="1">
      <c r="A1696" s="41"/>
      <c r="B1696" s="42"/>
      <c r="C1696" s="216" t="s">
        <v>2350</v>
      </c>
      <c r="D1696" s="289" t="s">
        <v>199</v>
      </c>
      <c r="E1696" s="217" t="s">
        <v>2351</v>
      </c>
      <c r="F1696" s="218" t="s">
        <v>2352</v>
      </c>
      <c r="G1696" s="219" t="s">
        <v>903</v>
      </c>
      <c r="H1696" s="220">
        <v>269.73500000000001</v>
      </c>
      <c r="I1696" s="221"/>
      <c r="J1696" s="222">
        <f>ROUND(I1696*H1696,2)</f>
        <v>0</v>
      </c>
      <c r="K1696" s="218" t="s">
        <v>203</v>
      </c>
      <c r="L1696" s="47"/>
      <c r="M1696" s="223" t="s">
        <v>19</v>
      </c>
      <c r="N1696" s="224" t="s">
        <v>45</v>
      </c>
      <c r="O1696" s="87"/>
      <c r="P1696" s="225">
        <f>O1696*H1696</f>
        <v>0</v>
      </c>
      <c r="Q1696" s="225">
        <v>5.0000000000000002E-05</v>
      </c>
      <c r="R1696" s="225">
        <f>Q1696*H1696</f>
        <v>0.013486750000000001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304</v>
      </c>
      <c r="AT1696" s="227" t="s">
        <v>199</v>
      </c>
      <c r="AU1696" s="227" t="s">
        <v>83</v>
      </c>
      <c r="AY1696" s="20" t="s">
        <v>197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81</v>
      </c>
      <c r="BK1696" s="228">
        <f>ROUND(I1696*H1696,2)</f>
        <v>0</v>
      </c>
      <c r="BL1696" s="20" t="s">
        <v>304</v>
      </c>
      <c r="BM1696" s="227" t="s">
        <v>2353</v>
      </c>
    </row>
    <row r="1697" s="2" customFormat="1">
      <c r="A1697" s="41"/>
      <c r="B1697" s="42"/>
      <c r="C1697" s="43"/>
      <c r="D1697" s="229" t="s">
        <v>205</v>
      </c>
      <c r="E1697" s="43"/>
      <c r="F1697" s="230" t="s">
        <v>2354</v>
      </c>
      <c r="G1697" s="43"/>
      <c r="H1697" s="43"/>
      <c r="I1697" s="231"/>
      <c r="J1697" s="43"/>
      <c r="K1697" s="43"/>
      <c r="L1697" s="47"/>
      <c r="M1697" s="232"/>
      <c r="N1697" s="233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205</v>
      </c>
      <c r="AU1697" s="20" t="s">
        <v>83</v>
      </c>
    </row>
    <row r="1698" s="15" customFormat="1">
      <c r="A1698" s="15"/>
      <c r="B1698" s="257"/>
      <c r="C1698" s="258"/>
      <c r="D1698" s="236" t="s">
        <v>207</v>
      </c>
      <c r="E1698" s="259" t="s">
        <v>19</v>
      </c>
      <c r="F1698" s="260" t="s">
        <v>743</v>
      </c>
      <c r="G1698" s="258"/>
      <c r="H1698" s="259" t="s">
        <v>19</v>
      </c>
      <c r="I1698" s="261"/>
      <c r="J1698" s="258"/>
      <c r="K1698" s="258"/>
      <c r="L1698" s="262"/>
      <c r="M1698" s="263"/>
      <c r="N1698" s="264"/>
      <c r="O1698" s="264"/>
      <c r="P1698" s="264"/>
      <c r="Q1698" s="264"/>
      <c r="R1698" s="264"/>
      <c r="S1698" s="264"/>
      <c r="T1698" s="26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66" t="s">
        <v>207</v>
      </c>
      <c r="AU1698" s="266" t="s">
        <v>83</v>
      </c>
      <c r="AV1698" s="15" t="s">
        <v>81</v>
      </c>
      <c r="AW1698" s="15" t="s">
        <v>35</v>
      </c>
      <c r="AX1698" s="15" t="s">
        <v>74</v>
      </c>
      <c r="AY1698" s="266" t="s">
        <v>197</v>
      </c>
    </row>
    <row r="1699" s="13" customFormat="1">
      <c r="A1699" s="13"/>
      <c r="B1699" s="234"/>
      <c r="C1699" s="235"/>
      <c r="D1699" s="236" t="s">
        <v>207</v>
      </c>
      <c r="E1699" s="237" t="s">
        <v>19</v>
      </c>
      <c r="F1699" s="238" t="s">
        <v>2355</v>
      </c>
      <c r="G1699" s="235"/>
      <c r="H1699" s="239">
        <v>18.010000000000002</v>
      </c>
      <c r="I1699" s="240"/>
      <c r="J1699" s="235"/>
      <c r="K1699" s="235"/>
      <c r="L1699" s="241"/>
      <c r="M1699" s="242"/>
      <c r="N1699" s="243"/>
      <c r="O1699" s="243"/>
      <c r="P1699" s="243"/>
      <c r="Q1699" s="243"/>
      <c r="R1699" s="243"/>
      <c r="S1699" s="243"/>
      <c r="T1699" s="24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5" t="s">
        <v>207</v>
      </c>
      <c r="AU1699" s="245" t="s">
        <v>83</v>
      </c>
      <c r="AV1699" s="13" t="s">
        <v>83</v>
      </c>
      <c r="AW1699" s="13" t="s">
        <v>35</v>
      </c>
      <c r="AX1699" s="13" t="s">
        <v>74</v>
      </c>
      <c r="AY1699" s="245" t="s">
        <v>197</v>
      </c>
    </row>
    <row r="1700" s="13" customFormat="1">
      <c r="A1700" s="13"/>
      <c r="B1700" s="234"/>
      <c r="C1700" s="235"/>
      <c r="D1700" s="236" t="s">
        <v>207</v>
      </c>
      <c r="E1700" s="237" t="s">
        <v>19</v>
      </c>
      <c r="F1700" s="238" t="s">
        <v>2356</v>
      </c>
      <c r="G1700" s="235"/>
      <c r="H1700" s="239">
        <v>19</v>
      </c>
      <c r="I1700" s="240"/>
      <c r="J1700" s="235"/>
      <c r="K1700" s="235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207</v>
      </c>
      <c r="AU1700" s="245" t="s">
        <v>83</v>
      </c>
      <c r="AV1700" s="13" t="s">
        <v>83</v>
      </c>
      <c r="AW1700" s="13" t="s">
        <v>35</v>
      </c>
      <c r="AX1700" s="13" t="s">
        <v>74</v>
      </c>
      <c r="AY1700" s="245" t="s">
        <v>197</v>
      </c>
    </row>
    <row r="1701" s="13" customFormat="1">
      <c r="A1701" s="13"/>
      <c r="B1701" s="234"/>
      <c r="C1701" s="235"/>
      <c r="D1701" s="236" t="s">
        <v>207</v>
      </c>
      <c r="E1701" s="237" t="s">
        <v>19</v>
      </c>
      <c r="F1701" s="238" t="s">
        <v>2357</v>
      </c>
      <c r="G1701" s="235"/>
      <c r="H1701" s="239">
        <v>15.5</v>
      </c>
      <c r="I1701" s="240"/>
      <c r="J1701" s="235"/>
      <c r="K1701" s="235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207</v>
      </c>
      <c r="AU1701" s="245" t="s">
        <v>83</v>
      </c>
      <c r="AV1701" s="13" t="s">
        <v>83</v>
      </c>
      <c r="AW1701" s="13" t="s">
        <v>35</v>
      </c>
      <c r="AX1701" s="13" t="s">
        <v>74</v>
      </c>
      <c r="AY1701" s="245" t="s">
        <v>197</v>
      </c>
    </row>
    <row r="1702" s="13" customFormat="1">
      <c r="A1702" s="13"/>
      <c r="B1702" s="234"/>
      <c r="C1702" s="235"/>
      <c r="D1702" s="236" t="s">
        <v>207</v>
      </c>
      <c r="E1702" s="237" t="s">
        <v>19</v>
      </c>
      <c r="F1702" s="238" t="s">
        <v>2358</v>
      </c>
      <c r="G1702" s="235"/>
      <c r="H1702" s="239">
        <v>6.3700000000000001</v>
      </c>
      <c r="I1702" s="240"/>
      <c r="J1702" s="235"/>
      <c r="K1702" s="235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207</v>
      </c>
      <c r="AU1702" s="245" t="s">
        <v>83</v>
      </c>
      <c r="AV1702" s="13" t="s">
        <v>83</v>
      </c>
      <c r="AW1702" s="13" t="s">
        <v>35</v>
      </c>
      <c r="AX1702" s="13" t="s">
        <v>74</v>
      </c>
      <c r="AY1702" s="245" t="s">
        <v>197</v>
      </c>
    </row>
    <row r="1703" s="13" customFormat="1">
      <c r="A1703" s="13"/>
      <c r="B1703" s="234"/>
      <c r="C1703" s="235"/>
      <c r="D1703" s="236" t="s">
        <v>207</v>
      </c>
      <c r="E1703" s="237" t="s">
        <v>19</v>
      </c>
      <c r="F1703" s="238" t="s">
        <v>2359</v>
      </c>
      <c r="G1703" s="235"/>
      <c r="H1703" s="239">
        <v>41.409999999999997</v>
      </c>
      <c r="I1703" s="240"/>
      <c r="J1703" s="235"/>
      <c r="K1703" s="235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207</v>
      </c>
      <c r="AU1703" s="245" t="s">
        <v>83</v>
      </c>
      <c r="AV1703" s="13" t="s">
        <v>83</v>
      </c>
      <c r="AW1703" s="13" t="s">
        <v>35</v>
      </c>
      <c r="AX1703" s="13" t="s">
        <v>74</v>
      </c>
      <c r="AY1703" s="245" t="s">
        <v>197</v>
      </c>
    </row>
    <row r="1704" s="13" customFormat="1">
      <c r="A1704" s="13"/>
      <c r="B1704" s="234"/>
      <c r="C1704" s="235"/>
      <c r="D1704" s="236" t="s">
        <v>207</v>
      </c>
      <c r="E1704" s="237" t="s">
        <v>19</v>
      </c>
      <c r="F1704" s="238" t="s">
        <v>2360</v>
      </c>
      <c r="G1704" s="235"/>
      <c r="H1704" s="239">
        <v>15.220000000000001</v>
      </c>
      <c r="I1704" s="240"/>
      <c r="J1704" s="235"/>
      <c r="K1704" s="235"/>
      <c r="L1704" s="241"/>
      <c r="M1704" s="242"/>
      <c r="N1704" s="243"/>
      <c r="O1704" s="243"/>
      <c r="P1704" s="243"/>
      <c r="Q1704" s="243"/>
      <c r="R1704" s="243"/>
      <c r="S1704" s="243"/>
      <c r="T1704" s="24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5" t="s">
        <v>207</v>
      </c>
      <c r="AU1704" s="245" t="s">
        <v>83</v>
      </c>
      <c r="AV1704" s="13" t="s">
        <v>83</v>
      </c>
      <c r="AW1704" s="13" t="s">
        <v>35</v>
      </c>
      <c r="AX1704" s="13" t="s">
        <v>74</v>
      </c>
      <c r="AY1704" s="245" t="s">
        <v>197</v>
      </c>
    </row>
    <row r="1705" s="13" customFormat="1">
      <c r="A1705" s="13"/>
      <c r="B1705" s="234"/>
      <c r="C1705" s="235"/>
      <c r="D1705" s="236" t="s">
        <v>207</v>
      </c>
      <c r="E1705" s="237" t="s">
        <v>19</v>
      </c>
      <c r="F1705" s="238" t="s">
        <v>2361</v>
      </c>
      <c r="G1705" s="235"/>
      <c r="H1705" s="239">
        <v>15.220000000000001</v>
      </c>
      <c r="I1705" s="240"/>
      <c r="J1705" s="235"/>
      <c r="K1705" s="235"/>
      <c r="L1705" s="241"/>
      <c r="M1705" s="242"/>
      <c r="N1705" s="243"/>
      <c r="O1705" s="243"/>
      <c r="P1705" s="243"/>
      <c r="Q1705" s="243"/>
      <c r="R1705" s="243"/>
      <c r="S1705" s="243"/>
      <c r="T1705" s="24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5" t="s">
        <v>207</v>
      </c>
      <c r="AU1705" s="245" t="s">
        <v>83</v>
      </c>
      <c r="AV1705" s="13" t="s">
        <v>83</v>
      </c>
      <c r="AW1705" s="13" t="s">
        <v>35</v>
      </c>
      <c r="AX1705" s="13" t="s">
        <v>74</v>
      </c>
      <c r="AY1705" s="245" t="s">
        <v>197</v>
      </c>
    </row>
    <row r="1706" s="13" customFormat="1">
      <c r="A1706" s="13"/>
      <c r="B1706" s="234"/>
      <c r="C1706" s="235"/>
      <c r="D1706" s="236" t="s">
        <v>207</v>
      </c>
      <c r="E1706" s="237" t="s">
        <v>19</v>
      </c>
      <c r="F1706" s="238" t="s">
        <v>2362</v>
      </c>
      <c r="G1706" s="235"/>
      <c r="H1706" s="239">
        <v>15.220000000000001</v>
      </c>
      <c r="I1706" s="240"/>
      <c r="J1706" s="235"/>
      <c r="K1706" s="235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207</v>
      </c>
      <c r="AU1706" s="245" t="s">
        <v>83</v>
      </c>
      <c r="AV1706" s="13" t="s">
        <v>83</v>
      </c>
      <c r="AW1706" s="13" t="s">
        <v>35</v>
      </c>
      <c r="AX1706" s="13" t="s">
        <v>74</v>
      </c>
      <c r="AY1706" s="245" t="s">
        <v>197</v>
      </c>
    </row>
    <row r="1707" s="13" customFormat="1">
      <c r="A1707" s="13"/>
      <c r="B1707" s="234"/>
      <c r="C1707" s="235"/>
      <c r="D1707" s="236" t="s">
        <v>207</v>
      </c>
      <c r="E1707" s="237" t="s">
        <v>19</v>
      </c>
      <c r="F1707" s="238" t="s">
        <v>2363</v>
      </c>
      <c r="G1707" s="235"/>
      <c r="H1707" s="239">
        <v>15.220000000000001</v>
      </c>
      <c r="I1707" s="240"/>
      <c r="J1707" s="235"/>
      <c r="K1707" s="235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207</v>
      </c>
      <c r="AU1707" s="245" t="s">
        <v>83</v>
      </c>
      <c r="AV1707" s="13" t="s">
        <v>83</v>
      </c>
      <c r="AW1707" s="13" t="s">
        <v>35</v>
      </c>
      <c r="AX1707" s="13" t="s">
        <v>74</v>
      </c>
      <c r="AY1707" s="245" t="s">
        <v>197</v>
      </c>
    </row>
    <row r="1708" s="13" customFormat="1">
      <c r="A1708" s="13"/>
      <c r="B1708" s="234"/>
      <c r="C1708" s="235"/>
      <c r="D1708" s="236" t="s">
        <v>207</v>
      </c>
      <c r="E1708" s="237" t="s">
        <v>19</v>
      </c>
      <c r="F1708" s="238" t="s">
        <v>2364</v>
      </c>
      <c r="G1708" s="235"/>
      <c r="H1708" s="239">
        <v>15.220000000000001</v>
      </c>
      <c r="I1708" s="240"/>
      <c r="J1708" s="235"/>
      <c r="K1708" s="235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207</v>
      </c>
      <c r="AU1708" s="245" t="s">
        <v>83</v>
      </c>
      <c r="AV1708" s="13" t="s">
        <v>83</v>
      </c>
      <c r="AW1708" s="13" t="s">
        <v>35</v>
      </c>
      <c r="AX1708" s="13" t="s">
        <v>74</v>
      </c>
      <c r="AY1708" s="245" t="s">
        <v>197</v>
      </c>
    </row>
    <row r="1709" s="13" customFormat="1">
      <c r="A1709" s="13"/>
      <c r="B1709" s="234"/>
      <c r="C1709" s="235"/>
      <c r="D1709" s="236" t="s">
        <v>207</v>
      </c>
      <c r="E1709" s="237" t="s">
        <v>19</v>
      </c>
      <c r="F1709" s="238" t="s">
        <v>2365</v>
      </c>
      <c r="G1709" s="235"/>
      <c r="H1709" s="239">
        <v>16.600000000000001</v>
      </c>
      <c r="I1709" s="240"/>
      <c r="J1709" s="235"/>
      <c r="K1709" s="235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207</v>
      </c>
      <c r="AU1709" s="245" t="s">
        <v>83</v>
      </c>
      <c r="AV1709" s="13" t="s">
        <v>83</v>
      </c>
      <c r="AW1709" s="13" t="s">
        <v>35</v>
      </c>
      <c r="AX1709" s="13" t="s">
        <v>74</v>
      </c>
      <c r="AY1709" s="245" t="s">
        <v>197</v>
      </c>
    </row>
    <row r="1710" s="13" customFormat="1">
      <c r="A1710" s="13"/>
      <c r="B1710" s="234"/>
      <c r="C1710" s="235"/>
      <c r="D1710" s="236" t="s">
        <v>207</v>
      </c>
      <c r="E1710" s="237" t="s">
        <v>19</v>
      </c>
      <c r="F1710" s="238" t="s">
        <v>2366</v>
      </c>
      <c r="G1710" s="235"/>
      <c r="H1710" s="239">
        <v>25.77</v>
      </c>
      <c r="I1710" s="240"/>
      <c r="J1710" s="235"/>
      <c r="K1710" s="235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207</v>
      </c>
      <c r="AU1710" s="245" t="s">
        <v>83</v>
      </c>
      <c r="AV1710" s="13" t="s">
        <v>83</v>
      </c>
      <c r="AW1710" s="13" t="s">
        <v>35</v>
      </c>
      <c r="AX1710" s="13" t="s">
        <v>74</v>
      </c>
      <c r="AY1710" s="245" t="s">
        <v>197</v>
      </c>
    </row>
    <row r="1711" s="13" customFormat="1">
      <c r="A1711" s="13"/>
      <c r="B1711" s="234"/>
      <c r="C1711" s="235"/>
      <c r="D1711" s="236" t="s">
        <v>207</v>
      </c>
      <c r="E1711" s="237" t="s">
        <v>19</v>
      </c>
      <c r="F1711" s="238" t="s">
        <v>2367</v>
      </c>
      <c r="G1711" s="235"/>
      <c r="H1711" s="239">
        <v>13.789999999999999</v>
      </c>
      <c r="I1711" s="240"/>
      <c r="J1711" s="235"/>
      <c r="K1711" s="235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207</v>
      </c>
      <c r="AU1711" s="245" t="s">
        <v>83</v>
      </c>
      <c r="AV1711" s="13" t="s">
        <v>83</v>
      </c>
      <c r="AW1711" s="13" t="s">
        <v>35</v>
      </c>
      <c r="AX1711" s="13" t="s">
        <v>74</v>
      </c>
      <c r="AY1711" s="245" t="s">
        <v>197</v>
      </c>
    </row>
    <row r="1712" s="13" customFormat="1">
      <c r="A1712" s="13"/>
      <c r="B1712" s="234"/>
      <c r="C1712" s="235"/>
      <c r="D1712" s="236" t="s">
        <v>207</v>
      </c>
      <c r="E1712" s="237" t="s">
        <v>19</v>
      </c>
      <c r="F1712" s="238" t="s">
        <v>2368</v>
      </c>
      <c r="G1712" s="235"/>
      <c r="H1712" s="239">
        <v>14.25</v>
      </c>
      <c r="I1712" s="240"/>
      <c r="J1712" s="235"/>
      <c r="K1712" s="235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207</v>
      </c>
      <c r="AU1712" s="245" t="s">
        <v>83</v>
      </c>
      <c r="AV1712" s="13" t="s">
        <v>83</v>
      </c>
      <c r="AW1712" s="13" t="s">
        <v>35</v>
      </c>
      <c r="AX1712" s="13" t="s">
        <v>74</v>
      </c>
      <c r="AY1712" s="245" t="s">
        <v>197</v>
      </c>
    </row>
    <row r="1713" s="13" customFormat="1">
      <c r="A1713" s="13"/>
      <c r="B1713" s="234"/>
      <c r="C1713" s="235"/>
      <c r="D1713" s="236" t="s">
        <v>207</v>
      </c>
      <c r="E1713" s="237" t="s">
        <v>19</v>
      </c>
      <c r="F1713" s="238" t="s">
        <v>2369</v>
      </c>
      <c r="G1713" s="235"/>
      <c r="H1713" s="239">
        <v>14.289999999999999</v>
      </c>
      <c r="I1713" s="240"/>
      <c r="J1713" s="235"/>
      <c r="K1713" s="235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207</v>
      </c>
      <c r="AU1713" s="245" t="s">
        <v>83</v>
      </c>
      <c r="AV1713" s="13" t="s">
        <v>83</v>
      </c>
      <c r="AW1713" s="13" t="s">
        <v>35</v>
      </c>
      <c r="AX1713" s="13" t="s">
        <v>74</v>
      </c>
      <c r="AY1713" s="245" t="s">
        <v>197</v>
      </c>
    </row>
    <row r="1714" s="13" customFormat="1">
      <c r="A1714" s="13"/>
      <c r="B1714" s="234"/>
      <c r="C1714" s="235"/>
      <c r="D1714" s="236" t="s">
        <v>207</v>
      </c>
      <c r="E1714" s="237" t="s">
        <v>19</v>
      </c>
      <c r="F1714" s="238" t="s">
        <v>2370</v>
      </c>
      <c r="G1714" s="235"/>
      <c r="H1714" s="239">
        <v>8.6449999999999996</v>
      </c>
      <c r="I1714" s="240"/>
      <c r="J1714" s="235"/>
      <c r="K1714" s="235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207</v>
      </c>
      <c r="AU1714" s="245" t="s">
        <v>83</v>
      </c>
      <c r="AV1714" s="13" t="s">
        <v>83</v>
      </c>
      <c r="AW1714" s="13" t="s">
        <v>35</v>
      </c>
      <c r="AX1714" s="13" t="s">
        <v>74</v>
      </c>
      <c r="AY1714" s="245" t="s">
        <v>197</v>
      </c>
    </row>
    <row r="1715" s="14" customFormat="1">
      <c r="A1715" s="14"/>
      <c r="B1715" s="246"/>
      <c r="C1715" s="247"/>
      <c r="D1715" s="236" t="s">
        <v>207</v>
      </c>
      <c r="E1715" s="248" t="s">
        <v>19</v>
      </c>
      <c r="F1715" s="249" t="s">
        <v>216</v>
      </c>
      <c r="G1715" s="247"/>
      <c r="H1715" s="250">
        <v>269.73500000000001</v>
      </c>
      <c r="I1715" s="251"/>
      <c r="J1715" s="247"/>
      <c r="K1715" s="247"/>
      <c r="L1715" s="252"/>
      <c r="M1715" s="253"/>
      <c r="N1715" s="254"/>
      <c r="O1715" s="254"/>
      <c r="P1715" s="254"/>
      <c r="Q1715" s="254"/>
      <c r="R1715" s="254"/>
      <c r="S1715" s="254"/>
      <c r="T1715" s="25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6" t="s">
        <v>207</v>
      </c>
      <c r="AU1715" s="256" t="s">
        <v>83</v>
      </c>
      <c r="AV1715" s="14" t="s">
        <v>109</v>
      </c>
      <c r="AW1715" s="14" t="s">
        <v>35</v>
      </c>
      <c r="AX1715" s="14" t="s">
        <v>81</v>
      </c>
      <c r="AY1715" s="256" t="s">
        <v>197</v>
      </c>
    </row>
    <row r="1716" s="2" customFormat="1" ht="24.15" customHeight="1">
      <c r="A1716" s="41"/>
      <c r="B1716" s="42"/>
      <c r="C1716" s="278" t="s">
        <v>2371</v>
      </c>
      <c r="D1716" s="290" t="s">
        <v>547</v>
      </c>
      <c r="E1716" s="279" t="s">
        <v>2372</v>
      </c>
      <c r="F1716" s="280" t="s">
        <v>2373</v>
      </c>
      <c r="G1716" s="281" t="s">
        <v>202</v>
      </c>
      <c r="H1716" s="282">
        <v>456.26600000000002</v>
      </c>
      <c r="I1716" s="283"/>
      <c r="J1716" s="284">
        <f>ROUND(I1716*H1716,2)</f>
        <v>0</v>
      </c>
      <c r="K1716" s="280" t="s">
        <v>19</v>
      </c>
      <c r="L1716" s="285"/>
      <c r="M1716" s="286" t="s">
        <v>19</v>
      </c>
      <c r="N1716" s="287" t="s">
        <v>45</v>
      </c>
      <c r="O1716" s="87"/>
      <c r="P1716" s="225">
        <f>O1716*H1716</f>
        <v>0</v>
      </c>
      <c r="Q1716" s="225">
        <v>0.0028999999999999998</v>
      </c>
      <c r="R1716" s="225">
        <f>Q1716*H1716</f>
        <v>1.3231713999999999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409</v>
      </c>
      <c r="AT1716" s="227" t="s">
        <v>547</v>
      </c>
      <c r="AU1716" s="227" t="s">
        <v>83</v>
      </c>
      <c r="AY1716" s="20" t="s">
        <v>197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81</v>
      </c>
      <c r="BK1716" s="228">
        <f>ROUND(I1716*H1716,2)</f>
        <v>0</v>
      </c>
      <c r="BL1716" s="20" t="s">
        <v>304</v>
      </c>
      <c r="BM1716" s="227" t="s">
        <v>2374</v>
      </c>
    </row>
    <row r="1717" s="13" customFormat="1">
      <c r="A1717" s="13"/>
      <c r="B1717" s="234"/>
      <c r="C1717" s="235"/>
      <c r="D1717" s="236" t="s">
        <v>207</v>
      </c>
      <c r="E1717" s="237" t="s">
        <v>19</v>
      </c>
      <c r="F1717" s="238" t="s">
        <v>2375</v>
      </c>
      <c r="G1717" s="235"/>
      <c r="H1717" s="239">
        <v>329.39499999999998</v>
      </c>
      <c r="I1717" s="240"/>
      <c r="J1717" s="235"/>
      <c r="K1717" s="235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207</v>
      </c>
      <c r="AU1717" s="245" t="s">
        <v>83</v>
      </c>
      <c r="AV1717" s="13" t="s">
        <v>83</v>
      </c>
      <c r="AW1717" s="13" t="s">
        <v>35</v>
      </c>
      <c r="AX1717" s="13" t="s">
        <v>74</v>
      </c>
      <c r="AY1717" s="245" t="s">
        <v>197</v>
      </c>
    </row>
    <row r="1718" s="13" customFormat="1">
      <c r="A1718" s="13"/>
      <c r="B1718" s="234"/>
      <c r="C1718" s="235"/>
      <c r="D1718" s="236" t="s">
        <v>207</v>
      </c>
      <c r="E1718" s="237" t="s">
        <v>19</v>
      </c>
      <c r="F1718" s="238" t="s">
        <v>2376</v>
      </c>
      <c r="G1718" s="235"/>
      <c r="H1718" s="239">
        <v>21.579000000000001</v>
      </c>
      <c r="I1718" s="240"/>
      <c r="J1718" s="235"/>
      <c r="K1718" s="235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207</v>
      </c>
      <c r="AU1718" s="245" t="s">
        <v>83</v>
      </c>
      <c r="AV1718" s="13" t="s">
        <v>83</v>
      </c>
      <c r="AW1718" s="13" t="s">
        <v>35</v>
      </c>
      <c r="AX1718" s="13" t="s">
        <v>74</v>
      </c>
      <c r="AY1718" s="245" t="s">
        <v>197</v>
      </c>
    </row>
    <row r="1719" s="14" customFormat="1">
      <c r="A1719" s="14"/>
      <c r="B1719" s="246"/>
      <c r="C1719" s="247"/>
      <c r="D1719" s="236" t="s">
        <v>207</v>
      </c>
      <c r="E1719" s="248" t="s">
        <v>19</v>
      </c>
      <c r="F1719" s="249" t="s">
        <v>216</v>
      </c>
      <c r="G1719" s="247"/>
      <c r="H1719" s="250">
        <v>350.97399999999999</v>
      </c>
      <c r="I1719" s="251"/>
      <c r="J1719" s="247"/>
      <c r="K1719" s="247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6" t="s">
        <v>207</v>
      </c>
      <c r="AU1719" s="256" t="s">
        <v>83</v>
      </c>
      <c r="AV1719" s="14" t="s">
        <v>109</v>
      </c>
      <c r="AW1719" s="14" t="s">
        <v>35</v>
      </c>
      <c r="AX1719" s="14" t="s">
        <v>74</v>
      </c>
      <c r="AY1719" s="256" t="s">
        <v>197</v>
      </c>
    </row>
    <row r="1720" s="13" customFormat="1">
      <c r="A1720" s="13"/>
      <c r="B1720" s="234"/>
      <c r="C1720" s="235"/>
      <c r="D1720" s="236" t="s">
        <v>207</v>
      </c>
      <c r="E1720" s="237" t="s">
        <v>19</v>
      </c>
      <c r="F1720" s="238" t="s">
        <v>2377</v>
      </c>
      <c r="G1720" s="235"/>
      <c r="H1720" s="239">
        <v>456.26600000000002</v>
      </c>
      <c r="I1720" s="240"/>
      <c r="J1720" s="235"/>
      <c r="K1720" s="235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207</v>
      </c>
      <c r="AU1720" s="245" t="s">
        <v>83</v>
      </c>
      <c r="AV1720" s="13" t="s">
        <v>83</v>
      </c>
      <c r="AW1720" s="13" t="s">
        <v>35</v>
      </c>
      <c r="AX1720" s="13" t="s">
        <v>81</v>
      </c>
      <c r="AY1720" s="245" t="s">
        <v>197</v>
      </c>
    </row>
    <row r="1721" s="2" customFormat="1" ht="49.05" customHeight="1">
      <c r="A1721" s="41"/>
      <c r="B1721" s="42"/>
      <c r="C1721" s="216" t="s">
        <v>2378</v>
      </c>
      <c r="D1721" s="216" t="s">
        <v>199</v>
      </c>
      <c r="E1721" s="217" t="s">
        <v>2379</v>
      </c>
      <c r="F1721" s="218" t="s">
        <v>2380</v>
      </c>
      <c r="G1721" s="219" t="s">
        <v>1331</v>
      </c>
      <c r="H1721" s="288"/>
      <c r="I1721" s="221"/>
      <c r="J1721" s="222">
        <f>ROUND(I1721*H1721,2)</f>
        <v>0</v>
      </c>
      <c r="K1721" s="218" t="s">
        <v>203</v>
      </c>
      <c r="L1721" s="47"/>
      <c r="M1721" s="223" t="s">
        <v>19</v>
      </c>
      <c r="N1721" s="224" t="s">
        <v>45</v>
      </c>
      <c r="O1721" s="87"/>
      <c r="P1721" s="225">
        <f>O1721*H1721</f>
        <v>0</v>
      </c>
      <c r="Q1721" s="225">
        <v>0</v>
      </c>
      <c r="R1721" s="225">
        <f>Q1721*H1721</f>
        <v>0</v>
      </c>
      <c r="S1721" s="225">
        <v>0</v>
      </c>
      <c r="T1721" s="226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7" t="s">
        <v>304</v>
      </c>
      <c r="AT1721" s="227" t="s">
        <v>199</v>
      </c>
      <c r="AU1721" s="227" t="s">
        <v>83</v>
      </c>
      <c r="AY1721" s="20" t="s">
        <v>197</v>
      </c>
      <c r="BE1721" s="228">
        <f>IF(N1721="základní",J1721,0)</f>
        <v>0</v>
      </c>
      <c r="BF1721" s="228">
        <f>IF(N1721="snížená",J1721,0)</f>
        <v>0</v>
      </c>
      <c r="BG1721" s="228">
        <f>IF(N1721="zákl. přenesená",J1721,0)</f>
        <v>0</v>
      </c>
      <c r="BH1721" s="228">
        <f>IF(N1721="sníž. přenesená",J1721,0)</f>
        <v>0</v>
      </c>
      <c r="BI1721" s="228">
        <f>IF(N1721="nulová",J1721,0)</f>
        <v>0</v>
      </c>
      <c r="BJ1721" s="20" t="s">
        <v>81</v>
      </c>
      <c r="BK1721" s="228">
        <f>ROUND(I1721*H1721,2)</f>
        <v>0</v>
      </c>
      <c r="BL1721" s="20" t="s">
        <v>304</v>
      </c>
      <c r="BM1721" s="227" t="s">
        <v>2381</v>
      </c>
    </row>
    <row r="1722" s="2" customFormat="1">
      <c r="A1722" s="41"/>
      <c r="B1722" s="42"/>
      <c r="C1722" s="43"/>
      <c r="D1722" s="229" t="s">
        <v>205</v>
      </c>
      <c r="E1722" s="43"/>
      <c r="F1722" s="230" t="s">
        <v>2382</v>
      </c>
      <c r="G1722" s="43"/>
      <c r="H1722" s="43"/>
      <c r="I1722" s="231"/>
      <c r="J1722" s="43"/>
      <c r="K1722" s="43"/>
      <c r="L1722" s="47"/>
      <c r="M1722" s="232"/>
      <c r="N1722" s="233"/>
      <c r="O1722" s="87"/>
      <c r="P1722" s="87"/>
      <c r="Q1722" s="87"/>
      <c r="R1722" s="87"/>
      <c r="S1722" s="87"/>
      <c r="T1722" s="88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T1722" s="20" t="s">
        <v>205</v>
      </c>
      <c r="AU1722" s="20" t="s">
        <v>83</v>
      </c>
    </row>
    <row r="1723" s="12" customFormat="1" ht="22.8" customHeight="1">
      <c r="A1723" s="12"/>
      <c r="B1723" s="200"/>
      <c r="C1723" s="201"/>
      <c r="D1723" s="202" t="s">
        <v>73</v>
      </c>
      <c r="E1723" s="214" t="s">
        <v>2383</v>
      </c>
      <c r="F1723" s="214" t="s">
        <v>2384</v>
      </c>
      <c r="G1723" s="201"/>
      <c r="H1723" s="201"/>
      <c r="I1723" s="204"/>
      <c r="J1723" s="215">
        <f>BK1723</f>
        <v>0</v>
      </c>
      <c r="K1723" s="201"/>
      <c r="L1723" s="206"/>
      <c r="M1723" s="207"/>
      <c r="N1723" s="208"/>
      <c r="O1723" s="208"/>
      <c r="P1723" s="209">
        <f>SUM(P1724:P1825)</f>
        <v>0</v>
      </c>
      <c r="Q1723" s="208"/>
      <c r="R1723" s="209">
        <f>SUM(R1724:R1825)</f>
        <v>18.278934290000002</v>
      </c>
      <c r="S1723" s="208"/>
      <c r="T1723" s="210">
        <f>SUM(T1724:T1825)</f>
        <v>0</v>
      </c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R1723" s="211" t="s">
        <v>83</v>
      </c>
      <c r="AT1723" s="212" t="s">
        <v>73</v>
      </c>
      <c r="AU1723" s="212" t="s">
        <v>81</v>
      </c>
      <c r="AY1723" s="211" t="s">
        <v>197</v>
      </c>
      <c r="BK1723" s="213">
        <f>SUM(BK1724:BK1825)</f>
        <v>0</v>
      </c>
    </row>
    <row r="1724" s="2" customFormat="1" ht="24.15" customHeight="1">
      <c r="A1724" s="41"/>
      <c r="B1724" s="42"/>
      <c r="C1724" s="216" t="s">
        <v>2385</v>
      </c>
      <c r="D1724" s="216" t="s">
        <v>199</v>
      </c>
      <c r="E1724" s="217" t="s">
        <v>2386</v>
      </c>
      <c r="F1724" s="218" t="s">
        <v>2387</v>
      </c>
      <c r="G1724" s="219" t="s">
        <v>202</v>
      </c>
      <c r="H1724" s="220">
        <v>402.24700000000001</v>
      </c>
      <c r="I1724" s="221"/>
      <c r="J1724" s="222">
        <f>ROUND(I1724*H1724,2)</f>
        <v>0</v>
      </c>
      <c r="K1724" s="218" t="s">
        <v>203</v>
      </c>
      <c r="L1724" s="47"/>
      <c r="M1724" s="223" t="s">
        <v>19</v>
      </c>
      <c r="N1724" s="224" t="s">
        <v>45</v>
      </c>
      <c r="O1724" s="87"/>
      <c r="P1724" s="225">
        <f>O1724*H1724</f>
        <v>0</v>
      </c>
      <c r="Q1724" s="225">
        <v>0</v>
      </c>
      <c r="R1724" s="225">
        <f>Q1724*H1724</f>
        <v>0</v>
      </c>
      <c r="S1724" s="225">
        <v>0</v>
      </c>
      <c r="T1724" s="226">
        <f>S1724*H1724</f>
        <v>0</v>
      </c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R1724" s="227" t="s">
        <v>304</v>
      </c>
      <c r="AT1724" s="227" t="s">
        <v>199</v>
      </c>
      <c r="AU1724" s="227" t="s">
        <v>83</v>
      </c>
      <c r="AY1724" s="20" t="s">
        <v>197</v>
      </c>
      <c r="BE1724" s="228">
        <f>IF(N1724="základní",J1724,0)</f>
        <v>0</v>
      </c>
      <c r="BF1724" s="228">
        <f>IF(N1724="snížená",J1724,0)</f>
        <v>0</v>
      </c>
      <c r="BG1724" s="228">
        <f>IF(N1724="zákl. přenesená",J1724,0)</f>
        <v>0</v>
      </c>
      <c r="BH1724" s="228">
        <f>IF(N1724="sníž. přenesená",J1724,0)</f>
        <v>0</v>
      </c>
      <c r="BI1724" s="228">
        <f>IF(N1724="nulová",J1724,0)</f>
        <v>0</v>
      </c>
      <c r="BJ1724" s="20" t="s">
        <v>81</v>
      </c>
      <c r="BK1724" s="228">
        <f>ROUND(I1724*H1724,2)</f>
        <v>0</v>
      </c>
      <c r="BL1724" s="20" t="s">
        <v>304</v>
      </c>
      <c r="BM1724" s="227" t="s">
        <v>2388</v>
      </c>
    </row>
    <row r="1725" s="2" customFormat="1">
      <c r="A1725" s="41"/>
      <c r="B1725" s="42"/>
      <c r="C1725" s="43"/>
      <c r="D1725" s="229" t="s">
        <v>205</v>
      </c>
      <c r="E1725" s="43"/>
      <c r="F1725" s="230" t="s">
        <v>2389</v>
      </c>
      <c r="G1725" s="43"/>
      <c r="H1725" s="43"/>
      <c r="I1725" s="231"/>
      <c r="J1725" s="43"/>
      <c r="K1725" s="43"/>
      <c r="L1725" s="47"/>
      <c r="M1725" s="232"/>
      <c r="N1725" s="233"/>
      <c r="O1725" s="87"/>
      <c r="P1725" s="87"/>
      <c r="Q1725" s="87"/>
      <c r="R1725" s="87"/>
      <c r="S1725" s="87"/>
      <c r="T1725" s="88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T1725" s="20" t="s">
        <v>205</v>
      </c>
      <c r="AU1725" s="20" t="s">
        <v>83</v>
      </c>
    </row>
    <row r="1726" s="15" customFormat="1">
      <c r="A1726" s="15"/>
      <c r="B1726" s="257"/>
      <c r="C1726" s="258"/>
      <c r="D1726" s="236" t="s">
        <v>207</v>
      </c>
      <c r="E1726" s="259" t="s">
        <v>19</v>
      </c>
      <c r="F1726" s="260" t="s">
        <v>2390</v>
      </c>
      <c r="G1726" s="258"/>
      <c r="H1726" s="259" t="s">
        <v>19</v>
      </c>
      <c r="I1726" s="261"/>
      <c r="J1726" s="258"/>
      <c r="K1726" s="258"/>
      <c r="L1726" s="262"/>
      <c r="M1726" s="263"/>
      <c r="N1726" s="264"/>
      <c r="O1726" s="264"/>
      <c r="P1726" s="264"/>
      <c r="Q1726" s="264"/>
      <c r="R1726" s="264"/>
      <c r="S1726" s="264"/>
      <c r="T1726" s="26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6" t="s">
        <v>207</v>
      </c>
      <c r="AU1726" s="266" t="s">
        <v>83</v>
      </c>
      <c r="AV1726" s="15" t="s">
        <v>81</v>
      </c>
      <c r="AW1726" s="15" t="s">
        <v>35</v>
      </c>
      <c r="AX1726" s="15" t="s">
        <v>74</v>
      </c>
      <c r="AY1726" s="266" t="s">
        <v>197</v>
      </c>
    </row>
    <row r="1727" s="13" customFormat="1">
      <c r="A1727" s="13"/>
      <c r="B1727" s="234"/>
      <c r="C1727" s="235"/>
      <c r="D1727" s="236" t="s">
        <v>207</v>
      </c>
      <c r="E1727" s="237" t="s">
        <v>19</v>
      </c>
      <c r="F1727" s="238" t="s">
        <v>2391</v>
      </c>
      <c r="G1727" s="235"/>
      <c r="H1727" s="239">
        <v>37.718000000000004</v>
      </c>
      <c r="I1727" s="240"/>
      <c r="J1727" s="235"/>
      <c r="K1727" s="235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207</v>
      </c>
      <c r="AU1727" s="245" t="s">
        <v>83</v>
      </c>
      <c r="AV1727" s="13" t="s">
        <v>83</v>
      </c>
      <c r="AW1727" s="13" t="s">
        <v>35</v>
      </c>
      <c r="AX1727" s="13" t="s">
        <v>74</v>
      </c>
      <c r="AY1727" s="245" t="s">
        <v>197</v>
      </c>
    </row>
    <row r="1728" s="13" customFormat="1">
      <c r="A1728" s="13"/>
      <c r="B1728" s="234"/>
      <c r="C1728" s="235"/>
      <c r="D1728" s="236" t="s">
        <v>207</v>
      </c>
      <c r="E1728" s="237" t="s">
        <v>19</v>
      </c>
      <c r="F1728" s="238" t="s">
        <v>2392</v>
      </c>
      <c r="G1728" s="235"/>
      <c r="H1728" s="239">
        <v>3.6549999999999998</v>
      </c>
      <c r="I1728" s="240"/>
      <c r="J1728" s="235"/>
      <c r="K1728" s="235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207</v>
      </c>
      <c r="AU1728" s="245" t="s">
        <v>83</v>
      </c>
      <c r="AV1728" s="13" t="s">
        <v>83</v>
      </c>
      <c r="AW1728" s="13" t="s">
        <v>35</v>
      </c>
      <c r="AX1728" s="13" t="s">
        <v>74</v>
      </c>
      <c r="AY1728" s="245" t="s">
        <v>197</v>
      </c>
    </row>
    <row r="1729" s="13" customFormat="1">
      <c r="A1729" s="13"/>
      <c r="B1729" s="234"/>
      <c r="C1729" s="235"/>
      <c r="D1729" s="236" t="s">
        <v>207</v>
      </c>
      <c r="E1729" s="237" t="s">
        <v>19</v>
      </c>
      <c r="F1729" s="238" t="s">
        <v>2393</v>
      </c>
      <c r="G1729" s="235"/>
      <c r="H1729" s="239">
        <v>47.429000000000002</v>
      </c>
      <c r="I1729" s="240"/>
      <c r="J1729" s="235"/>
      <c r="K1729" s="235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207</v>
      </c>
      <c r="AU1729" s="245" t="s">
        <v>83</v>
      </c>
      <c r="AV1729" s="13" t="s">
        <v>83</v>
      </c>
      <c r="AW1729" s="13" t="s">
        <v>35</v>
      </c>
      <c r="AX1729" s="13" t="s">
        <v>74</v>
      </c>
      <c r="AY1729" s="245" t="s">
        <v>197</v>
      </c>
    </row>
    <row r="1730" s="13" customFormat="1">
      <c r="A1730" s="13"/>
      <c r="B1730" s="234"/>
      <c r="C1730" s="235"/>
      <c r="D1730" s="236" t="s">
        <v>207</v>
      </c>
      <c r="E1730" s="237" t="s">
        <v>19</v>
      </c>
      <c r="F1730" s="238" t="s">
        <v>2394</v>
      </c>
      <c r="G1730" s="235"/>
      <c r="H1730" s="239">
        <v>11.18</v>
      </c>
      <c r="I1730" s="240"/>
      <c r="J1730" s="235"/>
      <c r="K1730" s="235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207</v>
      </c>
      <c r="AU1730" s="245" t="s">
        <v>83</v>
      </c>
      <c r="AV1730" s="13" t="s">
        <v>83</v>
      </c>
      <c r="AW1730" s="13" t="s">
        <v>35</v>
      </c>
      <c r="AX1730" s="13" t="s">
        <v>74</v>
      </c>
      <c r="AY1730" s="245" t="s">
        <v>197</v>
      </c>
    </row>
    <row r="1731" s="13" customFormat="1">
      <c r="A1731" s="13"/>
      <c r="B1731" s="234"/>
      <c r="C1731" s="235"/>
      <c r="D1731" s="236" t="s">
        <v>207</v>
      </c>
      <c r="E1731" s="237" t="s">
        <v>19</v>
      </c>
      <c r="F1731" s="238" t="s">
        <v>2395</v>
      </c>
      <c r="G1731" s="235"/>
      <c r="H1731" s="239">
        <v>15.265000000000001</v>
      </c>
      <c r="I1731" s="240"/>
      <c r="J1731" s="235"/>
      <c r="K1731" s="235"/>
      <c r="L1731" s="241"/>
      <c r="M1731" s="242"/>
      <c r="N1731" s="243"/>
      <c r="O1731" s="243"/>
      <c r="P1731" s="243"/>
      <c r="Q1731" s="243"/>
      <c r="R1731" s="243"/>
      <c r="S1731" s="243"/>
      <c r="T1731" s="24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5" t="s">
        <v>207</v>
      </c>
      <c r="AU1731" s="245" t="s">
        <v>83</v>
      </c>
      <c r="AV1731" s="13" t="s">
        <v>83</v>
      </c>
      <c r="AW1731" s="13" t="s">
        <v>35</v>
      </c>
      <c r="AX1731" s="13" t="s">
        <v>74</v>
      </c>
      <c r="AY1731" s="245" t="s">
        <v>197</v>
      </c>
    </row>
    <row r="1732" s="13" customFormat="1">
      <c r="A1732" s="13"/>
      <c r="B1732" s="234"/>
      <c r="C1732" s="235"/>
      <c r="D1732" s="236" t="s">
        <v>207</v>
      </c>
      <c r="E1732" s="237" t="s">
        <v>19</v>
      </c>
      <c r="F1732" s="238" t="s">
        <v>2396</v>
      </c>
      <c r="G1732" s="235"/>
      <c r="H1732" s="239">
        <v>33.289999999999999</v>
      </c>
      <c r="I1732" s="240"/>
      <c r="J1732" s="235"/>
      <c r="K1732" s="235"/>
      <c r="L1732" s="241"/>
      <c r="M1732" s="242"/>
      <c r="N1732" s="243"/>
      <c r="O1732" s="243"/>
      <c r="P1732" s="243"/>
      <c r="Q1732" s="243"/>
      <c r="R1732" s="243"/>
      <c r="S1732" s="243"/>
      <c r="T1732" s="24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5" t="s">
        <v>207</v>
      </c>
      <c r="AU1732" s="245" t="s">
        <v>83</v>
      </c>
      <c r="AV1732" s="13" t="s">
        <v>83</v>
      </c>
      <c r="AW1732" s="13" t="s">
        <v>35</v>
      </c>
      <c r="AX1732" s="13" t="s">
        <v>74</v>
      </c>
      <c r="AY1732" s="245" t="s">
        <v>197</v>
      </c>
    </row>
    <row r="1733" s="13" customFormat="1">
      <c r="A1733" s="13"/>
      <c r="B1733" s="234"/>
      <c r="C1733" s="235"/>
      <c r="D1733" s="236" t="s">
        <v>207</v>
      </c>
      <c r="E1733" s="237" t="s">
        <v>19</v>
      </c>
      <c r="F1733" s="238" t="s">
        <v>2397</v>
      </c>
      <c r="G1733" s="235"/>
      <c r="H1733" s="239">
        <v>11.18</v>
      </c>
      <c r="I1733" s="240"/>
      <c r="J1733" s="235"/>
      <c r="K1733" s="235"/>
      <c r="L1733" s="241"/>
      <c r="M1733" s="242"/>
      <c r="N1733" s="243"/>
      <c r="O1733" s="243"/>
      <c r="P1733" s="243"/>
      <c r="Q1733" s="243"/>
      <c r="R1733" s="243"/>
      <c r="S1733" s="243"/>
      <c r="T1733" s="24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5" t="s">
        <v>207</v>
      </c>
      <c r="AU1733" s="245" t="s">
        <v>83</v>
      </c>
      <c r="AV1733" s="13" t="s">
        <v>83</v>
      </c>
      <c r="AW1733" s="13" t="s">
        <v>35</v>
      </c>
      <c r="AX1733" s="13" t="s">
        <v>74</v>
      </c>
      <c r="AY1733" s="245" t="s">
        <v>197</v>
      </c>
    </row>
    <row r="1734" s="13" customFormat="1">
      <c r="A1734" s="13"/>
      <c r="B1734" s="234"/>
      <c r="C1734" s="235"/>
      <c r="D1734" s="236" t="s">
        <v>207</v>
      </c>
      <c r="E1734" s="237" t="s">
        <v>19</v>
      </c>
      <c r="F1734" s="238" t="s">
        <v>2398</v>
      </c>
      <c r="G1734" s="235"/>
      <c r="H1734" s="239">
        <v>106.58499999999999</v>
      </c>
      <c r="I1734" s="240"/>
      <c r="J1734" s="235"/>
      <c r="K1734" s="235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5" t="s">
        <v>207</v>
      </c>
      <c r="AU1734" s="245" t="s">
        <v>83</v>
      </c>
      <c r="AV1734" s="13" t="s">
        <v>83</v>
      </c>
      <c r="AW1734" s="13" t="s">
        <v>35</v>
      </c>
      <c r="AX1734" s="13" t="s">
        <v>74</v>
      </c>
      <c r="AY1734" s="245" t="s">
        <v>197</v>
      </c>
    </row>
    <row r="1735" s="16" customFormat="1">
      <c r="A1735" s="16"/>
      <c r="B1735" s="267"/>
      <c r="C1735" s="268"/>
      <c r="D1735" s="236" t="s">
        <v>207</v>
      </c>
      <c r="E1735" s="269" t="s">
        <v>19</v>
      </c>
      <c r="F1735" s="270" t="s">
        <v>348</v>
      </c>
      <c r="G1735" s="268"/>
      <c r="H1735" s="271">
        <v>266.30200000000002</v>
      </c>
      <c r="I1735" s="272"/>
      <c r="J1735" s="268"/>
      <c r="K1735" s="268"/>
      <c r="L1735" s="273"/>
      <c r="M1735" s="274"/>
      <c r="N1735" s="275"/>
      <c r="O1735" s="275"/>
      <c r="P1735" s="275"/>
      <c r="Q1735" s="275"/>
      <c r="R1735" s="275"/>
      <c r="S1735" s="275"/>
      <c r="T1735" s="27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77" t="s">
        <v>207</v>
      </c>
      <c r="AU1735" s="277" t="s">
        <v>83</v>
      </c>
      <c r="AV1735" s="16" t="s">
        <v>94</v>
      </c>
      <c r="AW1735" s="16" t="s">
        <v>35</v>
      </c>
      <c r="AX1735" s="16" t="s">
        <v>74</v>
      </c>
      <c r="AY1735" s="277" t="s">
        <v>197</v>
      </c>
    </row>
    <row r="1736" s="13" customFormat="1">
      <c r="A1736" s="13"/>
      <c r="B1736" s="234"/>
      <c r="C1736" s="235"/>
      <c r="D1736" s="236" t="s">
        <v>207</v>
      </c>
      <c r="E1736" s="237" t="s">
        <v>19</v>
      </c>
      <c r="F1736" s="238" t="s">
        <v>2399</v>
      </c>
      <c r="G1736" s="235"/>
      <c r="H1736" s="239">
        <v>4.7300000000000004</v>
      </c>
      <c r="I1736" s="240"/>
      <c r="J1736" s="235"/>
      <c r="K1736" s="235"/>
      <c r="L1736" s="241"/>
      <c r="M1736" s="242"/>
      <c r="N1736" s="243"/>
      <c r="O1736" s="243"/>
      <c r="P1736" s="243"/>
      <c r="Q1736" s="243"/>
      <c r="R1736" s="243"/>
      <c r="S1736" s="243"/>
      <c r="T1736" s="244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5" t="s">
        <v>207</v>
      </c>
      <c r="AU1736" s="245" t="s">
        <v>83</v>
      </c>
      <c r="AV1736" s="13" t="s">
        <v>83</v>
      </c>
      <c r="AW1736" s="13" t="s">
        <v>35</v>
      </c>
      <c r="AX1736" s="13" t="s">
        <v>74</v>
      </c>
      <c r="AY1736" s="245" t="s">
        <v>197</v>
      </c>
    </row>
    <row r="1737" s="13" customFormat="1">
      <c r="A1737" s="13"/>
      <c r="B1737" s="234"/>
      <c r="C1737" s="235"/>
      <c r="D1737" s="236" t="s">
        <v>207</v>
      </c>
      <c r="E1737" s="237" t="s">
        <v>19</v>
      </c>
      <c r="F1737" s="238" t="s">
        <v>2400</v>
      </c>
      <c r="G1737" s="235"/>
      <c r="H1737" s="239">
        <v>4.2999999999999998</v>
      </c>
      <c r="I1737" s="240"/>
      <c r="J1737" s="235"/>
      <c r="K1737" s="235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5" t="s">
        <v>207</v>
      </c>
      <c r="AU1737" s="245" t="s">
        <v>83</v>
      </c>
      <c r="AV1737" s="13" t="s">
        <v>83</v>
      </c>
      <c r="AW1737" s="13" t="s">
        <v>35</v>
      </c>
      <c r="AX1737" s="13" t="s">
        <v>74</v>
      </c>
      <c r="AY1737" s="245" t="s">
        <v>197</v>
      </c>
    </row>
    <row r="1738" s="13" customFormat="1">
      <c r="A1738" s="13"/>
      <c r="B1738" s="234"/>
      <c r="C1738" s="235"/>
      <c r="D1738" s="236" t="s">
        <v>207</v>
      </c>
      <c r="E1738" s="237" t="s">
        <v>19</v>
      </c>
      <c r="F1738" s="238" t="s">
        <v>2401</v>
      </c>
      <c r="G1738" s="235"/>
      <c r="H1738" s="239">
        <v>4.7300000000000004</v>
      </c>
      <c r="I1738" s="240"/>
      <c r="J1738" s="235"/>
      <c r="K1738" s="235"/>
      <c r="L1738" s="241"/>
      <c r="M1738" s="242"/>
      <c r="N1738" s="243"/>
      <c r="O1738" s="243"/>
      <c r="P1738" s="243"/>
      <c r="Q1738" s="243"/>
      <c r="R1738" s="243"/>
      <c r="S1738" s="243"/>
      <c r="T1738" s="24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5" t="s">
        <v>207</v>
      </c>
      <c r="AU1738" s="245" t="s">
        <v>83</v>
      </c>
      <c r="AV1738" s="13" t="s">
        <v>83</v>
      </c>
      <c r="AW1738" s="13" t="s">
        <v>35</v>
      </c>
      <c r="AX1738" s="13" t="s">
        <v>74</v>
      </c>
      <c r="AY1738" s="245" t="s">
        <v>197</v>
      </c>
    </row>
    <row r="1739" s="13" customFormat="1">
      <c r="A1739" s="13"/>
      <c r="B1739" s="234"/>
      <c r="C1739" s="235"/>
      <c r="D1739" s="236" t="s">
        <v>207</v>
      </c>
      <c r="E1739" s="237" t="s">
        <v>19</v>
      </c>
      <c r="F1739" s="238" t="s">
        <v>2402</v>
      </c>
      <c r="G1739" s="235"/>
      <c r="H1739" s="239">
        <v>4.7300000000000004</v>
      </c>
      <c r="I1739" s="240"/>
      <c r="J1739" s="235"/>
      <c r="K1739" s="235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207</v>
      </c>
      <c r="AU1739" s="245" t="s">
        <v>83</v>
      </c>
      <c r="AV1739" s="13" t="s">
        <v>83</v>
      </c>
      <c r="AW1739" s="13" t="s">
        <v>35</v>
      </c>
      <c r="AX1739" s="13" t="s">
        <v>74</v>
      </c>
      <c r="AY1739" s="245" t="s">
        <v>197</v>
      </c>
    </row>
    <row r="1740" s="13" customFormat="1">
      <c r="A1740" s="13"/>
      <c r="B1740" s="234"/>
      <c r="C1740" s="235"/>
      <c r="D1740" s="236" t="s">
        <v>207</v>
      </c>
      <c r="E1740" s="237" t="s">
        <v>19</v>
      </c>
      <c r="F1740" s="238" t="s">
        <v>2403</v>
      </c>
      <c r="G1740" s="235"/>
      <c r="H1740" s="239">
        <v>17.716000000000001</v>
      </c>
      <c r="I1740" s="240"/>
      <c r="J1740" s="235"/>
      <c r="K1740" s="235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207</v>
      </c>
      <c r="AU1740" s="245" t="s">
        <v>83</v>
      </c>
      <c r="AV1740" s="13" t="s">
        <v>83</v>
      </c>
      <c r="AW1740" s="13" t="s">
        <v>35</v>
      </c>
      <c r="AX1740" s="13" t="s">
        <v>74</v>
      </c>
      <c r="AY1740" s="245" t="s">
        <v>197</v>
      </c>
    </row>
    <row r="1741" s="13" customFormat="1">
      <c r="A1741" s="13"/>
      <c r="B1741" s="234"/>
      <c r="C1741" s="235"/>
      <c r="D1741" s="236" t="s">
        <v>207</v>
      </c>
      <c r="E1741" s="237" t="s">
        <v>19</v>
      </c>
      <c r="F1741" s="238" t="s">
        <v>2404</v>
      </c>
      <c r="G1741" s="235"/>
      <c r="H1741" s="239">
        <v>17.716000000000001</v>
      </c>
      <c r="I1741" s="240"/>
      <c r="J1741" s="235"/>
      <c r="K1741" s="235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207</v>
      </c>
      <c r="AU1741" s="245" t="s">
        <v>83</v>
      </c>
      <c r="AV1741" s="13" t="s">
        <v>83</v>
      </c>
      <c r="AW1741" s="13" t="s">
        <v>35</v>
      </c>
      <c r="AX1741" s="13" t="s">
        <v>74</v>
      </c>
      <c r="AY1741" s="245" t="s">
        <v>197</v>
      </c>
    </row>
    <row r="1742" s="13" customFormat="1">
      <c r="A1742" s="13"/>
      <c r="B1742" s="234"/>
      <c r="C1742" s="235"/>
      <c r="D1742" s="236" t="s">
        <v>207</v>
      </c>
      <c r="E1742" s="237" t="s">
        <v>19</v>
      </c>
      <c r="F1742" s="238" t="s">
        <v>2405</v>
      </c>
      <c r="G1742" s="235"/>
      <c r="H1742" s="239">
        <v>24.402999999999999</v>
      </c>
      <c r="I1742" s="240"/>
      <c r="J1742" s="235"/>
      <c r="K1742" s="235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207</v>
      </c>
      <c r="AU1742" s="245" t="s">
        <v>83</v>
      </c>
      <c r="AV1742" s="13" t="s">
        <v>83</v>
      </c>
      <c r="AW1742" s="13" t="s">
        <v>35</v>
      </c>
      <c r="AX1742" s="13" t="s">
        <v>74</v>
      </c>
      <c r="AY1742" s="245" t="s">
        <v>197</v>
      </c>
    </row>
    <row r="1743" s="13" customFormat="1">
      <c r="A1743" s="13"/>
      <c r="B1743" s="234"/>
      <c r="C1743" s="235"/>
      <c r="D1743" s="236" t="s">
        <v>207</v>
      </c>
      <c r="E1743" s="237" t="s">
        <v>19</v>
      </c>
      <c r="F1743" s="238" t="s">
        <v>2406</v>
      </c>
      <c r="G1743" s="235"/>
      <c r="H1743" s="239">
        <v>25.800000000000001</v>
      </c>
      <c r="I1743" s="240"/>
      <c r="J1743" s="235"/>
      <c r="K1743" s="235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207</v>
      </c>
      <c r="AU1743" s="245" t="s">
        <v>83</v>
      </c>
      <c r="AV1743" s="13" t="s">
        <v>83</v>
      </c>
      <c r="AW1743" s="13" t="s">
        <v>35</v>
      </c>
      <c r="AX1743" s="13" t="s">
        <v>74</v>
      </c>
      <c r="AY1743" s="245" t="s">
        <v>197</v>
      </c>
    </row>
    <row r="1744" s="13" customFormat="1">
      <c r="A1744" s="13"/>
      <c r="B1744" s="234"/>
      <c r="C1744" s="235"/>
      <c r="D1744" s="236" t="s">
        <v>207</v>
      </c>
      <c r="E1744" s="237" t="s">
        <v>19</v>
      </c>
      <c r="F1744" s="238" t="s">
        <v>2407</v>
      </c>
      <c r="G1744" s="235"/>
      <c r="H1744" s="239">
        <v>4.2999999999999998</v>
      </c>
      <c r="I1744" s="240"/>
      <c r="J1744" s="235"/>
      <c r="K1744" s="235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207</v>
      </c>
      <c r="AU1744" s="245" t="s">
        <v>83</v>
      </c>
      <c r="AV1744" s="13" t="s">
        <v>83</v>
      </c>
      <c r="AW1744" s="13" t="s">
        <v>35</v>
      </c>
      <c r="AX1744" s="13" t="s">
        <v>74</v>
      </c>
      <c r="AY1744" s="245" t="s">
        <v>197</v>
      </c>
    </row>
    <row r="1745" s="13" customFormat="1">
      <c r="A1745" s="13"/>
      <c r="B1745" s="234"/>
      <c r="C1745" s="235"/>
      <c r="D1745" s="236" t="s">
        <v>207</v>
      </c>
      <c r="E1745" s="237" t="s">
        <v>19</v>
      </c>
      <c r="F1745" s="238" t="s">
        <v>2408</v>
      </c>
      <c r="G1745" s="235"/>
      <c r="H1745" s="239">
        <v>4.2999999999999998</v>
      </c>
      <c r="I1745" s="240"/>
      <c r="J1745" s="235"/>
      <c r="K1745" s="235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207</v>
      </c>
      <c r="AU1745" s="245" t="s">
        <v>83</v>
      </c>
      <c r="AV1745" s="13" t="s">
        <v>83</v>
      </c>
      <c r="AW1745" s="13" t="s">
        <v>35</v>
      </c>
      <c r="AX1745" s="13" t="s">
        <v>74</v>
      </c>
      <c r="AY1745" s="245" t="s">
        <v>197</v>
      </c>
    </row>
    <row r="1746" s="13" customFormat="1">
      <c r="A1746" s="13"/>
      <c r="B1746" s="234"/>
      <c r="C1746" s="235"/>
      <c r="D1746" s="236" t="s">
        <v>207</v>
      </c>
      <c r="E1746" s="237" t="s">
        <v>19</v>
      </c>
      <c r="F1746" s="238" t="s">
        <v>2409</v>
      </c>
      <c r="G1746" s="235"/>
      <c r="H1746" s="239">
        <v>4.2999999999999998</v>
      </c>
      <c r="I1746" s="240"/>
      <c r="J1746" s="235"/>
      <c r="K1746" s="235"/>
      <c r="L1746" s="241"/>
      <c r="M1746" s="242"/>
      <c r="N1746" s="243"/>
      <c r="O1746" s="243"/>
      <c r="P1746" s="243"/>
      <c r="Q1746" s="243"/>
      <c r="R1746" s="243"/>
      <c r="S1746" s="243"/>
      <c r="T1746" s="24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5" t="s">
        <v>207</v>
      </c>
      <c r="AU1746" s="245" t="s">
        <v>83</v>
      </c>
      <c r="AV1746" s="13" t="s">
        <v>83</v>
      </c>
      <c r="AW1746" s="13" t="s">
        <v>35</v>
      </c>
      <c r="AX1746" s="13" t="s">
        <v>74</v>
      </c>
      <c r="AY1746" s="245" t="s">
        <v>197</v>
      </c>
    </row>
    <row r="1747" s="13" customFormat="1">
      <c r="A1747" s="13"/>
      <c r="B1747" s="234"/>
      <c r="C1747" s="235"/>
      <c r="D1747" s="236" t="s">
        <v>207</v>
      </c>
      <c r="E1747" s="237" t="s">
        <v>19</v>
      </c>
      <c r="F1747" s="238" t="s">
        <v>2410</v>
      </c>
      <c r="G1747" s="235"/>
      <c r="H1747" s="239">
        <v>4.2999999999999998</v>
      </c>
      <c r="I1747" s="240"/>
      <c r="J1747" s="235"/>
      <c r="K1747" s="235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207</v>
      </c>
      <c r="AU1747" s="245" t="s">
        <v>83</v>
      </c>
      <c r="AV1747" s="13" t="s">
        <v>83</v>
      </c>
      <c r="AW1747" s="13" t="s">
        <v>35</v>
      </c>
      <c r="AX1747" s="13" t="s">
        <v>74</v>
      </c>
      <c r="AY1747" s="245" t="s">
        <v>197</v>
      </c>
    </row>
    <row r="1748" s="13" customFormat="1">
      <c r="A1748" s="13"/>
      <c r="B1748" s="234"/>
      <c r="C1748" s="235"/>
      <c r="D1748" s="236" t="s">
        <v>207</v>
      </c>
      <c r="E1748" s="237" t="s">
        <v>19</v>
      </c>
      <c r="F1748" s="238" t="s">
        <v>2411</v>
      </c>
      <c r="G1748" s="235"/>
      <c r="H1748" s="239">
        <v>3.2250000000000001</v>
      </c>
      <c r="I1748" s="240"/>
      <c r="J1748" s="235"/>
      <c r="K1748" s="235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207</v>
      </c>
      <c r="AU1748" s="245" t="s">
        <v>83</v>
      </c>
      <c r="AV1748" s="13" t="s">
        <v>83</v>
      </c>
      <c r="AW1748" s="13" t="s">
        <v>35</v>
      </c>
      <c r="AX1748" s="13" t="s">
        <v>74</v>
      </c>
      <c r="AY1748" s="245" t="s">
        <v>197</v>
      </c>
    </row>
    <row r="1749" s="13" customFormat="1">
      <c r="A1749" s="13"/>
      <c r="B1749" s="234"/>
      <c r="C1749" s="235"/>
      <c r="D1749" s="236" t="s">
        <v>207</v>
      </c>
      <c r="E1749" s="237" t="s">
        <v>19</v>
      </c>
      <c r="F1749" s="238" t="s">
        <v>2412</v>
      </c>
      <c r="G1749" s="235"/>
      <c r="H1749" s="239">
        <v>11.395</v>
      </c>
      <c r="I1749" s="240"/>
      <c r="J1749" s="235"/>
      <c r="K1749" s="235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207</v>
      </c>
      <c r="AU1749" s="245" t="s">
        <v>83</v>
      </c>
      <c r="AV1749" s="13" t="s">
        <v>83</v>
      </c>
      <c r="AW1749" s="13" t="s">
        <v>35</v>
      </c>
      <c r="AX1749" s="13" t="s">
        <v>74</v>
      </c>
      <c r="AY1749" s="245" t="s">
        <v>197</v>
      </c>
    </row>
    <row r="1750" s="16" customFormat="1">
      <c r="A1750" s="16"/>
      <c r="B1750" s="267"/>
      <c r="C1750" s="268"/>
      <c r="D1750" s="236" t="s">
        <v>207</v>
      </c>
      <c r="E1750" s="269" t="s">
        <v>19</v>
      </c>
      <c r="F1750" s="270" t="s">
        <v>348</v>
      </c>
      <c r="G1750" s="268"/>
      <c r="H1750" s="271">
        <v>135.94499999999999</v>
      </c>
      <c r="I1750" s="272"/>
      <c r="J1750" s="268"/>
      <c r="K1750" s="268"/>
      <c r="L1750" s="273"/>
      <c r="M1750" s="274"/>
      <c r="N1750" s="275"/>
      <c r="O1750" s="275"/>
      <c r="P1750" s="275"/>
      <c r="Q1750" s="275"/>
      <c r="R1750" s="275"/>
      <c r="S1750" s="275"/>
      <c r="T1750" s="27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T1750" s="277" t="s">
        <v>207</v>
      </c>
      <c r="AU1750" s="277" t="s">
        <v>83</v>
      </c>
      <c r="AV1750" s="16" t="s">
        <v>94</v>
      </c>
      <c r="AW1750" s="16" t="s">
        <v>35</v>
      </c>
      <c r="AX1750" s="16" t="s">
        <v>74</v>
      </c>
      <c r="AY1750" s="277" t="s">
        <v>197</v>
      </c>
    </row>
    <row r="1751" s="14" customFormat="1">
      <c r="A1751" s="14"/>
      <c r="B1751" s="246"/>
      <c r="C1751" s="247"/>
      <c r="D1751" s="236" t="s">
        <v>207</v>
      </c>
      <c r="E1751" s="248" t="s">
        <v>19</v>
      </c>
      <c r="F1751" s="249" t="s">
        <v>216</v>
      </c>
      <c r="G1751" s="247"/>
      <c r="H1751" s="250">
        <v>402.24700000000001</v>
      </c>
      <c r="I1751" s="251"/>
      <c r="J1751" s="247"/>
      <c r="K1751" s="247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6" t="s">
        <v>207</v>
      </c>
      <c r="AU1751" s="256" t="s">
        <v>83</v>
      </c>
      <c r="AV1751" s="14" t="s">
        <v>109</v>
      </c>
      <c r="AW1751" s="14" t="s">
        <v>35</v>
      </c>
      <c r="AX1751" s="14" t="s">
        <v>81</v>
      </c>
      <c r="AY1751" s="256" t="s">
        <v>197</v>
      </c>
    </row>
    <row r="1752" s="2" customFormat="1" ht="24.15" customHeight="1">
      <c r="A1752" s="41"/>
      <c r="B1752" s="42"/>
      <c r="C1752" s="216" t="s">
        <v>2413</v>
      </c>
      <c r="D1752" s="216" t="s">
        <v>199</v>
      </c>
      <c r="E1752" s="217" t="s">
        <v>2414</v>
      </c>
      <c r="F1752" s="218" t="s">
        <v>2415</v>
      </c>
      <c r="G1752" s="219" t="s">
        <v>202</v>
      </c>
      <c r="H1752" s="220">
        <v>462.584</v>
      </c>
      <c r="I1752" s="221"/>
      <c r="J1752" s="222">
        <f>ROUND(I1752*H1752,2)</f>
        <v>0</v>
      </c>
      <c r="K1752" s="218" t="s">
        <v>203</v>
      </c>
      <c r="L1752" s="47"/>
      <c r="M1752" s="223" t="s">
        <v>19</v>
      </c>
      <c r="N1752" s="224" t="s">
        <v>45</v>
      </c>
      <c r="O1752" s="87"/>
      <c r="P1752" s="225">
        <f>O1752*H1752</f>
        <v>0</v>
      </c>
      <c r="Q1752" s="225">
        <v>0.00029999999999999997</v>
      </c>
      <c r="R1752" s="225">
        <f>Q1752*H1752</f>
        <v>0.13877519999999999</v>
      </c>
      <c r="S1752" s="225">
        <v>0</v>
      </c>
      <c r="T1752" s="226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7" t="s">
        <v>304</v>
      </c>
      <c r="AT1752" s="227" t="s">
        <v>199</v>
      </c>
      <c r="AU1752" s="227" t="s">
        <v>83</v>
      </c>
      <c r="AY1752" s="20" t="s">
        <v>197</v>
      </c>
      <c r="BE1752" s="228">
        <f>IF(N1752="základní",J1752,0)</f>
        <v>0</v>
      </c>
      <c r="BF1752" s="228">
        <f>IF(N1752="snížená",J1752,0)</f>
        <v>0</v>
      </c>
      <c r="BG1752" s="228">
        <f>IF(N1752="zákl. přenesená",J1752,0)</f>
        <v>0</v>
      </c>
      <c r="BH1752" s="228">
        <f>IF(N1752="sníž. přenesená",J1752,0)</f>
        <v>0</v>
      </c>
      <c r="BI1752" s="228">
        <f>IF(N1752="nulová",J1752,0)</f>
        <v>0</v>
      </c>
      <c r="BJ1752" s="20" t="s">
        <v>81</v>
      </c>
      <c r="BK1752" s="228">
        <f>ROUND(I1752*H1752,2)</f>
        <v>0</v>
      </c>
      <c r="BL1752" s="20" t="s">
        <v>304</v>
      </c>
      <c r="BM1752" s="227" t="s">
        <v>2416</v>
      </c>
    </row>
    <row r="1753" s="2" customFormat="1">
      <c r="A1753" s="41"/>
      <c r="B1753" s="42"/>
      <c r="C1753" s="43"/>
      <c r="D1753" s="229" t="s">
        <v>205</v>
      </c>
      <c r="E1753" s="43"/>
      <c r="F1753" s="230" t="s">
        <v>2417</v>
      </c>
      <c r="G1753" s="43"/>
      <c r="H1753" s="43"/>
      <c r="I1753" s="231"/>
      <c r="J1753" s="43"/>
      <c r="K1753" s="43"/>
      <c r="L1753" s="47"/>
      <c r="M1753" s="232"/>
      <c r="N1753" s="233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205</v>
      </c>
      <c r="AU1753" s="20" t="s">
        <v>83</v>
      </c>
    </row>
    <row r="1754" s="13" customFormat="1">
      <c r="A1754" s="13"/>
      <c r="B1754" s="234"/>
      <c r="C1754" s="235"/>
      <c r="D1754" s="236" t="s">
        <v>207</v>
      </c>
      <c r="E1754" s="237" t="s">
        <v>19</v>
      </c>
      <c r="F1754" s="238" t="s">
        <v>2418</v>
      </c>
      <c r="G1754" s="235"/>
      <c r="H1754" s="239">
        <v>462.584</v>
      </c>
      <c r="I1754" s="240"/>
      <c r="J1754" s="235"/>
      <c r="K1754" s="235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207</v>
      </c>
      <c r="AU1754" s="245" t="s">
        <v>83</v>
      </c>
      <c r="AV1754" s="13" t="s">
        <v>83</v>
      </c>
      <c r="AW1754" s="13" t="s">
        <v>35</v>
      </c>
      <c r="AX1754" s="13" t="s">
        <v>81</v>
      </c>
      <c r="AY1754" s="245" t="s">
        <v>197</v>
      </c>
    </row>
    <row r="1755" s="2" customFormat="1" ht="24.15" customHeight="1">
      <c r="A1755" s="41"/>
      <c r="B1755" s="42"/>
      <c r="C1755" s="216" t="s">
        <v>2419</v>
      </c>
      <c r="D1755" s="216" t="s">
        <v>199</v>
      </c>
      <c r="E1755" s="217" t="s">
        <v>2420</v>
      </c>
      <c r="F1755" s="218" t="s">
        <v>2421</v>
      </c>
      <c r="G1755" s="219" t="s">
        <v>202</v>
      </c>
      <c r="H1755" s="220">
        <v>462.584</v>
      </c>
      <c r="I1755" s="221"/>
      <c r="J1755" s="222">
        <f>ROUND(I1755*H1755,2)</f>
        <v>0</v>
      </c>
      <c r="K1755" s="218" t="s">
        <v>203</v>
      </c>
      <c r="L1755" s="47"/>
      <c r="M1755" s="223" t="s">
        <v>19</v>
      </c>
      <c r="N1755" s="224" t="s">
        <v>45</v>
      </c>
      <c r="O1755" s="87"/>
      <c r="P1755" s="225">
        <f>O1755*H1755</f>
        <v>0</v>
      </c>
      <c r="Q1755" s="225">
        <v>0.0015</v>
      </c>
      <c r="R1755" s="225">
        <f>Q1755*H1755</f>
        <v>0.69387600000000005</v>
      </c>
      <c r="S1755" s="225">
        <v>0</v>
      </c>
      <c r="T1755" s="226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27" t="s">
        <v>304</v>
      </c>
      <c r="AT1755" s="227" t="s">
        <v>199</v>
      </c>
      <c r="AU1755" s="227" t="s">
        <v>83</v>
      </c>
      <c r="AY1755" s="20" t="s">
        <v>197</v>
      </c>
      <c r="BE1755" s="228">
        <f>IF(N1755="základní",J1755,0)</f>
        <v>0</v>
      </c>
      <c r="BF1755" s="228">
        <f>IF(N1755="snížená",J1755,0)</f>
        <v>0</v>
      </c>
      <c r="BG1755" s="228">
        <f>IF(N1755="zákl. přenesená",J1755,0)</f>
        <v>0</v>
      </c>
      <c r="BH1755" s="228">
        <f>IF(N1755="sníž. přenesená",J1755,0)</f>
        <v>0</v>
      </c>
      <c r="BI1755" s="228">
        <f>IF(N1755="nulová",J1755,0)</f>
        <v>0</v>
      </c>
      <c r="BJ1755" s="20" t="s">
        <v>81</v>
      </c>
      <c r="BK1755" s="228">
        <f>ROUND(I1755*H1755,2)</f>
        <v>0</v>
      </c>
      <c r="BL1755" s="20" t="s">
        <v>304</v>
      </c>
      <c r="BM1755" s="227" t="s">
        <v>2422</v>
      </c>
    </row>
    <row r="1756" s="2" customFormat="1">
      <c r="A1756" s="41"/>
      <c r="B1756" s="42"/>
      <c r="C1756" s="43"/>
      <c r="D1756" s="229" t="s">
        <v>205</v>
      </c>
      <c r="E1756" s="43"/>
      <c r="F1756" s="230" t="s">
        <v>2423</v>
      </c>
      <c r="G1756" s="43"/>
      <c r="H1756" s="43"/>
      <c r="I1756" s="231"/>
      <c r="J1756" s="43"/>
      <c r="K1756" s="43"/>
      <c r="L1756" s="47"/>
      <c r="M1756" s="232"/>
      <c r="N1756" s="233"/>
      <c r="O1756" s="87"/>
      <c r="P1756" s="87"/>
      <c r="Q1756" s="87"/>
      <c r="R1756" s="87"/>
      <c r="S1756" s="87"/>
      <c r="T1756" s="88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T1756" s="20" t="s">
        <v>205</v>
      </c>
      <c r="AU1756" s="20" t="s">
        <v>83</v>
      </c>
    </row>
    <row r="1757" s="13" customFormat="1">
      <c r="A1757" s="13"/>
      <c r="B1757" s="234"/>
      <c r="C1757" s="235"/>
      <c r="D1757" s="236" t="s">
        <v>207</v>
      </c>
      <c r="E1757" s="237" t="s">
        <v>19</v>
      </c>
      <c r="F1757" s="238" t="s">
        <v>2424</v>
      </c>
      <c r="G1757" s="235"/>
      <c r="H1757" s="239">
        <v>462.584</v>
      </c>
      <c r="I1757" s="240"/>
      <c r="J1757" s="235"/>
      <c r="K1757" s="235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5" t="s">
        <v>207</v>
      </c>
      <c r="AU1757" s="245" t="s">
        <v>83</v>
      </c>
      <c r="AV1757" s="13" t="s">
        <v>83</v>
      </c>
      <c r="AW1757" s="13" t="s">
        <v>35</v>
      </c>
      <c r="AX1757" s="13" t="s">
        <v>81</v>
      </c>
      <c r="AY1757" s="245" t="s">
        <v>197</v>
      </c>
    </row>
    <row r="1758" s="2" customFormat="1" ht="24.15" customHeight="1">
      <c r="A1758" s="41"/>
      <c r="B1758" s="42"/>
      <c r="C1758" s="216" t="s">
        <v>2425</v>
      </c>
      <c r="D1758" s="216" t="s">
        <v>199</v>
      </c>
      <c r="E1758" s="217" t="s">
        <v>2426</v>
      </c>
      <c r="F1758" s="218" t="s">
        <v>2427</v>
      </c>
      <c r="G1758" s="219" t="s">
        <v>903</v>
      </c>
      <c r="H1758" s="220">
        <v>203.03999999999999</v>
      </c>
      <c r="I1758" s="221"/>
      <c r="J1758" s="222">
        <f>ROUND(I1758*H1758,2)</f>
        <v>0</v>
      </c>
      <c r="K1758" s="218" t="s">
        <v>203</v>
      </c>
      <c r="L1758" s="47"/>
      <c r="M1758" s="223" t="s">
        <v>19</v>
      </c>
      <c r="N1758" s="224" t="s">
        <v>45</v>
      </c>
      <c r="O1758" s="87"/>
      <c r="P1758" s="225">
        <f>O1758*H1758</f>
        <v>0</v>
      </c>
      <c r="Q1758" s="225">
        <v>0.00017000000000000001</v>
      </c>
      <c r="R1758" s="225">
        <f>Q1758*H1758</f>
        <v>0.0345168</v>
      </c>
      <c r="S1758" s="225">
        <v>0</v>
      </c>
      <c r="T1758" s="226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27" t="s">
        <v>304</v>
      </c>
      <c r="AT1758" s="227" t="s">
        <v>199</v>
      </c>
      <c r="AU1758" s="227" t="s">
        <v>83</v>
      </c>
      <c r="AY1758" s="20" t="s">
        <v>197</v>
      </c>
      <c r="BE1758" s="228">
        <f>IF(N1758="základní",J1758,0)</f>
        <v>0</v>
      </c>
      <c r="BF1758" s="228">
        <f>IF(N1758="snížená",J1758,0)</f>
        <v>0</v>
      </c>
      <c r="BG1758" s="228">
        <f>IF(N1758="zákl. přenesená",J1758,0)</f>
        <v>0</v>
      </c>
      <c r="BH1758" s="228">
        <f>IF(N1758="sníž. přenesená",J1758,0)</f>
        <v>0</v>
      </c>
      <c r="BI1758" s="228">
        <f>IF(N1758="nulová",J1758,0)</f>
        <v>0</v>
      </c>
      <c r="BJ1758" s="20" t="s">
        <v>81</v>
      </c>
      <c r="BK1758" s="228">
        <f>ROUND(I1758*H1758,2)</f>
        <v>0</v>
      </c>
      <c r="BL1758" s="20" t="s">
        <v>304</v>
      </c>
      <c r="BM1758" s="227" t="s">
        <v>2428</v>
      </c>
    </row>
    <row r="1759" s="2" customFormat="1">
      <c r="A1759" s="41"/>
      <c r="B1759" s="42"/>
      <c r="C1759" s="43"/>
      <c r="D1759" s="229" t="s">
        <v>205</v>
      </c>
      <c r="E1759" s="43"/>
      <c r="F1759" s="230" t="s">
        <v>2429</v>
      </c>
      <c r="G1759" s="43"/>
      <c r="H1759" s="43"/>
      <c r="I1759" s="231"/>
      <c r="J1759" s="43"/>
      <c r="K1759" s="43"/>
      <c r="L1759" s="47"/>
      <c r="M1759" s="232"/>
      <c r="N1759" s="233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T1759" s="20" t="s">
        <v>205</v>
      </c>
      <c r="AU1759" s="20" t="s">
        <v>83</v>
      </c>
    </row>
    <row r="1760" s="15" customFormat="1">
      <c r="A1760" s="15"/>
      <c r="B1760" s="257"/>
      <c r="C1760" s="258"/>
      <c r="D1760" s="236" t="s">
        <v>207</v>
      </c>
      <c r="E1760" s="259" t="s">
        <v>19</v>
      </c>
      <c r="F1760" s="260" t="s">
        <v>2390</v>
      </c>
      <c r="G1760" s="258"/>
      <c r="H1760" s="259" t="s">
        <v>19</v>
      </c>
      <c r="I1760" s="261"/>
      <c r="J1760" s="258"/>
      <c r="K1760" s="258"/>
      <c r="L1760" s="262"/>
      <c r="M1760" s="263"/>
      <c r="N1760" s="264"/>
      <c r="O1760" s="264"/>
      <c r="P1760" s="264"/>
      <c r="Q1760" s="264"/>
      <c r="R1760" s="264"/>
      <c r="S1760" s="264"/>
      <c r="T1760" s="26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66" t="s">
        <v>207</v>
      </c>
      <c r="AU1760" s="266" t="s">
        <v>83</v>
      </c>
      <c r="AV1760" s="15" t="s">
        <v>81</v>
      </c>
      <c r="AW1760" s="15" t="s">
        <v>35</v>
      </c>
      <c r="AX1760" s="15" t="s">
        <v>74</v>
      </c>
      <c r="AY1760" s="266" t="s">
        <v>197</v>
      </c>
    </row>
    <row r="1761" s="13" customFormat="1">
      <c r="A1761" s="13"/>
      <c r="B1761" s="234"/>
      <c r="C1761" s="235"/>
      <c r="D1761" s="236" t="s">
        <v>207</v>
      </c>
      <c r="E1761" s="237" t="s">
        <v>19</v>
      </c>
      <c r="F1761" s="238" t="s">
        <v>2430</v>
      </c>
      <c r="G1761" s="235"/>
      <c r="H1761" s="239">
        <v>111.70999999999999</v>
      </c>
      <c r="I1761" s="240"/>
      <c r="J1761" s="235"/>
      <c r="K1761" s="235"/>
      <c r="L1761" s="241"/>
      <c r="M1761" s="242"/>
      <c r="N1761" s="243"/>
      <c r="O1761" s="243"/>
      <c r="P1761" s="243"/>
      <c r="Q1761" s="243"/>
      <c r="R1761" s="243"/>
      <c r="S1761" s="243"/>
      <c r="T1761" s="24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5" t="s">
        <v>207</v>
      </c>
      <c r="AU1761" s="245" t="s">
        <v>83</v>
      </c>
      <c r="AV1761" s="13" t="s">
        <v>83</v>
      </c>
      <c r="AW1761" s="13" t="s">
        <v>35</v>
      </c>
      <c r="AX1761" s="13" t="s">
        <v>74</v>
      </c>
      <c r="AY1761" s="245" t="s">
        <v>197</v>
      </c>
    </row>
    <row r="1762" s="15" customFormat="1">
      <c r="A1762" s="15"/>
      <c r="B1762" s="257"/>
      <c r="C1762" s="258"/>
      <c r="D1762" s="236" t="s">
        <v>207</v>
      </c>
      <c r="E1762" s="259" t="s">
        <v>19</v>
      </c>
      <c r="F1762" s="260" t="s">
        <v>2431</v>
      </c>
      <c r="G1762" s="258"/>
      <c r="H1762" s="259" t="s">
        <v>19</v>
      </c>
      <c r="I1762" s="261"/>
      <c r="J1762" s="258"/>
      <c r="K1762" s="258"/>
      <c r="L1762" s="262"/>
      <c r="M1762" s="263"/>
      <c r="N1762" s="264"/>
      <c r="O1762" s="264"/>
      <c r="P1762" s="264"/>
      <c r="Q1762" s="264"/>
      <c r="R1762" s="264"/>
      <c r="S1762" s="264"/>
      <c r="T1762" s="26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6" t="s">
        <v>207</v>
      </c>
      <c r="AU1762" s="266" t="s">
        <v>83</v>
      </c>
      <c r="AV1762" s="15" t="s">
        <v>81</v>
      </c>
      <c r="AW1762" s="15" t="s">
        <v>35</v>
      </c>
      <c r="AX1762" s="15" t="s">
        <v>74</v>
      </c>
      <c r="AY1762" s="266" t="s">
        <v>197</v>
      </c>
    </row>
    <row r="1763" s="13" customFormat="1">
      <c r="A1763" s="13"/>
      <c r="B1763" s="234"/>
      <c r="C1763" s="235"/>
      <c r="D1763" s="236" t="s">
        <v>207</v>
      </c>
      <c r="E1763" s="237" t="s">
        <v>19</v>
      </c>
      <c r="F1763" s="238" t="s">
        <v>2432</v>
      </c>
      <c r="G1763" s="235"/>
      <c r="H1763" s="239">
        <v>91.329999999999998</v>
      </c>
      <c r="I1763" s="240"/>
      <c r="J1763" s="235"/>
      <c r="K1763" s="235"/>
      <c r="L1763" s="241"/>
      <c r="M1763" s="242"/>
      <c r="N1763" s="243"/>
      <c r="O1763" s="243"/>
      <c r="P1763" s="243"/>
      <c r="Q1763" s="243"/>
      <c r="R1763" s="243"/>
      <c r="S1763" s="243"/>
      <c r="T1763" s="24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5" t="s">
        <v>207</v>
      </c>
      <c r="AU1763" s="245" t="s">
        <v>83</v>
      </c>
      <c r="AV1763" s="13" t="s">
        <v>83</v>
      </c>
      <c r="AW1763" s="13" t="s">
        <v>35</v>
      </c>
      <c r="AX1763" s="13" t="s">
        <v>74</v>
      </c>
      <c r="AY1763" s="245" t="s">
        <v>197</v>
      </c>
    </row>
    <row r="1764" s="14" customFormat="1">
      <c r="A1764" s="14"/>
      <c r="B1764" s="246"/>
      <c r="C1764" s="247"/>
      <c r="D1764" s="236" t="s">
        <v>207</v>
      </c>
      <c r="E1764" s="248" t="s">
        <v>19</v>
      </c>
      <c r="F1764" s="249" t="s">
        <v>216</v>
      </c>
      <c r="G1764" s="247"/>
      <c r="H1764" s="250">
        <v>203.03999999999999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6" t="s">
        <v>207</v>
      </c>
      <c r="AU1764" s="256" t="s">
        <v>83</v>
      </c>
      <c r="AV1764" s="14" t="s">
        <v>109</v>
      </c>
      <c r="AW1764" s="14" t="s">
        <v>35</v>
      </c>
      <c r="AX1764" s="14" t="s">
        <v>81</v>
      </c>
      <c r="AY1764" s="256" t="s">
        <v>197</v>
      </c>
    </row>
    <row r="1765" s="2" customFormat="1" ht="16.5" customHeight="1">
      <c r="A1765" s="41"/>
      <c r="B1765" s="42"/>
      <c r="C1765" s="278" t="s">
        <v>2433</v>
      </c>
      <c r="D1765" s="278" t="s">
        <v>547</v>
      </c>
      <c r="E1765" s="279" t="s">
        <v>2434</v>
      </c>
      <c r="F1765" s="280" t="s">
        <v>2435</v>
      </c>
      <c r="G1765" s="281" t="s">
        <v>903</v>
      </c>
      <c r="H1765" s="282">
        <v>223.34399999999999</v>
      </c>
      <c r="I1765" s="283"/>
      <c r="J1765" s="284">
        <f>ROUND(I1765*H1765,2)</f>
        <v>0</v>
      </c>
      <c r="K1765" s="280" t="s">
        <v>2436</v>
      </c>
      <c r="L1765" s="285"/>
      <c r="M1765" s="286" t="s">
        <v>19</v>
      </c>
      <c r="N1765" s="287" t="s">
        <v>45</v>
      </c>
      <c r="O1765" s="87"/>
      <c r="P1765" s="225">
        <f>O1765*H1765</f>
        <v>0</v>
      </c>
      <c r="Q1765" s="225">
        <v>0.00038999999999999999</v>
      </c>
      <c r="R1765" s="225">
        <f>Q1765*H1765</f>
        <v>0.08710416</v>
      </c>
      <c r="S1765" s="225">
        <v>0</v>
      </c>
      <c r="T1765" s="226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27" t="s">
        <v>409</v>
      </c>
      <c r="AT1765" s="227" t="s">
        <v>547</v>
      </c>
      <c r="AU1765" s="227" t="s">
        <v>83</v>
      </c>
      <c r="AY1765" s="20" t="s">
        <v>197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20" t="s">
        <v>81</v>
      </c>
      <c r="BK1765" s="228">
        <f>ROUND(I1765*H1765,2)</f>
        <v>0</v>
      </c>
      <c r="BL1765" s="20" t="s">
        <v>304</v>
      </c>
      <c r="BM1765" s="227" t="s">
        <v>2437</v>
      </c>
    </row>
    <row r="1766" s="13" customFormat="1">
      <c r="A1766" s="13"/>
      <c r="B1766" s="234"/>
      <c r="C1766" s="235"/>
      <c r="D1766" s="236" t="s">
        <v>207</v>
      </c>
      <c r="E1766" s="237" t="s">
        <v>19</v>
      </c>
      <c r="F1766" s="238" t="s">
        <v>2438</v>
      </c>
      <c r="G1766" s="235"/>
      <c r="H1766" s="239">
        <v>223.34399999999999</v>
      </c>
      <c r="I1766" s="240"/>
      <c r="J1766" s="235"/>
      <c r="K1766" s="235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5" t="s">
        <v>207</v>
      </c>
      <c r="AU1766" s="245" t="s">
        <v>83</v>
      </c>
      <c r="AV1766" s="13" t="s">
        <v>83</v>
      </c>
      <c r="AW1766" s="13" t="s">
        <v>35</v>
      </c>
      <c r="AX1766" s="13" t="s">
        <v>81</v>
      </c>
      <c r="AY1766" s="245" t="s">
        <v>197</v>
      </c>
    </row>
    <row r="1767" s="2" customFormat="1" ht="24.15" customHeight="1">
      <c r="A1767" s="41"/>
      <c r="B1767" s="42"/>
      <c r="C1767" s="216" t="s">
        <v>2439</v>
      </c>
      <c r="D1767" s="216" t="s">
        <v>199</v>
      </c>
      <c r="E1767" s="217" t="s">
        <v>2440</v>
      </c>
      <c r="F1767" s="218" t="s">
        <v>2441</v>
      </c>
      <c r="G1767" s="219" t="s">
        <v>280</v>
      </c>
      <c r="H1767" s="220">
        <v>113</v>
      </c>
      <c r="I1767" s="221"/>
      <c r="J1767" s="222">
        <f>ROUND(I1767*H1767,2)</f>
        <v>0</v>
      </c>
      <c r="K1767" s="218" t="s">
        <v>203</v>
      </c>
      <c r="L1767" s="47"/>
      <c r="M1767" s="223" t="s">
        <v>19</v>
      </c>
      <c r="N1767" s="224" t="s">
        <v>45</v>
      </c>
      <c r="O1767" s="87"/>
      <c r="P1767" s="225">
        <f>O1767*H1767</f>
        <v>0</v>
      </c>
      <c r="Q1767" s="225">
        <v>0.00017000000000000001</v>
      </c>
      <c r="R1767" s="225">
        <f>Q1767*H1767</f>
        <v>0.019210000000000001</v>
      </c>
      <c r="S1767" s="225">
        <v>0</v>
      </c>
      <c r="T1767" s="226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27" t="s">
        <v>304</v>
      </c>
      <c r="AT1767" s="227" t="s">
        <v>199</v>
      </c>
      <c r="AU1767" s="227" t="s">
        <v>83</v>
      </c>
      <c r="AY1767" s="20" t="s">
        <v>197</v>
      </c>
      <c r="BE1767" s="228">
        <f>IF(N1767="základní",J1767,0)</f>
        <v>0</v>
      </c>
      <c r="BF1767" s="228">
        <f>IF(N1767="snížená",J1767,0)</f>
        <v>0</v>
      </c>
      <c r="BG1767" s="228">
        <f>IF(N1767="zákl. přenesená",J1767,0)</f>
        <v>0</v>
      </c>
      <c r="BH1767" s="228">
        <f>IF(N1767="sníž. přenesená",J1767,0)</f>
        <v>0</v>
      </c>
      <c r="BI1767" s="228">
        <f>IF(N1767="nulová",J1767,0)</f>
        <v>0</v>
      </c>
      <c r="BJ1767" s="20" t="s">
        <v>81</v>
      </c>
      <c r="BK1767" s="228">
        <f>ROUND(I1767*H1767,2)</f>
        <v>0</v>
      </c>
      <c r="BL1767" s="20" t="s">
        <v>304</v>
      </c>
      <c r="BM1767" s="227" t="s">
        <v>2442</v>
      </c>
    </row>
    <row r="1768" s="2" customFormat="1">
      <c r="A1768" s="41"/>
      <c r="B1768" s="42"/>
      <c r="C1768" s="43"/>
      <c r="D1768" s="229" t="s">
        <v>205</v>
      </c>
      <c r="E1768" s="43"/>
      <c r="F1768" s="230" t="s">
        <v>2443</v>
      </c>
      <c r="G1768" s="43"/>
      <c r="H1768" s="43"/>
      <c r="I1768" s="231"/>
      <c r="J1768" s="43"/>
      <c r="K1768" s="43"/>
      <c r="L1768" s="47"/>
      <c r="M1768" s="232"/>
      <c r="N1768" s="233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205</v>
      </c>
      <c r="AU1768" s="20" t="s">
        <v>83</v>
      </c>
    </row>
    <row r="1769" s="13" customFormat="1">
      <c r="A1769" s="13"/>
      <c r="B1769" s="234"/>
      <c r="C1769" s="235"/>
      <c r="D1769" s="236" t="s">
        <v>207</v>
      </c>
      <c r="E1769" s="237" t="s">
        <v>19</v>
      </c>
      <c r="F1769" s="238" t="s">
        <v>2444</v>
      </c>
      <c r="G1769" s="235"/>
      <c r="H1769" s="239">
        <v>72</v>
      </c>
      <c r="I1769" s="240"/>
      <c r="J1769" s="235"/>
      <c r="K1769" s="235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207</v>
      </c>
      <c r="AU1769" s="245" t="s">
        <v>83</v>
      </c>
      <c r="AV1769" s="13" t="s">
        <v>83</v>
      </c>
      <c r="AW1769" s="13" t="s">
        <v>35</v>
      </c>
      <c r="AX1769" s="13" t="s">
        <v>74</v>
      </c>
      <c r="AY1769" s="245" t="s">
        <v>197</v>
      </c>
    </row>
    <row r="1770" s="13" customFormat="1">
      <c r="A1770" s="13"/>
      <c r="B1770" s="234"/>
      <c r="C1770" s="235"/>
      <c r="D1770" s="236" t="s">
        <v>207</v>
      </c>
      <c r="E1770" s="237" t="s">
        <v>19</v>
      </c>
      <c r="F1770" s="238" t="s">
        <v>2445</v>
      </c>
      <c r="G1770" s="235"/>
      <c r="H1770" s="239">
        <v>41</v>
      </c>
      <c r="I1770" s="240"/>
      <c r="J1770" s="235"/>
      <c r="K1770" s="235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207</v>
      </c>
      <c r="AU1770" s="245" t="s">
        <v>83</v>
      </c>
      <c r="AV1770" s="13" t="s">
        <v>83</v>
      </c>
      <c r="AW1770" s="13" t="s">
        <v>35</v>
      </c>
      <c r="AX1770" s="13" t="s">
        <v>74</v>
      </c>
      <c r="AY1770" s="245" t="s">
        <v>197</v>
      </c>
    </row>
    <row r="1771" s="14" customFormat="1">
      <c r="A1771" s="14"/>
      <c r="B1771" s="246"/>
      <c r="C1771" s="247"/>
      <c r="D1771" s="236" t="s">
        <v>207</v>
      </c>
      <c r="E1771" s="248" t="s">
        <v>19</v>
      </c>
      <c r="F1771" s="249" t="s">
        <v>216</v>
      </c>
      <c r="G1771" s="247"/>
      <c r="H1771" s="250">
        <v>113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6" t="s">
        <v>207</v>
      </c>
      <c r="AU1771" s="256" t="s">
        <v>83</v>
      </c>
      <c r="AV1771" s="14" t="s">
        <v>109</v>
      </c>
      <c r="AW1771" s="14" t="s">
        <v>35</v>
      </c>
      <c r="AX1771" s="14" t="s">
        <v>81</v>
      </c>
      <c r="AY1771" s="256" t="s">
        <v>197</v>
      </c>
    </row>
    <row r="1772" s="2" customFormat="1" ht="16.5" customHeight="1">
      <c r="A1772" s="41"/>
      <c r="B1772" s="42"/>
      <c r="C1772" s="278" t="s">
        <v>2446</v>
      </c>
      <c r="D1772" s="278" t="s">
        <v>547</v>
      </c>
      <c r="E1772" s="279" t="s">
        <v>2447</v>
      </c>
      <c r="F1772" s="280" t="s">
        <v>2448</v>
      </c>
      <c r="G1772" s="281" t="s">
        <v>280</v>
      </c>
      <c r="H1772" s="282">
        <v>124.3</v>
      </c>
      <c r="I1772" s="283"/>
      <c r="J1772" s="284">
        <f>ROUND(I1772*H1772,2)</f>
        <v>0</v>
      </c>
      <c r="K1772" s="280" t="s">
        <v>203</v>
      </c>
      <c r="L1772" s="285"/>
      <c r="M1772" s="286" t="s">
        <v>19</v>
      </c>
      <c r="N1772" s="287" t="s">
        <v>45</v>
      </c>
      <c r="O1772" s="87"/>
      <c r="P1772" s="225">
        <f>O1772*H1772</f>
        <v>0</v>
      </c>
      <c r="Q1772" s="225">
        <v>3.0000000000000001E-05</v>
      </c>
      <c r="R1772" s="225">
        <f>Q1772*H1772</f>
        <v>0.0037290000000000001</v>
      </c>
      <c r="S1772" s="225">
        <v>0</v>
      </c>
      <c r="T1772" s="226">
        <f>S1772*H1772</f>
        <v>0</v>
      </c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R1772" s="227" t="s">
        <v>409</v>
      </c>
      <c r="AT1772" s="227" t="s">
        <v>547</v>
      </c>
      <c r="AU1772" s="227" t="s">
        <v>83</v>
      </c>
      <c r="AY1772" s="20" t="s">
        <v>197</v>
      </c>
      <c r="BE1772" s="228">
        <f>IF(N1772="základní",J1772,0)</f>
        <v>0</v>
      </c>
      <c r="BF1772" s="228">
        <f>IF(N1772="snížená",J1772,0)</f>
        <v>0</v>
      </c>
      <c r="BG1772" s="228">
        <f>IF(N1772="zákl. přenesená",J1772,0)</f>
        <v>0</v>
      </c>
      <c r="BH1772" s="228">
        <f>IF(N1772="sníž. přenesená",J1772,0)</f>
        <v>0</v>
      </c>
      <c r="BI1772" s="228">
        <f>IF(N1772="nulová",J1772,0)</f>
        <v>0</v>
      </c>
      <c r="BJ1772" s="20" t="s">
        <v>81</v>
      </c>
      <c r="BK1772" s="228">
        <f>ROUND(I1772*H1772,2)</f>
        <v>0</v>
      </c>
      <c r="BL1772" s="20" t="s">
        <v>304</v>
      </c>
      <c r="BM1772" s="227" t="s">
        <v>2449</v>
      </c>
    </row>
    <row r="1773" s="13" customFormat="1">
      <c r="A1773" s="13"/>
      <c r="B1773" s="234"/>
      <c r="C1773" s="235"/>
      <c r="D1773" s="236" t="s">
        <v>207</v>
      </c>
      <c r="E1773" s="237" t="s">
        <v>19</v>
      </c>
      <c r="F1773" s="238" t="s">
        <v>2450</v>
      </c>
      <c r="G1773" s="235"/>
      <c r="H1773" s="239">
        <v>124.3</v>
      </c>
      <c r="I1773" s="240"/>
      <c r="J1773" s="235"/>
      <c r="K1773" s="235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207</v>
      </c>
      <c r="AU1773" s="245" t="s">
        <v>83</v>
      </c>
      <c r="AV1773" s="13" t="s">
        <v>83</v>
      </c>
      <c r="AW1773" s="13" t="s">
        <v>35</v>
      </c>
      <c r="AX1773" s="13" t="s">
        <v>81</v>
      </c>
      <c r="AY1773" s="245" t="s">
        <v>197</v>
      </c>
    </row>
    <row r="1774" s="2" customFormat="1" ht="37.8" customHeight="1">
      <c r="A1774" s="41"/>
      <c r="B1774" s="42"/>
      <c r="C1774" s="216" t="s">
        <v>2451</v>
      </c>
      <c r="D1774" s="216" t="s">
        <v>199</v>
      </c>
      <c r="E1774" s="217" t="s">
        <v>2452</v>
      </c>
      <c r="F1774" s="218" t="s">
        <v>2453</v>
      </c>
      <c r="G1774" s="219" t="s">
        <v>202</v>
      </c>
      <c r="H1774" s="220">
        <v>402.24700000000001</v>
      </c>
      <c r="I1774" s="221"/>
      <c r="J1774" s="222">
        <f>ROUND(I1774*H1774,2)</f>
        <v>0</v>
      </c>
      <c r="K1774" s="218" t="s">
        <v>203</v>
      </c>
      <c r="L1774" s="47"/>
      <c r="M1774" s="223" t="s">
        <v>19</v>
      </c>
      <c r="N1774" s="224" t="s">
        <v>45</v>
      </c>
      <c r="O1774" s="87"/>
      <c r="P1774" s="225">
        <f>O1774*H1774</f>
        <v>0</v>
      </c>
      <c r="Q1774" s="225">
        <v>0.021350000000000001</v>
      </c>
      <c r="R1774" s="225">
        <f>Q1774*H1774</f>
        <v>8.5879734499999998</v>
      </c>
      <c r="S1774" s="225">
        <v>0</v>
      </c>
      <c r="T1774" s="226">
        <f>S1774*H1774</f>
        <v>0</v>
      </c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R1774" s="227" t="s">
        <v>304</v>
      </c>
      <c r="AT1774" s="227" t="s">
        <v>199</v>
      </c>
      <c r="AU1774" s="227" t="s">
        <v>83</v>
      </c>
      <c r="AY1774" s="20" t="s">
        <v>197</v>
      </c>
      <c r="BE1774" s="228">
        <f>IF(N1774="základní",J1774,0)</f>
        <v>0</v>
      </c>
      <c r="BF1774" s="228">
        <f>IF(N1774="snížená",J1774,0)</f>
        <v>0</v>
      </c>
      <c r="BG1774" s="228">
        <f>IF(N1774="zákl. přenesená",J1774,0)</f>
        <v>0</v>
      </c>
      <c r="BH1774" s="228">
        <f>IF(N1774="sníž. přenesená",J1774,0)</f>
        <v>0</v>
      </c>
      <c r="BI1774" s="228">
        <f>IF(N1774="nulová",J1774,0)</f>
        <v>0</v>
      </c>
      <c r="BJ1774" s="20" t="s">
        <v>81</v>
      </c>
      <c r="BK1774" s="228">
        <f>ROUND(I1774*H1774,2)</f>
        <v>0</v>
      </c>
      <c r="BL1774" s="20" t="s">
        <v>304</v>
      </c>
      <c r="BM1774" s="227" t="s">
        <v>2454</v>
      </c>
    </row>
    <row r="1775" s="2" customFormat="1">
      <c r="A1775" s="41"/>
      <c r="B1775" s="42"/>
      <c r="C1775" s="43"/>
      <c r="D1775" s="229" t="s">
        <v>205</v>
      </c>
      <c r="E1775" s="43"/>
      <c r="F1775" s="230" t="s">
        <v>2455</v>
      </c>
      <c r="G1775" s="43"/>
      <c r="H1775" s="43"/>
      <c r="I1775" s="231"/>
      <c r="J1775" s="43"/>
      <c r="K1775" s="43"/>
      <c r="L1775" s="47"/>
      <c r="M1775" s="232"/>
      <c r="N1775" s="233"/>
      <c r="O1775" s="87"/>
      <c r="P1775" s="87"/>
      <c r="Q1775" s="87"/>
      <c r="R1775" s="87"/>
      <c r="S1775" s="87"/>
      <c r="T1775" s="88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T1775" s="20" t="s">
        <v>205</v>
      </c>
      <c r="AU1775" s="20" t="s">
        <v>83</v>
      </c>
    </row>
    <row r="1776" s="2" customFormat="1" ht="24.15" customHeight="1">
      <c r="A1776" s="41"/>
      <c r="B1776" s="42"/>
      <c r="C1776" s="278" t="s">
        <v>2456</v>
      </c>
      <c r="D1776" s="278" t="s">
        <v>547</v>
      </c>
      <c r="E1776" s="279" t="s">
        <v>2457</v>
      </c>
      <c r="F1776" s="280" t="s">
        <v>2458</v>
      </c>
      <c r="G1776" s="281" t="s">
        <v>202</v>
      </c>
      <c r="H1776" s="282">
        <v>522.92100000000005</v>
      </c>
      <c r="I1776" s="283"/>
      <c r="J1776" s="284">
        <f>ROUND(I1776*H1776,2)</f>
        <v>0</v>
      </c>
      <c r="K1776" s="280" t="s">
        <v>203</v>
      </c>
      <c r="L1776" s="285"/>
      <c r="M1776" s="286" t="s">
        <v>19</v>
      </c>
      <c r="N1776" s="287" t="s">
        <v>45</v>
      </c>
      <c r="O1776" s="87"/>
      <c r="P1776" s="225">
        <f>O1776*H1776</f>
        <v>0</v>
      </c>
      <c r="Q1776" s="225">
        <v>0.016</v>
      </c>
      <c r="R1776" s="225">
        <f>Q1776*H1776</f>
        <v>8.3667360000000013</v>
      </c>
      <c r="S1776" s="225">
        <v>0</v>
      </c>
      <c r="T1776" s="226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409</v>
      </c>
      <c r="AT1776" s="227" t="s">
        <v>547</v>
      </c>
      <c r="AU1776" s="227" t="s">
        <v>83</v>
      </c>
      <c r="AY1776" s="20" t="s">
        <v>197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81</v>
      </c>
      <c r="BK1776" s="228">
        <f>ROUND(I1776*H1776,2)</f>
        <v>0</v>
      </c>
      <c r="BL1776" s="20" t="s">
        <v>304</v>
      </c>
      <c r="BM1776" s="227" t="s">
        <v>2459</v>
      </c>
    </row>
    <row r="1777" s="13" customFormat="1">
      <c r="A1777" s="13"/>
      <c r="B1777" s="234"/>
      <c r="C1777" s="235"/>
      <c r="D1777" s="236" t="s">
        <v>207</v>
      </c>
      <c r="E1777" s="237" t="s">
        <v>19</v>
      </c>
      <c r="F1777" s="238" t="s">
        <v>2460</v>
      </c>
      <c r="G1777" s="235"/>
      <c r="H1777" s="239">
        <v>522.92100000000005</v>
      </c>
      <c r="I1777" s="240"/>
      <c r="J1777" s="235"/>
      <c r="K1777" s="235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207</v>
      </c>
      <c r="AU1777" s="245" t="s">
        <v>83</v>
      </c>
      <c r="AV1777" s="13" t="s">
        <v>83</v>
      </c>
      <c r="AW1777" s="13" t="s">
        <v>35</v>
      </c>
      <c r="AX1777" s="13" t="s">
        <v>81</v>
      </c>
      <c r="AY1777" s="245" t="s">
        <v>197</v>
      </c>
    </row>
    <row r="1778" s="2" customFormat="1" ht="24.15" customHeight="1">
      <c r="A1778" s="41"/>
      <c r="B1778" s="42"/>
      <c r="C1778" s="216" t="s">
        <v>2461</v>
      </c>
      <c r="D1778" s="216" t="s">
        <v>199</v>
      </c>
      <c r="E1778" s="217" t="s">
        <v>2462</v>
      </c>
      <c r="F1778" s="218" t="s">
        <v>2463</v>
      </c>
      <c r="G1778" s="219" t="s">
        <v>202</v>
      </c>
      <c r="H1778" s="220">
        <v>9.7200000000000006</v>
      </c>
      <c r="I1778" s="221"/>
      <c r="J1778" s="222">
        <f>ROUND(I1778*H1778,2)</f>
        <v>0</v>
      </c>
      <c r="K1778" s="218" t="s">
        <v>203</v>
      </c>
      <c r="L1778" s="47"/>
      <c r="M1778" s="223" t="s">
        <v>19</v>
      </c>
      <c r="N1778" s="224" t="s">
        <v>45</v>
      </c>
      <c r="O1778" s="87"/>
      <c r="P1778" s="225">
        <f>O1778*H1778</f>
        <v>0</v>
      </c>
      <c r="Q1778" s="225">
        <v>0.00123</v>
      </c>
      <c r="R1778" s="225">
        <f>Q1778*H1778</f>
        <v>0.0119556</v>
      </c>
      <c r="S1778" s="225">
        <v>0</v>
      </c>
      <c r="T1778" s="226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304</v>
      </c>
      <c r="AT1778" s="227" t="s">
        <v>199</v>
      </c>
      <c r="AU1778" s="227" t="s">
        <v>83</v>
      </c>
      <c r="AY1778" s="20" t="s">
        <v>197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81</v>
      </c>
      <c r="BK1778" s="228">
        <f>ROUND(I1778*H1778,2)</f>
        <v>0</v>
      </c>
      <c r="BL1778" s="20" t="s">
        <v>304</v>
      </c>
      <c r="BM1778" s="227" t="s">
        <v>2464</v>
      </c>
    </row>
    <row r="1779" s="2" customFormat="1">
      <c r="A1779" s="41"/>
      <c r="B1779" s="42"/>
      <c r="C1779" s="43"/>
      <c r="D1779" s="229" t="s">
        <v>205</v>
      </c>
      <c r="E1779" s="43"/>
      <c r="F1779" s="230" t="s">
        <v>2465</v>
      </c>
      <c r="G1779" s="43"/>
      <c r="H1779" s="43"/>
      <c r="I1779" s="231"/>
      <c r="J1779" s="43"/>
      <c r="K1779" s="43"/>
      <c r="L1779" s="47"/>
      <c r="M1779" s="232"/>
      <c r="N1779" s="233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205</v>
      </c>
      <c r="AU1779" s="20" t="s">
        <v>83</v>
      </c>
    </row>
    <row r="1780" s="13" customFormat="1">
      <c r="A1780" s="13"/>
      <c r="B1780" s="234"/>
      <c r="C1780" s="235"/>
      <c r="D1780" s="236" t="s">
        <v>207</v>
      </c>
      <c r="E1780" s="237" t="s">
        <v>19</v>
      </c>
      <c r="F1780" s="238" t="s">
        <v>2466</v>
      </c>
      <c r="G1780" s="235"/>
      <c r="H1780" s="239">
        <v>7.0199999999999996</v>
      </c>
      <c r="I1780" s="240"/>
      <c r="J1780" s="235"/>
      <c r="K1780" s="235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207</v>
      </c>
      <c r="AU1780" s="245" t="s">
        <v>83</v>
      </c>
      <c r="AV1780" s="13" t="s">
        <v>83</v>
      </c>
      <c r="AW1780" s="13" t="s">
        <v>35</v>
      </c>
      <c r="AX1780" s="13" t="s">
        <v>74</v>
      </c>
      <c r="AY1780" s="245" t="s">
        <v>197</v>
      </c>
    </row>
    <row r="1781" s="13" customFormat="1">
      <c r="A1781" s="13"/>
      <c r="B1781" s="234"/>
      <c r="C1781" s="235"/>
      <c r="D1781" s="236" t="s">
        <v>207</v>
      </c>
      <c r="E1781" s="237" t="s">
        <v>19</v>
      </c>
      <c r="F1781" s="238" t="s">
        <v>2467</v>
      </c>
      <c r="G1781" s="235"/>
      <c r="H1781" s="239">
        <v>2.7000000000000002</v>
      </c>
      <c r="I1781" s="240"/>
      <c r="J1781" s="235"/>
      <c r="K1781" s="235"/>
      <c r="L1781" s="241"/>
      <c r="M1781" s="242"/>
      <c r="N1781" s="243"/>
      <c r="O1781" s="243"/>
      <c r="P1781" s="243"/>
      <c r="Q1781" s="243"/>
      <c r="R1781" s="243"/>
      <c r="S1781" s="243"/>
      <c r="T1781" s="24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5" t="s">
        <v>207</v>
      </c>
      <c r="AU1781" s="245" t="s">
        <v>83</v>
      </c>
      <c r="AV1781" s="13" t="s">
        <v>83</v>
      </c>
      <c r="AW1781" s="13" t="s">
        <v>35</v>
      </c>
      <c r="AX1781" s="13" t="s">
        <v>74</v>
      </c>
      <c r="AY1781" s="245" t="s">
        <v>197</v>
      </c>
    </row>
    <row r="1782" s="14" customFormat="1">
      <c r="A1782" s="14"/>
      <c r="B1782" s="246"/>
      <c r="C1782" s="247"/>
      <c r="D1782" s="236" t="s">
        <v>207</v>
      </c>
      <c r="E1782" s="248" t="s">
        <v>19</v>
      </c>
      <c r="F1782" s="249" t="s">
        <v>216</v>
      </c>
      <c r="G1782" s="247"/>
      <c r="H1782" s="250">
        <v>9.7200000000000006</v>
      </c>
      <c r="I1782" s="251"/>
      <c r="J1782" s="247"/>
      <c r="K1782" s="247"/>
      <c r="L1782" s="252"/>
      <c r="M1782" s="253"/>
      <c r="N1782" s="254"/>
      <c r="O1782" s="254"/>
      <c r="P1782" s="254"/>
      <c r="Q1782" s="254"/>
      <c r="R1782" s="254"/>
      <c r="S1782" s="254"/>
      <c r="T1782" s="25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6" t="s">
        <v>207</v>
      </c>
      <c r="AU1782" s="256" t="s">
        <v>83</v>
      </c>
      <c r="AV1782" s="14" t="s">
        <v>109</v>
      </c>
      <c r="AW1782" s="14" t="s">
        <v>35</v>
      </c>
      <c r="AX1782" s="14" t="s">
        <v>81</v>
      </c>
      <c r="AY1782" s="256" t="s">
        <v>197</v>
      </c>
    </row>
    <row r="1783" s="2" customFormat="1" ht="24.15" customHeight="1">
      <c r="A1783" s="41"/>
      <c r="B1783" s="42"/>
      <c r="C1783" s="278" t="s">
        <v>2468</v>
      </c>
      <c r="D1783" s="278" t="s">
        <v>547</v>
      </c>
      <c r="E1783" s="279" t="s">
        <v>2469</v>
      </c>
      <c r="F1783" s="280" t="s">
        <v>2470</v>
      </c>
      <c r="G1783" s="281" t="s">
        <v>202</v>
      </c>
      <c r="H1783" s="282">
        <v>10.692</v>
      </c>
      <c r="I1783" s="283"/>
      <c r="J1783" s="284">
        <f>ROUND(I1783*H1783,2)</f>
        <v>0</v>
      </c>
      <c r="K1783" s="280" t="s">
        <v>203</v>
      </c>
      <c r="L1783" s="285"/>
      <c r="M1783" s="286" t="s">
        <v>19</v>
      </c>
      <c r="N1783" s="287" t="s">
        <v>45</v>
      </c>
      <c r="O1783" s="87"/>
      <c r="P1783" s="225">
        <f>O1783*H1783</f>
        <v>0</v>
      </c>
      <c r="Q1783" s="225">
        <v>0.0074999999999999997</v>
      </c>
      <c r="R1783" s="225">
        <f>Q1783*H1783</f>
        <v>0.080189999999999997</v>
      </c>
      <c r="S1783" s="225">
        <v>0</v>
      </c>
      <c r="T1783" s="226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7" t="s">
        <v>409</v>
      </c>
      <c r="AT1783" s="227" t="s">
        <v>547</v>
      </c>
      <c r="AU1783" s="227" t="s">
        <v>83</v>
      </c>
      <c r="AY1783" s="20" t="s">
        <v>197</v>
      </c>
      <c r="BE1783" s="228">
        <f>IF(N1783="základní",J1783,0)</f>
        <v>0</v>
      </c>
      <c r="BF1783" s="228">
        <f>IF(N1783="snížená",J1783,0)</f>
        <v>0</v>
      </c>
      <c r="BG1783" s="228">
        <f>IF(N1783="zákl. přenesená",J1783,0)</f>
        <v>0</v>
      </c>
      <c r="BH1783" s="228">
        <f>IF(N1783="sníž. přenesená",J1783,0)</f>
        <v>0</v>
      </c>
      <c r="BI1783" s="228">
        <f>IF(N1783="nulová",J1783,0)</f>
        <v>0</v>
      </c>
      <c r="BJ1783" s="20" t="s">
        <v>81</v>
      </c>
      <c r="BK1783" s="228">
        <f>ROUND(I1783*H1783,2)</f>
        <v>0</v>
      </c>
      <c r="BL1783" s="20" t="s">
        <v>304</v>
      </c>
      <c r="BM1783" s="227" t="s">
        <v>2471</v>
      </c>
    </row>
    <row r="1784" s="13" customFormat="1">
      <c r="A1784" s="13"/>
      <c r="B1784" s="234"/>
      <c r="C1784" s="235"/>
      <c r="D1784" s="236" t="s">
        <v>207</v>
      </c>
      <c r="E1784" s="237" t="s">
        <v>19</v>
      </c>
      <c r="F1784" s="238" t="s">
        <v>2472</v>
      </c>
      <c r="G1784" s="235"/>
      <c r="H1784" s="239">
        <v>10.692</v>
      </c>
      <c r="I1784" s="240"/>
      <c r="J1784" s="235"/>
      <c r="K1784" s="235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207</v>
      </c>
      <c r="AU1784" s="245" t="s">
        <v>83</v>
      </c>
      <c r="AV1784" s="13" t="s">
        <v>83</v>
      </c>
      <c r="AW1784" s="13" t="s">
        <v>35</v>
      </c>
      <c r="AX1784" s="13" t="s">
        <v>81</v>
      </c>
      <c r="AY1784" s="245" t="s">
        <v>197</v>
      </c>
    </row>
    <row r="1785" s="2" customFormat="1" ht="24.15" customHeight="1">
      <c r="A1785" s="41"/>
      <c r="B1785" s="42"/>
      <c r="C1785" s="216" t="s">
        <v>2473</v>
      </c>
      <c r="D1785" s="216" t="s">
        <v>199</v>
      </c>
      <c r="E1785" s="217" t="s">
        <v>2474</v>
      </c>
      <c r="F1785" s="218" t="s">
        <v>2475</v>
      </c>
      <c r="G1785" s="219" t="s">
        <v>903</v>
      </c>
      <c r="H1785" s="220">
        <v>397.517</v>
      </c>
      <c r="I1785" s="221"/>
      <c r="J1785" s="222">
        <f>ROUND(I1785*H1785,2)</f>
        <v>0</v>
      </c>
      <c r="K1785" s="218" t="s">
        <v>203</v>
      </c>
      <c r="L1785" s="47"/>
      <c r="M1785" s="223" t="s">
        <v>19</v>
      </c>
      <c r="N1785" s="224" t="s">
        <v>45</v>
      </c>
      <c r="O1785" s="87"/>
      <c r="P1785" s="225">
        <f>O1785*H1785</f>
        <v>0</v>
      </c>
      <c r="Q1785" s="225">
        <v>9.0000000000000006E-05</v>
      </c>
      <c r="R1785" s="225">
        <f>Q1785*H1785</f>
        <v>0.035776530000000001</v>
      </c>
      <c r="S1785" s="225">
        <v>0</v>
      </c>
      <c r="T1785" s="226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27" t="s">
        <v>304</v>
      </c>
      <c r="AT1785" s="227" t="s">
        <v>199</v>
      </c>
      <c r="AU1785" s="227" t="s">
        <v>83</v>
      </c>
      <c r="AY1785" s="20" t="s">
        <v>197</v>
      </c>
      <c r="BE1785" s="228">
        <f>IF(N1785="základní",J1785,0)</f>
        <v>0</v>
      </c>
      <c r="BF1785" s="228">
        <f>IF(N1785="snížená",J1785,0)</f>
        <v>0</v>
      </c>
      <c r="BG1785" s="228">
        <f>IF(N1785="zákl. přenesená",J1785,0)</f>
        <v>0</v>
      </c>
      <c r="BH1785" s="228">
        <f>IF(N1785="sníž. přenesená",J1785,0)</f>
        <v>0</v>
      </c>
      <c r="BI1785" s="228">
        <f>IF(N1785="nulová",J1785,0)</f>
        <v>0</v>
      </c>
      <c r="BJ1785" s="20" t="s">
        <v>81</v>
      </c>
      <c r="BK1785" s="228">
        <f>ROUND(I1785*H1785,2)</f>
        <v>0</v>
      </c>
      <c r="BL1785" s="20" t="s">
        <v>304</v>
      </c>
      <c r="BM1785" s="227" t="s">
        <v>2476</v>
      </c>
    </row>
    <row r="1786" s="2" customFormat="1">
      <c r="A1786" s="41"/>
      <c r="B1786" s="42"/>
      <c r="C1786" s="43"/>
      <c r="D1786" s="229" t="s">
        <v>205</v>
      </c>
      <c r="E1786" s="43"/>
      <c r="F1786" s="230" t="s">
        <v>2477</v>
      </c>
      <c r="G1786" s="43"/>
      <c r="H1786" s="43"/>
      <c r="I1786" s="231"/>
      <c r="J1786" s="43"/>
      <c r="K1786" s="43"/>
      <c r="L1786" s="47"/>
      <c r="M1786" s="232"/>
      <c r="N1786" s="233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20" t="s">
        <v>205</v>
      </c>
      <c r="AU1786" s="20" t="s">
        <v>83</v>
      </c>
    </row>
    <row r="1787" s="15" customFormat="1">
      <c r="A1787" s="15"/>
      <c r="B1787" s="257"/>
      <c r="C1787" s="258"/>
      <c r="D1787" s="236" t="s">
        <v>207</v>
      </c>
      <c r="E1787" s="259" t="s">
        <v>19</v>
      </c>
      <c r="F1787" s="260" t="s">
        <v>2390</v>
      </c>
      <c r="G1787" s="258"/>
      <c r="H1787" s="259" t="s">
        <v>19</v>
      </c>
      <c r="I1787" s="261"/>
      <c r="J1787" s="258"/>
      <c r="K1787" s="258"/>
      <c r="L1787" s="262"/>
      <c r="M1787" s="263"/>
      <c r="N1787" s="264"/>
      <c r="O1787" s="264"/>
      <c r="P1787" s="264"/>
      <c r="Q1787" s="264"/>
      <c r="R1787" s="264"/>
      <c r="S1787" s="264"/>
      <c r="T1787" s="26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6" t="s">
        <v>207</v>
      </c>
      <c r="AU1787" s="266" t="s">
        <v>83</v>
      </c>
      <c r="AV1787" s="15" t="s">
        <v>81</v>
      </c>
      <c r="AW1787" s="15" t="s">
        <v>35</v>
      </c>
      <c r="AX1787" s="15" t="s">
        <v>74</v>
      </c>
      <c r="AY1787" s="266" t="s">
        <v>197</v>
      </c>
    </row>
    <row r="1788" s="13" customFormat="1">
      <c r="A1788" s="13"/>
      <c r="B1788" s="234"/>
      <c r="C1788" s="235"/>
      <c r="D1788" s="236" t="s">
        <v>207</v>
      </c>
      <c r="E1788" s="237" t="s">
        <v>19</v>
      </c>
      <c r="F1788" s="238" t="s">
        <v>2391</v>
      </c>
      <c r="G1788" s="235"/>
      <c r="H1788" s="239">
        <v>37.718000000000004</v>
      </c>
      <c r="I1788" s="240"/>
      <c r="J1788" s="235"/>
      <c r="K1788" s="235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207</v>
      </c>
      <c r="AU1788" s="245" t="s">
        <v>83</v>
      </c>
      <c r="AV1788" s="13" t="s">
        <v>83</v>
      </c>
      <c r="AW1788" s="13" t="s">
        <v>35</v>
      </c>
      <c r="AX1788" s="13" t="s">
        <v>74</v>
      </c>
      <c r="AY1788" s="245" t="s">
        <v>197</v>
      </c>
    </row>
    <row r="1789" s="13" customFormat="1">
      <c r="A1789" s="13"/>
      <c r="B1789" s="234"/>
      <c r="C1789" s="235"/>
      <c r="D1789" s="236" t="s">
        <v>207</v>
      </c>
      <c r="E1789" s="237" t="s">
        <v>19</v>
      </c>
      <c r="F1789" s="238" t="s">
        <v>2392</v>
      </c>
      <c r="G1789" s="235"/>
      <c r="H1789" s="239">
        <v>3.6549999999999998</v>
      </c>
      <c r="I1789" s="240"/>
      <c r="J1789" s="235"/>
      <c r="K1789" s="235"/>
      <c r="L1789" s="241"/>
      <c r="M1789" s="242"/>
      <c r="N1789" s="243"/>
      <c r="O1789" s="243"/>
      <c r="P1789" s="243"/>
      <c r="Q1789" s="243"/>
      <c r="R1789" s="243"/>
      <c r="S1789" s="243"/>
      <c r="T1789" s="24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5" t="s">
        <v>207</v>
      </c>
      <c r="AU1789" s="245" t="s">
        <v>83</v>
      </c>
      <c r="AV1789" s="13" t="s">
        <v>83</v>
      </c>
      <c r="AW1789" s="13" t="s">
        <v>35</v>
      </c>
      <c r="AX1789" s="13" t="s">
        <v>74</v>
      </c>
      <c r="AY1789" s="245" t="s">
        <v>197</v>
      </c>
    </row>
    <row r="1790" s="13" customFormat="1">
      <c r="A1790" s="13"/>
      <c r="B1790" s="234"/>
      <c r="C1790" s="235"/>
      <c r="D1790" s="236" t="s">
        <v>207</v>
      </c>
      <c r="E1790" s="237" t="s">
        <v>19</v>
      </c>
      <c r="F1790" s="238" t="s">
        <v>2393</v>
      </c>
      <c r="G1790" s="235"/>
      <c r="H1790" s="239">
        <v>47.429000000000002</v>
      </c>
      <c r="I1790" s="240"/>
      <c r="J1790" s="235"/>
      <c r="K1790" s="235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207</v>
      </c>
      <c r="AU1790" s="245" t="s">
        <v>83</v>
      </c>
      <c r="AV1790" s="13" t="s">
        <v>83</v>
      </c>
      <c r="AW1790" s="13" t="s">
        <v>35</v>
      </c>
      <c r="AX1790" s="13" t="s">
        <v>74</v>
      </c>
      <c r="AY1790" s="245" t="s">
        <v>197</v>
      </c>
    </row>
    <row r="1791" s="13" customFormat="1">
      <c r="A1791" s="13"/>
      <c r="B1791" s="234"/>
      <c r="C1791" s="235"/>
      <c r="D1791" s="236" t="s">
        <v>207</v>
      </c>
      <c r="E1791" s="237" t="s">
        <v>19</v>
      </c>
      <c r="F1791" s="238" t="s">
        <v>2394</v>
      </c>
      <c r="G1791" s="235"/>
      <c r="H1791" s="239">
        <v>11.18</v>
      </c>
      <c r="I1791" s="240"/>
      <c r="J1791" s="235"/>
      <c r="K1791" s="235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207</v>
      </c>
      <c r="AU1791" s="245" t="s">
        <v>83</v>
      </c>
      <c r="AV1791" s="13" t="s">
        <v>83</v>
      </c>
      <c r="AW1791" s="13" t="s">
        <v>35</v>
      </c>
      <c r="AX1791" s="13" t="s">
        <v>74</v>
      </c>
      <c r="AY1791" s="245" t="s">
        <v>197</v>
      </c>
    </row>
    <row r="1792" s="13" customFormat="1">
      <c r="A1792" s="13"/>
      <c r="B1792" s="234"/>
      <c r="C1792" s="235"/>
      <c r="D1792" s="236" t="s">
        <v>207</v>
      </c>
      <c r="E1792" s="237" t="s">
        <v>19</v>
      </c>
      <c r="F1792" s="238" t="s">
        <v>2395</v>
      </c>
      <c r="G1792" s="235"/>
      <c r="H1792" s="239">
        <v>15.265000000000001</v>
      </c>
      <c r="I1792" s="240"/>
      <c r="J1792" s="235"/>
      <c r="K1792" s="235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207</v>
      </c>
      <c r="AU1792" s="245" t="s">
        <v>83</v>
      </c>
      <c r="AV1792" s="13" t="s">
        <v>83</v>
      </c>
      <c r="AW1792" s="13" t="s">
        <v>35</v>
      </c>
      <c r="AX1792" s="13" t="s">
        <v>74</v>
      </c>
      <c r="AY1792" s="245" t="s">
        <v>197</v>
      </c>
    </row>
    <row r="1793" s="13" customFormat="1">
      <c r="A1793" s="13"/>
      <c r="B1793" s="234"/>
      <c r="C1793" s="235"/>
      <c r="D1793" s="236" t="s">
        <v>207</v>
      </c>
      <c r="E1793" s="237" t="s">
        <v>19</v>
      </c>
      <c r="F1793" s="238" t="s">
        <v>2396</v>
      </c>
      <c r="G1793" s="235"/>
      <c r="H1793" s="239">
        <v>33.289999999999999</v>
      </c>
      <c r="I1793" s="240"/>
      <c r="J1793" s="235"/>
      <c r="K1793" s="235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5" t="s">
        <v>207</v>
      </c>
      <c r="AU1793" s="245" t="s">
        <v>83</v>
      </c>
      <c r="AV1793" s="13" t="s">
        <v>83</v>
      </c>
      <c r="AW1793" s="13" t="s">
        <v>35</v>
      </c>
      <c r="AX1793" s="13" t="s">
        <v>74</v>
      </c>
      <c r="AY1793" s="245" t="s">
        <v>197</v>
      </c>
    </row>
    <row r="1794" s="13" customFormat="1">
      <c r="A1794" s="13"/>
      <c r="B1794" s="234"/>
      <c r="C1794" s="235"/>
      <c r="D1794" s="236" t="s">
        <v>207</v>
      </c>
      <c r="E1794" s="237" t="s">
        <v>19</v>
      </c>
      <c r="F1794" s="238" t="s">
        <v>2397</v>
      </c>
      <c r="G1794" s="235"/>
      <c r="H1794" s="239">
        <v>11.18</v>
      </c>
      <c r="I1794" s="240"/>
      <c r="J1794" s="235"/>
      <c r="K1794" s="235"/>
      <c r="L1794" s="241"/>
      <c r="M1794" s="242"/>
      <c r="N1794" s="243"/>
      <c r="O1794" s="243"/>
      <c r="P1794" s="243"/>
      <c r="Q1794" s="243"/>
      <c r="R1794" s="243"/>
      <c r="S1794" s="243"/>
      <c r="T1794" s="24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5" t="s">
        <v>207</v>
      </c>
      <c r="AU1794" s="245" t="s">
        <v>83</v>
      </c>
      <c r="AV1794" s="13" t="s">
        <v>83</v>
      </c>
      <c r="AW1794" s="13" t="s">
        <v>35</v>
      </c>
      <c r="AX1794" s="13" t="s">
        <v>74</v>
      </c>
      <c r="AY1794" s="245" t="s">
        <v>197</v>
      </c>
    </row>
    <row r="1795" s="13" customFormat="1">
      <c r="A1795" s="13"/>
      <c r="B1795" s="234"/>
      <c r="C1795" s="235"/>
      <c r="D1795" s="236" t="s">
        <v>207</v>
      </c>
      <c r="E1795" s="237" t="s">
        <v>19</v>
      </c>
      <c r="F1795" s="238" t="s">
        <v>2398</v>
      </c>
      <c r="G1795" s="235"/>
      <c r="H1795" s="239">
        <v>106.58499999999999</v>
      </c>
      <c r="I1795" s="240"/>
      <c r="J1795" s="235"/>
      <c r="K1795" s="235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207</v>
      </c>
      <c r="AU1795" s="245" t="s">
        <v>83</v>
      </c>
      <c r="AV1795" s="13" t="s">
        <v>83</v>
      </c>
      <c r="AW1795" s="13" t="s">
        <v>35</v>
      </c>
      <c r="AX1795" s="13" t="s">
        <v>74</v>
      </c>
      <c r="AY1795" s="245" t="s">
        <v>197</v>
      </c>
    </row>
    <row r="1796" s="16" customFormat="1">
      <c r="A1796" s="16"/>
      <c r="B1796" s="267"/>
      <c r="C1796" s="268"/>
      <c r="D1796" s="236" t="s">
        <v>207</v>
      </c>
      <c r="E1796" s="269" t="s">
        <v>19</v>
      </c>
      <c r="F1796" s="270" t="s">
        <v>348</v>
      </c>
      <c r="G1796" s="268"/>
      <c r="H1796" s="271">
        <v>266.30200000000002</v>
      </c>
      <c r="I1796" s="272"/>
      <c r="J1796" s="268"/>
      <c r="K1796" s="268"/>
      <c r="L1796" s="273"/>
      <c r="M1796" s="274"/>
      <c r="N1796" s="275"/>
      <c r="O1796" s="275"/>
      <c r="P1796" s="275"/>
      <c r="Q1796" s="275"/>
      <c r="R1796" s="275"/>
      <c r="S1796" s="275"/>
      <c r="T1796" s="27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T1796" s="277" t="s">
        <v>207</v>
      </c>
      <c r="AU1796" s="277" t="s">
        <v>83</v>
      </c>
      <c r="AV1796" s="16" t="s">
        <v>94</v>
      </c>
      <c r="AW1796" s="16" t="s">
        <v>35</v>
      </c>
      <c r="AX1796" s="16" t="s">
        <v>74</v>
      </c>
      <c r="AY1796" s="277" t="s">
        <v>197</v>
      </c>
    </row>
    <row r="1797" s="13" customFormat="1">
      <c r="A1797" s="13"/>
      <c r="B1797" s="234"/>
      <c r="C1797" s="235"/>
      <c r="D1797" s="236" t="s">
        <v>207</v>
      </c>
      <c r="E1797" s="237" t="s">
        <v>19</v>
      </c>
      <c r="F1797" s="238" t="s">
        <v>2399</v>
      </c>
      <c r="G1797" s="235"/>
      <c r="H1797" s="239">
        <v>4.7300000000000004</v>
      </c>
      <c r="I1797" s="240"/>
      <c r="J1797" s="235"/>
      <c r="K1797" s="235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5" t="s">
        <v>207</v>
      </c>
      <c r="AU1797" s="245" t="s">
        <v>83</v>
      </c>
      <c r="AV1797" s="13" t="s">
        <v>83</v>
      </c>
      <c r="AW1797" s="13" t="s">
        <v>35</v>
      </c>
      <c r="AX1797" s="13" t="s">
        <v>74</v>
      </c>
      <c r="AY1797" s="245" t="s">
        <v>197</v>
      </c>
    </row>
    <row r="1798" s="13" customFormat="1">
      <c r="A1798" s="13"/>
      <c r="B1798" s="234"/>
      <c r="C1798" s="235"/>
      <c r="D1798" s="236" t="s">
        <v>207</v>
      </c>
      <c r="E1798" s="237" t="s">
        <v>19</v>
      </c>
      <c r="F1798" s="238" t="s">
        <v>2400</v>
      </c>
      <c r="G1798" s="235"/>
      <c r="H1798" s="239">
        <v>4.2999999999999998</v>
      </c>
      <c r="I1798" s="240"/>
      <c r="J1798" s="235"/>
      <c r="K1798" s="235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207</v>
      </c>
      <c r="AU1798" s="245" t="s">
        <v>83</v>
      </c>
      <c r="AV1798" s="13" t="s">
        <v>83</v>
      </c>
      <c r="AW1798" s="13" t="s">
        <v>35</v>
      </c>
      <c r="AX1798" s="13" t="s">
        <v>74</v>
      </c>
      <c r="AY1798" s="245" t="s">
        <v>197</v>
      </c>
    </row>
    <row r="1799" s="13" customFormat="1">
      <c r="A1799" s="13"/>
      <c r="B1799" s="234"/>
      <c r="C1799" s="235"/>
      <c r="D1799" s="236" t="s">
        <v>207</v>
      </c>
      <c r="E1799" s="237" t="s">
        <v>19</v>
      </c>
      <c r="F1799" s="238" t="s">
        <v>2401</v>
      </c>
      <c r="G1799" s="235"/>
      <c r="H1799" s="239">
        <v>4.7300000000000004</v>
      </c>
      <c r="I1799" s="240"/>
      <c r="J1799" s="235"/>
      <c r="K1799" s="235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207</v>
      </c>
      <c r="AU1799" s="245" t="s">
        <v>83</v>
      </c>
      <c r="AV1799" s="13" t="s">
        <v>83</v>
      </c>
      <c r="AW1799" s="13" t="s">
        <v>35</v>
      </c>
      <c r="AX1799" s="13" t="s">
        <v>74</v>
      </c>
      <c r="AY1799" s="245" t="s">
        <v>197</v>
      </c>
    </row>
    <row r="1800" s="13" customFormat="1">
      <c r="A1800" s="13"/>
      <c r="B1800" s="234"/>
      <c r="C1800" s="235"/>
      <c r="D1800" s="236" t="s">
        <v>207</v>
      </c>
      <c r="E1800" s="237" t="s">
        <v>19</v>
      </c>
      <c r="F1800" s="238" t="s">
        <v>2403</v>
      </c>
      <c r="G1800" s="235"/>
      <c r="H1800" s="239">
        <v>17.716000000000001</v>
      </c>
      <c r="I1800" s="240"/>
      <c r="J1800" s="235"/>
      <c r="K1800" s="235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207</v>
      </c>
      <c r="AU1800" s="245" t="s">
        <v>83</v>
      </c>
      <c r="AV1800" s="13" t="s">
        <v>83</v>
      </c>
      <c r="AW1800" s="13" t="s">
        <v>35</v>
      </c>
      <c r="AX1800" s="13" t="s">
        <v>74</v>
      </c>
      <c r="AY1800" s="245" t="s">
        <v>197</v>
      </c>
    </row>
    <row r="1801" s="13" customFormat="1">
      <c r="A1801" s="13"/>
      <c r="B1801" s="234"/>
      <c r="C1801" s="235"/>
      <c r="D1801" s="236" t="s">
        <v>207</v>
      </c>
      <c r="E1801" s="237" t="s">
        <v>19</v>
      </c>
      <c r="F1801" s="238" t="s">
        <v>2404</v>
      </c>
      <c r="G1801" s="235"/>
      <c r="H1801" s="239">
        <v>17.716000000000001</v>
      </c>
      <c r="I1801" s="240"/>
      <c r="J1801" s="235"/>
      <c r="K1801" s="235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207</v>
      </c>
      <c r="AU1801" s="245" t="s">
        <v>83</v>
      </c>
      <c r="AV1801" s="13" t="s">
        <v>83</v>
      </c>
      <c r="AW1801" s="13" t="s">
        <v>35</v>
      </c>
      <c r="AX1801" s="13" t="s">
        <v>74</v>
      </c>
      <c r="AY1801" s="245" t="s">
        <v>197</v>
      </c>
    </row>
    <row r="1802" s="13" customFormat="1">
      <c r="A1802" s="13"/>
      <c r="B1802" s="234"/>
      <c r="C1802" s="235"/>
      <c r="D1802" s="236" t="s">
        <v>207</v>
      </c>
      <c r="E1802" s="237" t="s">
        <v>19</v>
      </c>
      <c r="F1802" s="238" t="s">
        <v>2405</v>
      </c>
      <c r="G1802" s="235"/>
      <c r="H1802" s="239">
        <v>24.402999999999999</v>
      </c>
      <c r="I1802" s="240"/>
      <c r="J1802" s="235"/>
      <c r="K1802" s="235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207</v>
      </c>
      <c r="AU1802" s="245" t="s">
        <v>83</v>
      </c>
      <c r="AV1802" s="13" t="s">
        <v>83</v>
      </c>
      <c r="AW1802" s="13" t="s">
        <v>35</v>
      </c>
      <c r="AX1802" s="13" t="s">
        <v>74</v>
      </c>
      <c r="AY1802" s="245" t="s">
        <v>197</v>
      </c>
    </row>
    <row r="1803" s="13" customFormat="1">
      <c r="A1803" s="13"/>
      <c r="B1803" s="234"/>
      <c r="C1803" s="235"/>
      <c r="D1803" s="236" t="s">
        <v>207</v>
      </c>
      <c r="E1803" s="237" t="s">
        <v>19</v>
      </c>
      <c r="F1803" s="238" t="s">
        <v>2406</v>
      </c>
      <c r="G1803" s="235"/>
      <c r="H1803" s="239">
        <v>25.800000000000001</v>
      </c>
      <c r="I1803" s="240"/>
      <c r="J1803" s="235"/>
      <c r="K1803" s="235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5" t="s">
        <v>207</v>
      </c>
      <c r="AU1803" s="245" t="s">
        <v>83</v>
      </c>
      <c r="AV1803" s="13" t="s">
        <v>83</v>
      </c>
      <c r="AW1803" s="13" t="s">
        <v>35</v>
      </c>
      <c r="AX1803" s="13" t="s">
        <v>74</v>
      </c>
      <c r="AY1803" s="245" t="s">
        <v>197</v>
      </c>
    </row>
    <row r="1804" s="13" customFormat="1">
      <c r="A1804" s="13"/>
      <c r="B1804" s="234"/>
      <c r="C1804" s="235"/>
      <c r="D1804" s="236" t="s">
        <v>207</v>
      </c>
      <c r="E1804" s="237" t="s">
        <v>19</v>
      </c>
      <c r="F1804" s="238" t="s">
        <v>2407</v>
      </c>
      <c r="G1804" s="235"/>
      <c r="H1804" s="239">
        <v>4.2999999999999998</v>
      </c>
      <c r="I1804" s="240"/>
      <c r="J1804" s="235"/>
      <c r="K1804" s="235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207</v>
      </c>
      <c r="AU1804" s="245" t="s">
        <v>83</v>
      </c>
      <c r="AV1804" s="13" t="s">
        <v>83</v>
      </c>
      <c r="AW1804" s="13" t="s">
        <v>35</v>
      </c>
      <c r="AX1804" s="13" t="s">
        <v>74</v>
      </c>
      <c r="AY1804" s="245" t="s">
        <v>197</v>
      </c>
    </row>
    <row r="1805" s="13" customFormat="1">
      <c r="A1805" s="13"/>
      <c r="B1805" s="234"/>
      <c r="C1805" s="235"/>
      <c r="D1805" s="236" t="s">
        <v>207</v>
      </c>
      <c r="E1805" s="237" t="s">
        <v>19</v>
      </c>
      <c r="F1805" s="238" t="s">
        <v>2408</v>
      </c>
      <c r="G1805" s="235"/>
      <c r="H1805" s="239">
        <v>4.2999999999999998</v>
      </c>
      <c r="I1805" s="240"/>
      <c r="J1805" s="235"/>
      <c r="K1805" s="235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207</v>
      </c>
      <c r="AU1805" s="245" t="s">
        <v>83</v>
      </c>
      <c r="AV1805" s="13" t="s">
        <v>83</v>
      </c>
      <c r="AW1805" s="13" t="s">
        <v>35</v>
      </c>
      <c r="AX1805" s="13" t="s">
        <v>74</v>
      </c>
      <c r="AY1805" s="245" t="s">
        <v>197</v>
      </c>
    </row>
    <row r="1806" s="13" customFormat="1">
      <c r="A1806" s="13"/>
      <c r="B1806" s="234"/>
      <c r="C1806" s="235"/>
      <c r="D1806" s="236" t="s">
        <v>207</v>
      </c>
      <c r="E1806" s="237" t="s">
        <v>19</v>
      </c>
      <c r="F1806" s="238" t="s">
        <v>2409</v>
      </c>
      <c r="G1806" s="235"/>
      <c r="H1806" s="239">
        <v>4.2999999999999998</v>
      </c>
      <c r="I1806" s="240"/>
      <c r="J1806" s="235"/>
      <c r="K1806" s="235"/>
      <c r="L1806" s="241"/>
      <c r="M1806" s="242"/>
      <c r="N1806" s="243"/>
      <c r="O1806" s="243"/>
      <c r="P1806" s="243"/>
      <c r="Q1806" s="243"/>
      <c r="R1806" s="243"/>
      <c r="S1806" s="243"/>
      <c r="T1806" s="24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5" t="s">
        <v>207</v>
      </c>
      <c r="AU1806" s="245" t="s">
        <v>83</v>
      </c>
      <c r="AV1806" s="13" t="s">
        <v>83</v>
      </c>
      <c r="AW1806" s="13" t="s">
        <v>35</v>
      </c>
      <c r="AX1806" s="13" t="s">
        <v>74</v>
      </c>
      <c r="AY1806" s="245" t="s">
        <v>197</v>
      </c>
    </row>
    <row r="1807" s="13" customFormat="1">
      <c r="A1807" s="13"/>
      <c r="B1807" s="234"/>
      <c r="C1807" s="235"/>
      <c r="D1807" s="236" t="s">
        <v>207</v>
      </c>
      <c r="E1807" s="237" t="s">
        <v>19</v>
      </c>
      <c r="F1807" s="238" t="s">
        <v>2410</v>
      </c>
      <c r="G1807" s="235"/>
      <c r="H1807" s="239">
        <v>4.2999999999999998</v>
      </c>
      <c r="I1807" s="240"/>
      <c r="J1807" s="235"/>
      <c r="K1807" s="235"/>
      <c r="L1807" s="241"/>
      <c r="M1807" s="242"/>
      <c r="N1807" s="243"/>
      <c r="O1807" s="243"/>
      <c r="P1807" s="243"/>
      <c r="Q1807" s="243"/>
      <c r="R1807" s="243"/>
      <c r="S1807" s="243"/>
      <c r="T1807" s="24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5" t="s">
        <v>207</v>
      </c>
      <c r="AU1807" s="245" t="s">
        <v>83</v>
      </c>
      <c r="AV1807" s="13" t="s">
        <v>83</v>
      </c>
      <c r="AW1807" s="13" t="s">
        <v>35</v>
      </c>
      <c r="AX1807" s="13" t="s">
        <v>74</v>
      </c>
      <c r="AY1807" s="245" t="s">
        <v>197</v>
      </c>
    </row>
    <row r="1808" s="13" customFormat="1">
      <c r="A1808" s="13"/>
      <c r="B1808" s="234"/>
      <c r="C1808" s="235"/>
      <c r="D1808" s="236" t="s">
        <v>207</v>
      </c>
      <c r="E1808" s="237" t="s">
        <v>19</v>
      </c>
      <c r="F1808" s="238" t="s">
        <v>2411</v>
      </c>
      <c r="G1808" s="235"/>
      <c r="H1808" s="239">
        <v>3.2250000000000001</v>
      </c>
      <c r="I1808" s="240"/>
      <c r="J1808" s="235"/>
      <c r="K1808" s="235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207</v>
      </c>
      <c r="AU1808" s="245" t="s">
        <v>83</v>
      </c>
      <c r="AV1808" s="13" t="s">
        <v>83</v>
      </c>
      <c r="AW1808" s="13" t="s">
        <v>35</v>
      </c>
      <c r="AX1808" s="13" t="s">
        <v>74</v>
      </c>
      <c r="AY1808" s="245" t="s">
        <v>197</v>
      </c>
    </row>
    <row r="1809" s="13" customFormat="1">
      <c r="A1809" s="13"/>
      <c r="B1809" s="234"/>
      <c r="C1809" s="235"/>
      <c r="D1809" s="236" t="s">
        <v>207</v>
      </c>
      <c r="E1809" s="237" t="s">
        <v>19</v>
      </c>
      <c r="F1809" s="238" t="s">
        <v>2412</v>
      </c>
      <c r="G1809" s="235"/>
      <c r="H1809" s="239">
        <v>11.395</v>
      </c>
      <c r="I1809" s="240"/>
      <c r="J1809" s="235"/>
      <c r="K1809" s="235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207</v>
      </c>
      <c r="AU1809" s="245" t="s">
        <v>83</v>
      </c>
      <c r="AV1809" s="13" t="s">
        <v>83</v>
      </c>
      <c r="AW1809" s="13" t="s">
        <v>35</v>
      </c>
      <c r="AX1809" s="13" t="s">
        <v>74</v>
      </c>
      <c r="AY1809" s="245" t="s">
        <v>197</v>
      </c>
    </row>
    <row r="1810" s="16" customFormat="1">
      <c r="A1810" s="16"/>
      <c r="B1810" s="267"/>
      <c r="C1810" s="268"/>
      <c r="D1810" s="236" t="s">
        <v>207</v>
      </c>
      <c r="E1810" s="269" t="s">
        <v>19</v>
      </c>
      <c r="F1810" s="270" t="s">
        <v>348</v>
      </c>
      <c r="G1810" s="268"/>
      <c r="H1810" s="271">
        <v>131.215</v>
      </c>
      <c r="I1810" s="272"/>
      <c r="J1810" s="268"/>
      <c r="K1810" s="268"/>
      <c r="L1810" s="273"/>
      <c r="M1810" s="274"/>
      <c r="N1810" s="275"/>
      <c r="O1810" s="275"/>
      <c r="P1810" s="275"/>
      <c r="Q1810" s="275"/>
      <c r="R1810" s="275"/>
      <c r="S1810" s="275"/>
      <c r="T1810" s="27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T1810" s="277" t="s">
        <v>207</v>
      </c>
      <c r="AU1810" s="277" t="s">
        <v>83</v>
      </c>
      <c r="AV1810" s="16" t="s">
        <v>94</v>
      </c>
      <c r="AW1810" s="16" t="s">
        <v>35</v>
      </c>
      <c r="AX1810" s="16" t="s">
        <v>74</v>
      </c>
      <c r="AY1810" s="277" t="s">
        <v>197</v>
      </c>
    </row>
    <row r="1811" s="14" customFormat="1">
      <c r="A1811" s="14"/>
      <c r="B1811" s="246"/>
      <c r="C1811" s="247"/>
      <c r="D1811" s="236" t="s">
        <v>207</v>
      </c>
      <c r="E1811" s="248" t="s">
        <v>19</v>
      </c>
      <c r="F1811" s="249" t="s">
        <v>216</v>
      </c>
      <c r="G1811" s="247"/>
      <c r="H1811" s="250">
        <v>397.517</v>
      </c>
      <c r="I1811" s="251"/>
      <c r="J1811" s="247"/>
      <c r="K1811" s="247"/>
      <c r="L1811" s="252"/>
      <c r="M1811" s="253"/>
      <c r="N1811" s="254"/>
      <c r="O1811" s="254"/>
      <c r="P1811" s="254"/>
      <c r="Q1811" s="254"/>
      <c r="R1811" s="254"/>
      <c r="S1811" s="254"/>
      <c r="T1811" s="255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6" t="s">
        <v>207</v>
      </c>
      <c r="AU1811" s="256" t="s">
        <v>83</v>
      </c>
      <c r="AV1811" s="14" t="s">
        <v>109</v>
      </c>
      <c r="AW1811" s="14" t="s">
        <v>35</v>
      </c>
      <c r="AX1811" s="14" t="s">
        <v>81</v>
      </c>
      <c r="AY1811" s="256" t="s">
        <v>197</v>
      </c>
    </row>
    <row r="1812" s="2" customFormat="1" ht="24.15" customHeight="1">
      <c r="A1812" s="41"/>
      <c r="B1812" s="42"/>
      <c r="C1812" s="216" t="s">
        <v>2478</v>
      </c>
      <c r="D1812" s="216" t="s">
        <v>199</v>
      </c>
      <c r="E1812" s="217" t="s">
        <v>2479</v>
      </c>
      <c r="F1812" s="218" t="s">
        <v>2480</v>
      </c>
      <c r="G1812" s="219" t="s">
        <v>280</v>
      </c>
      <c r="H1812" s="220">
        <v>33</v>
      </c>
      <c r="I1812" s="221"/>
      <c r="J1812" s="222">
        <f>ROUND(I1812*H1812,2)</f>
        <v>0</v>
      </c>
      <c r="K1812" s="218" t="s">
        <v>203</v>
      </c>
      <c r="L1812" s="47"/>
      <c r="M1812" s="223" t="s">
        <v>19</v>
      </c>
      <c r="N1812" s="224" t="s">
        <v>45</v>
      </c>
      <c r="O1812" s="87"/>
      <c r="P1812" s="225">
        <f>O1812*H1812</f>
        <v>0</v>
      </c>
      <c r="Q1812" s="225">
        <v>0</v>
      </c>
      <c r="R1812" s="225">
        <f>Q1812*H1812</f>
        <v>0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304</v>
      </c>
      <c r="AT1812" s="227" t="s">
        <v>199</v>
      </c>
      <c r="AU1812" s="227" t="s">
        <v>83</v>
      </c>
      <c r="AY1812" s="20" t="s">
        <v>197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81</v>
      </c>
      <c r="BK1812" s="228">
        <f>ROUND(I1812*H1812,2)</f>
        <v>0</v>
      </c>
      <c r="BL1812" s="20" t="s">
        <v>304</v>
      </c>
      <c r="BM1812" s="227" t="s">
        <v>2481</v>
      </c>
    </row>
    <row r="1813" s="2" customFormat="1">
      <c r="A1813" s="41"/>
      <c r="B1813" s="42"/>
      <c r="C1813" s="43"/>
      <c r="D1813" s="229" t="s">
        <v>205</v>
      </c>
      <c r="E1813" s="43"/>
      <c r="F1813" s="230" t="s">
        <v>2482</v>
      </c>
      <c r="G1813" s="43"/>
      <c r="H1813" s="43"/>
      <c r="I1813" s="231"/>
      <c r="J1813" s="43"/>
      <c r="K1813" s="43"/>
      <c r="L1813" s="47"/>
      <c r="M1813" s="232"/>
      <c r="N1813" s="233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205</v>
      </c>
      <c r="AU1813" s="20" t="s">
        <v>83</v>
      </c>
    </row>
    <row r="1814" s="2" customFormat="1" ht="24.15" customHeight="1">
      <c r="A1814" s="41"/>
      <c r="B1814" s="42"/>
      <c r="C1814" s="216" t="s">
        <v>2483</v>
      </c>
      <c r="D1814" s="216" t="s">
        <v>199</v>
      </c>
      <c r="E1814" s="217" t="s">
        <v>2484</v>
      </c>
      <c r="F1814" s="218" t="s">
        <v>2485</v>
      </c>
      <c r="G1814" s="219" t="s">
        <v>280</v>
      </c>
      <c r="H1814" s="220">
        <v>41</v>
      </c>
      <c r="I1814" s="221"/>
      <c r="J1814" s="222">
        <f>ROUND(I1814*H1814,2)</f>
        <v>0</v>
      </c>
      <c r="K1814" s="218" t="s">
        <v>203</v>
      </c>
      <c r="L1814" s="47"/>
      <c r="M1814" s="223" t="s">
        <v>19</v>
      </c>
      <c r="N1814" s="224" t="s">
        <v>45</v>
      </c>
      <c r="O1814" s="87"/>
      <c r="P1814" s="225">
        <f>O1814*H1814</f>
        <v>0</v>
      </c>
      <c r="Q1814" s="225">
        <v>0</v>
      </c>
      <c r="R1814" s="225">
        <f>Q1814*H1814</f>
        <v>0</v>
      </c>
      <c r="S1814" s="225">
        <v>0</v>
      </c>
      <c r="T1814" s="226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304</v>
      </c>
      <c r="AT1814" s="227" t="s">
        <v>199</v>
      </c>
      <c r="AU1814" s="227" t="s">
        <v>83</v>
      </c>
      <c r="AY1814" s="20" t="s">
        <v>197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81</v>
      </c>
      <c r="BK1814" s="228">
        <f>ROUND(I1814*H1814,2)</f>
        <v>0</v>
      </c>
      <c r="BL1814" s="20" t="s">
        <v>304</v>
      </c>
      <c r="BM1814" s="227" t="s">
        <v>2486</v>
      </c>
    </row>
    <row r="1815" s="2" customFormat="1">
      <c r="A1815" s="41"/>
      <c r="B1815" s="42"/>
      <c r="C1815" s="43"/>
      <c r="D1815" s="229" t="s">
        <v>205</v>
      </c>
      <c r="E1815" s="43"/>
      <c r="F1815" s="230" t="s">
        <v>2487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205</v>
      </c>
      <c r="AU1815" s="20" t="s">
        <v>83</v>
      </c>
    </row>
    <row r="1816" s="2" customFormat="1" ht="24.15" customHeight="1">
      <c r="A1816" s="41"/>
      <c r="B1816" s="42"/>
      <c r="C1816" s="216" t="s">
        <v>2488</v>
      </c>
      <c r="D1816" s="216" t="s">
        <v>199</v>
      </c>
      <c r="E1816" s="217" t="s">
        <v>2489</v>
      </c>
      <c r="F1816" s="218" t="s">
        <v>2490</v>
      </c>
      <c r="G1816" s="219" t="s">
        <v>202</v>
      </c>
      <c r="H1816" s="220">
        <v>402.24700000000001</v>
      </c>
      <c r="I1816" s="221"/>
      <c r="J1816" s="222">
        <f>ROUND(I1816*H1816,2)</f>
        <v>0</v>
      </c>
      <c r="K1816" s="218" t="s">
        <v>203</v>
      </c>
      <c r="L1816" s="47"/>
      <c r="M1816" s="223" t="s">
        <v>19</v>
      </c>
      <c r="N1816" s="224" t="s">
        <v>45</v>
      </c>
      <c r="O1816" s="87"/>
      <c r="P1816" s="225">
        <f>O1816*H1816</f>
        <v>0</v>
      </c>
      <c r="Q1816" s="225">
        <v>5.0000000000000002E-05</v>
      </c>
      <c r="R1816" s="225">
        <f>Q1816*H1816</f>
        <v>0.020112350000000001</v>
      </c>
      <c r="S1816" s="225">
        <v>0</v>
      </c>
      <c r="T1816" s="226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27" t="s">
        <v>304</v>
      </c>
      <c r="AT1816" s="227" t="s">
        <v>199</v>
      </c>
      <c r="AU1816" s="227" t="s">
        <v>83</v>
      </c>
      <c r="AY1816" s="20" t="s">
        <v>197</v>
      </c>
      <c r="BE1816" s="228">
        <f>IF(N1816="základní",J1816,0)</f>
        <v>0</v>
      </c>
      <c r="BF1816" s="228">
        <f>IF(N1816="snížená",J1816,0)</f>
        <v>0</v>
      </c>
      <c r="BG1816" s="228">
        <f>IF(N1816="zákl. přenesená",J1816,0)</f>
        <v>0</v>
      </c>
      <c r="BH1816" s="228">
        <f>IF(N1816="sníž. přenesená",J1816,0)</f>
        <v>0</v>
      </c>
      <c r="BI1816" s="228">
        <f>IF(N1816="nulová",J1816,0)</f>
        <v>0</v>
      </c>
      <c r="BJ1816" s="20" t="s">
        <v>81</v>
      </c>
      <c r="BK1816" s="228">
        <f>ROUND(I1816*H1816,2)</f>
        <v>0</v>
      </c>
      <c r="BL1816" s="20" t="s">
        <v>304</v>
      </c>
      <c r="BM1816" s="227" t="s">
        <v>2491</v>
      </c>
    </row>
    <row r="1817" s="2" customFormat="1">
      <c r="A1817" s="41"/>
      <c r="B1817" s="42"/>
      <c r="C1817" s="43"/>
      <c r="D1817" s="229" t="s">
        <v>205</v>
      </c>
      <c r="E1817" s="43"/>
      <c r="F1817" s="230" t="s">
        <v>2492</v>
      </c>
      <c r="G1817" s="43"/>
      <c r="H1817" s="43"/>
      <c r="I1817" s="231"/>
      <c r="J1817" s="43"/>
      <c r="K1817" s="43"/>
      <c r="L1817" s="47"/>
      <c r="M1817" s="232"/>
      <c r="N1817" s="233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205</v>
      </c>
      <c r="AU1817" s="20" t="s">
        <v>83</v>
      </c>
    </row>
    <row r="1818" s="2" customFormat="1" ht="24.15" customHeight="1">
      <c r="A1818" s="41"/>
      <c r="B1818" s="42"/>
      <c r="C1818" s="216" t="s">
        <v>2493</v>
      </c>
      <c r="D1818" s="216" t="s">
        <v>199</v>
      </c>
      <c r="E1818" s="217" t="s">
        <v>2494</v>
      </c>
      <c r="F1818" s="218" t="s">
        <v>2495</v>
      </c>
      <c r="G1818" s="219" t="s">
        <v>903</v>
      </c>
      <c r="H1818" s="220">
        <v>203.03999999999999</v>
      </c>
      <c r="I1818" s="221"/>
      <c r="J1818" s="222">
        <f>ROUND(I1818*H1818,2)</f>
        <v>0</v>
      </c>
      <c r="K1818" s="218" t="s">
        <v>19</v>
      </c>
      <c r="L1818" s="47"/>
      <c r="M1818" s="223" t="s">
        <v>19</v>
      </c>
      <c r="N1818" s="224" t="s">
        <v>45</v>
      </c>
      <c r="O1818" s="87"/>
      <c r="P1818" s="225">
        <f>O1818*H1818</f>
        <v>0</v>
      </c>
      <c r="Q1818" s="225">
        <v>0.00097999999999999997</v>
      </c>
      <c r="R1818" s="225">
        <f>Q1818*H1818</f>
        <v>0.1989792</v>
      </c>
      <c r="S1818" s="225">
        <v>0</v>
      </c>
      <c r="T1818" s="226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27" t="s">
        <v>304</v>
      </c>
      <c r="AT1818" s="227" t="s">
        <v>199</v>
      </c>
      <c r="AU1818" s="227" t="s">
        <v>83</v>
      </c>
      <c r="AY1818" s="20" t="s">
        <v>197</v>
      </c>
      <c r="BE1818" s="228">
        <f>IF(N1818="základní",J1818,0)</f>
        <v>0</v>
      </c>
      <c r="BF1818" s="228">
        <f>IF(N1818="snížená",J1818,0)</f>
        <v>0</v>
      </c>
      <c r="BG1818" s="228">
        <f>IF(N1818="zákl. přenesená",J1818,0)</f>
        <v>0</v>
      </c>
      <c r="BH1818" s="228">
        <f>IF(N1818="sníž. přenesená",J1818,0)</f>
        <v>0</v>
      </c>
      <c r="BI1818" s="228">
        <f>IF(N1818="nulová",J1818,0)</f>
        <v>0</v>
      </c>
      <c r="BJ1818" s="20" t="s">
        <v>81</v>
      </c>
      <c r="BK1818" s="228">
        <f>ROUND(I1818*H1818,2)</f>
        <v>0</v>
      </c>
      <c r="BL1818" s="20" t="s">
        <v>304</v>
      </c>
      <c r="BM1818" s="227" t="s">
        <v>2496</v>
      </c>
    </row>
    <row r="1819" s="15" customFormat="1">
      <c r="A1819" s="15"/>
      <c r="B1819" s="257"/>
      <c r="C1819" s="258"/>
      <c r="D1819" s="236" t="s">
        <v>207</v>
      </c>
      <c r="E1819" s="259" t="s">
        <v>19</v>
      </c>
      <c r="F1819" s="260" t="s">
        <v>2390</v>
      </c>
      <c r="G1819" s="258"/>
      <c r="H1819" s="259" t="s">
        <v>19</v>
      </c>
      <c r="I1819" s="261"/>
      <c r="J1819" s="258"/>
      <c r="K1819" s="258"/>
      <c r="L1819" s="262"/>
      <c r="M1819" s="263"/>
      <c r="N1819" s="264"/>
      <c r="O1819" s="264"/>
      <c r="P1819" s="264"/>
      <c r="Q1819" s="264"/>
      <c r="R1819" s="264"/>
      <c r="S1819" s="264"/>
      <c r="T1819" s="26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66" t="s">
        <v>207</v>
      </c>
      <c r="AU1819" s="266" t="s">
        <v>83</v>
      </c>
      <c r="AV1819" s="15" t="s">
        <v>81</v>
      </c>
      <c r="AW1819" s="15" t="s">
        <v>35</v>
      </c>
      <c r="AX1819" s="15" t="s">
        <v>74</v>
      </c>
      <c r="AY1819" s="266" t="s">
        <v>197</v>
      </c>
    </row>
    <row r="1820" s="13" customFormat="1">
      <c r="A1820" s="13"/>
      <c r="B1820" s="234"/>
      <c r="C1820" s="235"/>
      <c r="D1820" s="236" t="s">
        <v>207</v>
      </c>
      <c r="E1820" s="237" t="s">
        <v>19</v>
      </c>
      <c r="F1820" s="238" t="s">
        <v>2430</v>
      </c>
      <c r="G1820" s="235"/>
      <c r="H1820" s="239">
        <v>111.70999999999999</v>
      </c>
      <c r="I1820" s="240"/>
      <c r="J1820" s="235"/>
      <c r="K1820" s="235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207</v>
      </c>
      <c r="AU1820" s="245" t="s">
        <v>83</v>
      </c>
      <c r="AV1820" s="13" t="s">
        <v>83</v>
      </c>
      <c r="AW1820" s="13" t="s">
        <v>35</v>
      </c>
      <c r="AX1820" s="13" t="s">
        <v>74</v>
      </c>
      <c r="AY1820" s="245" t="s">
        <v>197</v>
      </c>
    </row>
    <row r="1821" s="15" customFormat="1">
      <c r="A1821" s="15"/>
      <c r="B1821" s="257"/>
      <c r="C1821" s="258"/>
      <c r="D1821" s="236" t="s">
        <v>207</v>
      </c>
      <c r="E1821" s="259" t="s">
        <v>19</v>
      </c>
      <c r="F1821" s="260" t="s">
        <v>2431</v>
      </c>
      <c r="G1821" s="258"/>
      <c r="H1821" s="259" t="s">
        <v>19</v>
      </c>
      <c r="I1821" s="261"/>
      <c r="J1821" s="258"/>
      <c r="K1821" s="258"/>
      <c r="L1821" s="262"/>
      <c r="M1821" s="263"/>
      <c r="N1821" s="264"/>
      <c r="O1821" s="264"/>
      <c r="P1821" s="264"/>
      <c r="Q1821" s="264"/>
      <c r="R1821" s="264"/>
      <c r="S1821" s="264"/>
      <c r="T1821" s="26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6" t="s">
        <v>207</v>
      </c>
      <c r="AU1821" s="266" t="s">
        <v>83</v>
      </c>
      <c r="AV1821" s="15" t="s">
        <v>81</v>
      </c>
      <c r="AW1821" s="15" t="s">
        <v>35</v>
      </c>
      <c r="AX1821" s="15" t="s">
        <v>74</v>
      </c>
      <c r="AY1821" s="266" t="s">
        <v>197</v>
      </c>
    </row>
    <row r="1822" s="13" customFormat="1">
      <c r="A1822" s="13"/>
      <c r="B1822" s="234"/>
      <c r="C1822" s="235"/>
      <c r="D1822" s="236" t="s">
        <v>207</v>
      </c>
      <c r="E1822" s="237" t="s">
        <v>19</v>
      </c>
      <c r="F1822" s="238" t="s">
        <v>2432</v>
      </c>
      <c r="G1822" s="235"/>
      <c r="H1822" s="239">
        <v>91.329999999999998</v>
      </c>
      <c r="I1822" s="240"/>
      <c r="J1822" s="235"/>
      <c r="K1822" s="235"/>
      <c r="L1822" s="241"/>
      <c r="M1822" s="242"/>
      <c r="N1822" s="243"/>
      <c r="O1822" s="243"/>
      <c r="P1822" s="243"/>
      <c r="Q1822" s="243"/>
      <c r="R1822" s="243"/>
      <c r="S1822" s="243"/>
      <c r="T1822" s="24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5" t="s">
        <v>207</v>
      </c>
      <c r="AU1822" s="245" t="s">
        <v>83</v>
      </c>
      <c r="AV1822" s="13" t="s">
        <v>83</v>
      </c>
      <c r="AW1822" s="13" t="s">
        <v>35</v>
      </c>
      <c r="AX1822" s="13" t="s">
        <v>74</v>
      </c>
      <c r="AY1822" s="245" t="s">
        <v>197</v>
      </c>
    </row>
    <row r="1823" s="14" customFormat="1">
      <c r="A1823" s="14"/>
      <c r="B1823" s="246"/>
      <c r="C1823" s="247"/>
      <c r="D1823" s="236" t="s">
        <v>207</v>
      </c>
      <c r="E1823" s="248" t="s">
        <v>19</v>
      </c>
      <c r="F1823" s="249" t="s">
        <v>216</v>
      </c>
      <c r="G1823" s="247"/>
      <c r="H1823" s="250">
        <v>203.03999999999999</v>
      </c>
      <c r="I1823" s="251"/>
      <c r="J1823" s="247"/>
      <c r="K1823" s="247"/>
      <c r="L1823" s="252"/>
      <c r="M1823" s="253"/>
      <c r="N1823" s="254"/>
      <c r="O1823" s="254"/>
      <c r="P1823" s="254"/>
      <c r="Q1823" s="254"/>
      <c r="R1823" s="254"/>
      <c r="S1823" s="254"/>
      <c r="T1823" s="25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6" t="s">
        <v>207</v>
      </c>
      <c r="AU1823" s="256" t="s">
        <v>83</v>
      </c>
      <c r="AV1823" s="14" t="s">
        <v>109</v>
      </c>
      <c r="AW1823" s="14" t="s">
        <v>35</v>
      </c>
      <c r="AX1823" s="14" t="s">
        <v>81</v>
      </c>
      <c r="AY1823" s="256" t="s">
        <v>197</v>
      </c>
    </row>
    <row r="1824" s="2" customFormat="1" ht="49.05" customHeight="1">
      <c r="A1824" s="41"/>
      <c r="B1824" s="42"/>
      <c r="C1824" s="216" t="s">
        <v>2497</v>
      </c>
      <c r="D1824" s="216" t="s">
        <v>199</v>
      </c>
      <c r="E1824" s="217" t="s">
        <v>2498</v>
      </c>
      <c r="F1824" s="218" t="s">
        <v>2499</v>
      </c>
      <c r="G1824" s="219" t="s">
        <v>1331</v>
      </c>
      <c r="H1824" s="288"/>
      <c r="I1824" s="221"/>
      <c r="J1824" s="222">
        <f>ROUND(I1824*H1824,2)</f>
        <v>0</v>
      </c>
      <c r="K1824" s="218" t="s">
        <v>203</v>
      </c>
      <c r="L1824" s="47"/>
      <c r="M1824" s="223" t="s">
        <v>19</v>
      </c>
      <c r="N1824" s="224" t="s">
        <v>45</v>
      </c>
      <c r="O1824" s="87"/>
      <c r="P1824" s="225">
        <f>O1824*H1824</f>
        <v>0</v>
      </c>
      <c r="Q1824" s="225">
        <v>0</v>
      </c>
      <c r="R1824" s="225">
        <f>Q1824*H1824</f>
        <v>0</v>
      </c>
      <c r="S1824" s="225">
        <v>0</v>
      </c>
      <c r="T1824" s="226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27" t="s">
        <v>304</v>
      </c>
      <c r="AT1824" s="227" t="s">
        <v>199</v>
      </c>
      <c r="AU1824" s="227" t="s">
        <v>83</v>
      </c>
      <c r="AY1824" s="20" t="s">
        <v>197</v>
      </c>
      <c r="BE1824" s="228">
        <f>IF(N1824="základní",J1824,0)</f>
        <v>0</v>
      </c>
      <c r="BF1824" s="228">
        <f>IF(N1824="snížená",J1824,0)</f>
        <v>0</v>
      </c>
      <c r="BG1824" s="228">
        <f>IF(N1824="zákl. přenesená",J1824,0)</f>
        <v>0</v>
      </c>
      <c r="BH1824" s="228">
        <f>IF(N1824="sníž. přenesená",J1824,0)</f>
        <v>0</v>
      </c>
      <c r="BI1824" s="228">
        <f>IF(N1824="nulová",J1824,0)</f>
        <v>0</v>
      </c>
      <c r="BJ1824" s="20" t="s">
        <v>81</v>
      </c>
      <c r="BK1824" s="228">
        <f>ROUND(I1824*H1824,2)</f>
        <v>0</v>
      </c>
      <c r="BL1824" s="20" t="s">
        <v>304</v>
      </c>
      <c r="BM1824" s="227" t="s">
        <v>2500</v>
      </c>
    </row>
    <row r="1825" s="2" customFormat="1">
      <c r="A1825" s="41"/>
      <c r="B1825" s="42"/>
      <c r="C1825" s="43"/>
      <c r="D1825" s="229" t="s">
        <v>205</v>
      </c>
      <c r="E1825" s="43"/>
      <c r="F1825" s="230" t="s">
        <v>2501</v>
      </c>
      <c r="G1825" s="43"/>
      <c r="H1825" s="43"/>
      <c r="I1825" s="231"/>
      <c r="J1825" s="43"/>
      <c r="K1825" s="43"/>
      <c r="L1825" s="47"/>
      <c r="M1825" s="232"/>
      <c r="N1825" s="233"/>
      <c r="O1825" s="87"/>
      <c r="P1825" s="87"/>
      <c r="Q1825" s="87"/>
      <c r="R1825" s="87"/>
      <c r="S1825" s="87"/>
      <c r="T1825" s="88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T1825" s="20" t="s">
        <v>205</v>
      </c>
      <c r="AU1825" s="20" t="s">
        <v>83</v>
      </c>
    </row>
    <row r="1826" s="12" customFormat="1" ht="22.8" customHeight="1">
      <c r="A1826" s="12"/>
      <c r="B1826" s="200"/>
      <c r="C1826" s="201"/>
      <c r="D1826" s="202" t="s">
        <v>73</v>
      </c>
      <c r="E1826" s="214" t="s">
        <v>2502</v>
      </c>
      <c r="F1826" s="214" t="s">
        <v>2503</v>
      </c>
      <c r="G1826" s="201"/>
      <c r="H1826" s="201"/>
      <c r="I1826" s="204"/>
      <c r="J1826" s="215">
        <f>BK1826</f>
        <v>0</v>
      </c>
      <c r="K1826" s="201"/>
      <c r="L1826" s="206"/>
      <c r="M1826" s="207"/>
      <c r="N1826" s="208"/>
      <c r="O1826" s="208"/>
      <c r="P1826" s="209">
        <f>SUM(P1827:P1835)</f>
        <v>0</v>
      </c>
      <c r="Q1826" s="208"/>
      <c r="R1826" s="209">
        <f>SUM(R1827:R1835)</f>
        <v>0.50809800000000005</v>
      </c>
      <c r="S1826" s="208"/>
      <c r="T1826" s="210">
        <f>SUM(T1827:T1835)</f>
        <v>0</v>
      </c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R1826" s="211" t="s">
        <v>83</v>
      </c>
      <c r="AT1826" s="212" t="s">
        <v>73</v>
      </c>
      <c r="AU1826" s="212" t="s">
        <v>81</v>
      </c>
      <c r="AY1826" s="211" t="s">
        <v>197</v>
      </c>
      <c r="BK1826" s="213">
        <f>SUM(BK1827:BK1835)</f>
        <v>0</v>
      </c>
    </row>
    <row r="1827" s="2" customFormat="1" ht="33" customHeight="1">
      <c r="A1827" s="41"/>
      <c r="B1827" s="42"/>
      <c r="C1827" s="216" t="s">
        <v>2504</v>
      </c>
      <c r="D1827" s="216" t="s">
        <v>199</v>
      </c>
      <c r="E1827" s="217" t="s">
        <v>2505</v>
      </c>
      <c r="F1827" s="218" t="s">
        <v>2506</v>
      </c>
      <c r="G1827" s="219" t="s">
        <v>202</v>
      </c>
      <c r="H1827" s="220">
        <v>8.5540000000000003</v>
      </c>
      <c r="I1827" s="221"/>
      <c r="J1827" s="222">
        <f>ROUND(I1827*H1827,2)</f>
        <v>0</v>
      </c>
      <c r="K1827" s="218" t="s">
        <v>203</v>
      </c>
      <c r="L1827" s="47"/>
      <c r="M1827" s="223" t="s">
        <v>19</v>
      </c>
      <c r="N1827" s="224" t="s">
        <v>45</v>
      </c>
      <c r="O1827" s="87"/>
      <c r="P1827" s="225">
        <f>O1827*H1827</f>
        <v>0</v>
      </c>
      <c r="Q1827" s="225">
        <v>0.033000000000000002</v>
      </c>
      <c r="R1827" s="225">
        <f>Q1827*H1827</f>
        <v>0.28228200000000003</v>
      </c>
      <c r="S1827" s="225">
        <v>0</v>
      </c>
      <c r="T1827" s="226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7" t="s">
        <v>304</v>
      </c>
      <c r="AT1827" s="227" t="s">
        <v>199</v>
      </c>
      <c r="AU1827" s="227" t="s">
        <v>83</v>
      </c>
      <c r="AY1827" s="20" t="s">
        <v>197</v>
      </c>
      <c r="BE1827" s="228">
        <f>IF(N1827="základní",J1827,0)</f>
        <v>0</v>
      </c>
      <c r="BF1827" s="228">
        <f>IF(N1827="snížená",J1827,0)</f>
        <v>0</v>
      </c>
      <c r="BG1827" s="228">
        <f>IF(N1827="zákl. přenesená",J1827,0)</f>
        <v>0</v>
      </c>
      <c r="BH1827" s="228">
        <f>IF(N1827="sníž. přenesená",J1827,0)</f>
        <v>0</v>
      </c>
      <c r="BI1827" s="228">
        <f>IF(N1827="nulová",J1827,0)</f>
        <v>0</v>
      </c>
      <c r="BJ1827" s="20" t="s">
        <v>81</v>
      </c>
      <c r="BK1827" s="228">
        <f>ROUND(I1827*H1827,2)</f>
        <v>0</v>
      </c>
      <c r="BL1827" s="20" t="s">
        <v>304</v>
      </c>
      <c r="BM1827" s="227" t="s">
        <v>2507</v>
      </c>
    </row>
    <row r="1828" s="2" customFormat="1">
      <c r="A1828" s="41"/>
      <c r="B1828" s="42"/>
      <c r="C1828" s="43"/>
      <c r="D1828" s="229" t="s">
        <v>205</v>
      </c>
      <c r="E1828" s="43"/>
      <c r="F1828" s="230" t="s">
        <v>2508</v>
      </c>
      <c r="G1828" s="43"/>
      <c r="H1828" s="43"/>
      <c r="I1828" s="231"/>
      <c r="J1828" s="43"/>
      <c r="K1828" s="43"/>
      <c r="L1828" s="47"/>
      <c r="M1828" s="232"/>
      <c r="N1828" s="233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205</v>
      </c>
      <c r="AU1828" s="20" t="s">
        <v>83</v>
      </c>
    </row>
    <row r="1829" s="13" customFormat="1">
      <c r="A1829" s="13"/>
      <c r="B1829" s="234"/>
      <c r="C1829" s="235"/>
      <c r="D1829" s="236" t="s">
        <v>207</v>
      </c>
      <c r="E1829" s="237" t="s">
        <v>19</v>
      </c>
      <c r="F1829" s="238" t="s">
        <v>2509</v>
      </c>
      <c r="G1829" s="235"/>
      <c r="H1829" s="239">
        <v>18.693999999999999</v>
      </c>
      <c r="I1829" s="240"/>
      <c r="J1829" s="235"/>
      <c r="K1829" s="235"/>
      <c r="L1829" s="241"/>
      <c r="M1829" s="242"/>
      <c r="N1829" s="243"/>
      <c r="O1829" s="243"/>
      <c r="P1829" s="243"/>
      <c r="Q1829" s="243"/>
      <c r="R1829" s="243"/>
      <c r="S1829" s="243"/>
      <c r="T1829" s="24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5" t="s">
        <v>207</v>
      </c>
      <c r="AU1829" s="245" t="s">
        <v>83</v>
      </c>
      <c r="AV1829" s="13" t="s">
        <v>83</v>
      </c>
      <c r="AW1829" s="13" t="s">
        <v>35</v>
      </c>
      <c r="AX1829" s="13" t="s">
        <v>74</v>
      </c>
      <c r="AY1829" s="245" t="s">
        <v>197</v>
      </c>
    </row>
    <row r="1830" s="13" customFormat="1">
      <c r="A1830" s="13"/>
      <c r="B1830" s="234"/>
      <c r="C1830" s="235"/>
      <c r="D1830" s="236" t="s">
        <v>207</v>
      </c>
      <c r="E1830" s="237" t="s">
        <v>19</v>
      </c>
      <c r="F1830" s="238" t="s">
        <v>2510</v>
      </c>
      <c r="G1830" s="235"/>
      <c r="H1830" s="239">
        <v>-10.140000000000001</v>
      </c>
      <c r="I1830" s="240"/>
      <c r="J1830" s="235"/>
      <c r="K1830" s="235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207</v>
      </c>
      <c r="AU1830" s="245" t="s">
        <v>83</v>
      </c>
      <c r="AV1830" s="13" t="s">
        <v>83</v>
      </c>
      <c r="AW1830" s="13" t="s">
        <v>35</v>
      </c>
      <c r="AX1830" s="13" t="s">
        <v>74</v>
      </c>
      <c r="AY1830" s="245" t="s">
        <v>197</v>
      </c>
    </row>
    <row r="1831" s="14" customFormat="1">
      <c r="A1831" s="14"/>
      <c r="B1831" s="246"/>
      <c r="C1831" s="247"/>
      <c r="D1831" s="236" t="s">
        <v>207</v>
      </c>
      <c r="E1831" s="248" t="s">
        <v>19</v>
      </c>
      <c r="F1831" s="249" t="s">
        <v>216</v>
      </c>
      <c r="G1831" s="247"/>
      <c r="H1831" s="250">
        <v>8.5540000000000003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6" t="s">
        <v>207</v>
      </c>
      <c r="AU1831" s="256" t="s">
        <v>83</v>
      </c>
      <c r="AV1831" s="14" t="s">
        <v>109</v>
      </c>
      <c r="AW1831" s="14" t="s">
        <v>35</v>
      </c>
      <c r="AX1831" s="14" t="s">
        <v>81</v>
      </c>
      <c r="AY1831" s="256" t="s">
        <v>197</v>
      </c>
    </row>
    <row r="1832" s="2" customFormat="1" ht="24.15" customHeight="1">
      <c r="A1832" s="41"/>
      <c r="B1832" s="42"/>
      <c r="C1832" s="278" t="s">
        <v>2511</v>
      </c>
      <c r="D1832" s="278" t="s">
        <v>547</v>
      </c>
      <c r="E1832" s="279" t="s">
        <v>2512</v>
      </c>
      <c r="F1832" s="280" t="s">
        <v>2513</v>
      </c>
      <c r="G1832" s="281" t="s">
        <v>202</v>
      </c>
      <c r="H1832" s="282">
        <v>9.4090000000000007</v>
      </c>
      <c r="I1832" s="283"/>
      <c r="J1832" s="284">
        <f>ROUND(I1832*H1832,2)</f>
        <v>0</v>
      </c>
      <c r="K1832" s="280" t="s">
        <v>203</v>
      </c>
      <c r="L1832" s="285"/>
      <c r="M1832" s="286" t="s">
        <v>19</v>
      </c>
      <c r="N1832" s="287" t="s">
        <v>45</v>
      </c>
      <c r="O1832" s="87"/>
      <c r="P1832" s="225">
        <f>O1832*H1832</f>
        <v>0</v>
      </c>
      <c r="Q1832" s="225">
        <v>0.024</v>
      </c>
      <c r="R1832" s="225">
        <f>Q1832*H1832</f>
        <v>0.22581600000000002</v>
      </c>
      <c r="S1832" s="225">
        <v>0</v>
      </c>
      <c r="T1832" s="226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7" t="s">
        <v>409</v>
      </c>
      <c r="AT1832" s="227" t="s">
        <v>547</v>
      </c>
      <c r="AU1832" s="227" t="s">
        <v>83</v>
      </c>
      <c r="AY1832" s="20" t="s">
        <v>197</v>
      </c>
      <c r="BE1832" s="228">
        <f>IF(N1832="základní",J1832,0)</f>
        <v>0</v>
      </c>
      <c r="BF1832" s="228">
        <f>IF(N1832="snížená",J1832,0)</f>
        <v>0</v>
      </c>
      <c r="BG1832" s="228">
        <f>IF(N1832="zákl. přenesená",J1832,0)</f>
        <v>0</v>
      </c>
      <c r="BH1832" s="228">
        <f>IF(N1832="sníž. přenesená",J1832,0)</f>
        <v>0</v>
      </c>
      <c r="BI1832" s="228">
        <f>IF(N1832="nulová",J1832,0)</f>
        <v>0</v>
      </c>
      <c r="BJ1832" s="20" t="s">
        <v>81</v>
      </c>
      <c r="BK1832" s="228">
        <f>ROUND(I1832*H1832,2)</f>
        <v>0</v>
      </c>
      <c r="BL1832" s="20" t="s">
        <v>304</v>
      </c>
      <c r="BM1832" s="227" t="s">
        <v>2514</v>
      </c>
    </row>
    <row r="1833" s="13" customFormat="1">
      <c r="A1833" s="13"/>
      <c r="B1833" s="234"/>
      <c r="C1833" s="235"/>
      <c r="D1833" s="236" t="s">
        <v>207</v>
      </c>
      <c r="E1833" s="237" t="s">
        <v>19</v>
      </c>
      <c r="F1833" s="238" t="s">
        <v>2515</v>
      </c>
      <c r="G1833" s="235"/>
      <c r="H1833" s="239">
        <v>9.4090000000000007</v>
      </c>
      <c r="I1833" s="240"/>
      <c r="J1833" s="235"/>
      <c r="K1833" s="235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207</v>
      </c>
      <c r="AU1833" s="245" t="s">
        <v>83</v>
      </c>
      <c r="AV1833" s="13" t="s">
        <v>83</v>
      </c>
      <c r="AW1833" s="13" t="s">
        <v>35</v>
      </c>
      <c r="AX1833" s="13" t="s">
        <v>81</v>
      </c>
      <c r="AY1833" s="245" t="s">
        <v>197</v>
      </c>
    </row>
    <row r="1834" s="2" customFormat="1" ht="49.05" customHeight="1">
      <c r="A1834" s="41"/>
      <c r="B1834" s="42"/>
      <c r="C1834" s="216" t="s">
        <v>2516</v>
      </c>
      <c r="D1834" s="216" t="s">
        <v>199</v>
      </c>
      <c r="E1834" s="217" t="s">
        <v>2517</v>
      </c>
      <c r="F1834" s="218" t="s">
        <v>2518</v>
      </c>
      <c r="G1834" s="219" t="s">
        <v>1331</v>
      </c>
      <c r="H1834" s="288"/>
      <c r="I1834" s="221"/>
      <c r="J1834" s="222">
        <f>ROUND(I1834*H1834,2)</f>
        <v>0</v>
      </c>
      <c r="K1834" s="218" t="s">
        <v>203</v>
      </c>
      <c r="L1834" s="47"/>
      <c r="M1834" s="223" t="s">
        <v>19</v>
      </c>
      <c r="N1834" s="224" t="s">
        <v>45</v>
      </c>
      <c r="O1834" s="87"/>
      <c r="P1834" s="225">
        <f>O1834*H1834</f>
        <v>0</v>
      </c>
      <c r="Q1834" s="225">
        <v>0</v>
      </c>
      <c r="R1834" s="225">
        <f>Q1834*H1834</f>
        <v>0</v>
      </c>
      <c r="S1834" s="225">
        <v>0</v>
      </c>
      <c r="T1834" s="226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27" t="s">
        <v>304</v>
      </c>
      <c r="AT1834" s="227" t="s">
        <v>199</v>
      </c>
      <c r="AU1834" s="227" t="s">
        <v>83</v>
      </c>
      <c r="AY1834" s="20" t="s">
        <v>197</v>
      </c>
      <c r="BE1834" s="228">
        <f>IF(N1834="základní",J1834,0)</f>
        <v>0</v>
      </c>
      <c r="BF1834" s="228">
        <f>IF(N1834="snížená",J1834,0)</f>
        <v>0</v>
      </c>
      <c r="BG1834" s="228">
        <f>IF(N1834="zákl. přenesená",J1834,0)</f>
        <v>0</v>
      </c>
      <c r="BH1834" s="228">
        <f>IF(N1834="sníž. přenesená",J1834,0)</f>
        <v>0</v>
      </c>
      <c r="BI1834" s="228">
        <f>IF(N1834="nulová",J1834,0)</f>
        <v>0</v>
      </c>
      <c r="BJ1834" s="20" t="s">
        <v>81</v>
      </c>
      <c r="BK1834" s="228">
        <f>ROUND(I1834*H1834,2)</f>
        <v>0</v>
      </c>
      <c r="BL1834" s="20" t="s">
        <v>304</v>
      </c>
      <c r="BM1834" s="227" t="s">
        <v>2519</v>
      </c>
    </row>
    <row r="1835" s="2" customFormat="1">
      <c r="A1835" s="41"/>
      <c r="B1835" s="42"/>
      <c r="C1835" s="43"/>
      <c r="D1835" s="229" t="s">
        <v>205</v>
      </c>
      <c r="E1835" s="43"/>
      <c r="F1835" s="230" t="s">
        <v>2520</v>
      </c>
      <c r="G1835" s="43"/>
      <c r="H1835" s="43"/>
      <c r="I1835" s="231"/>
      <c r="J1835" s="43"/>
      <c r="K1835" s="43"/>
      <c r="L1835" s="47"/>
      <c r="M1835" s="232"/>
      <c r="N1835" s="233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205</v>
      </c>
      <c r="AU1835" s="20" t="s">
        <v>83</v>
      </c>
    </row>
    <row r="1836" s="12" customFormat="1" ht="22.8" customHeight="1">
      <c r="A1836" s="12"/>
      <c r="B1836" s="200"/>
      <c r="C1836" s="201"/>
      <c r="D1836" s="202" t="s">
        <v>73</v>
      </c>
      <c r="E1836" s="214" t="s">
        <v>2521</v>
      </c>
      <c r="F1836" s="214" t="s">
        <v>2522</v>
      </c>
      <c r="G1836" s="201"/>
      <c r="H1836" s="201"/>
      <c r="I1836" s="204"/>
      <c r="J1836" s="215">
        <f>BK1836</f>
        <v>0</v>
      </c>
      <c r="K1836" s="201"/>
      <c r="L1836" s="206"/>
      <c r="M1836" s="207"/>
      <c r="N1836" s="208"/>
      <c r="O1836" s="208"/>
      <c r="P1836" s="209">
        <f>SUM(P1837:P1858)</f>
        <v>0</v>
      </c>
      <c r="Q1836" s="208"/>
      <c r="R1836" s="209">
        <f>SUM(R1837:R1858)</f>
        <v>0.02040645</v>
      </c>
      <c r="S1836" s="208"/>
      <c r="T1836" s="210">
        <f>SUM(T1837:T1858)</f>
        <v>0.001225</v>
      </c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R1836" s="211" t="s">
        <v>83</v>
      </c>
      <c r="AT1836" s="212" t="s">
        <v>73</v>
      </c>
      <c r="AU1836" s="212" t="s">
        <v>81</v>
      </c>
      <c r="AY1836" s="211" t="s">
        <v>197</v>
      </c>
      <c r="BK1836" s="213">
        <f>SUM(BK1837:BK1858)</f>
        <v>0</v>
      </c>
    </row>
    <row r="1837" s="2" customFormat="1" ht="24.15" customHeight="1">
      <c r="A1837" s="41"/>
      <c r="B1837" s="42"/>
      <c r="C1837" s="216" t="s">
        <v>2523</v>
      </c>
      <c r="D1837" s="216" t="s">
        <v>199</v>
      </c>
      <c r="E1837" s="217" t="s">
        <v>2524</v>
      </c>
      <c r="F1837" s="218" t="s">
        <v>2525</v>
      </c>
      <c r="G1837" s="219" t="s">
        <v>202</v>
      </c>
      <c r="H1837" s="220">
        <v>35</v>
      </c>
      <c r="I1837" s="221"/>
      <c r="J1837" s="222">
        <f>ROUND(I1837*H1837,2)</f>
        <v>0</v>
      </c>
      <c r="K1837" s="218" t="s">
        <v>203</v>
      </c>
      <c r="L1837" s="47"/>
      <c r="M1837" s="223" t="s">
        <v>19</v>
      </c>
      <c r="N1837" s="224" t="s">
        <v>45</v>
      </c>
      <c r="O1837" s="87"/>
      <c r="P1837" s="225">
        <f>O1837*H1837</f>
        <v>0</v>
      </c>
      <c r="Q1837" s="225">
        <v>0</v>
      </c>
      <c r="R1837" s="225">
        <f>Q1837*H1837</f>
        <v>0</v>
      </c>
      <c r="S1837" s="225">
        <v>3.4999999999999997E-05</v>
      </c>
      <c r="T1837" s="226">
        <f>S1837*H1837</f>
        <v>0.001225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304</v>
      </c>
      <c r="AT1837" s="227" t="s">
        <v>199</v>
      </c>
      <c r="AU1837" s="227" t="s">
        <v>83</v>
      </c>
      <c r="AY1837" s="20" t="s">
        <v>197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81</v>
      </c>
      <c r="BK1837" s="228">
        <f>ROUND(I1837*H1837,2)</f>
        <v>0</v>
      </c>
      <c r="BL1837" s="20" t="s">
        <v>304</v>
      </c>
      <c r="BM1837" s="227" t="s">
        <v>2526</v>
      </c>
    </row>
    <row r="1838" s="2" customFormat="1">
      <c r="A1838" s="41"/>
      <c r="B1838" s="42"/>
      <c r="C1838" s="43"/>
      <c r="D1838" s="229" t="s">
        <v>205</v>
      </c>
      <c r="E1838" s="43"/>
      <c r="F1838" s="230" t="s">
        <v>2527</v>
      </c>
      <c r="G1838" s="43"/>
      <c r="H1838" s="43"/>
      <c r="I1838" s="231"/>
      <c r="J1838" s="43"/>
      <c r="K1838" s="43"/>
      <c r="L1838" s="47"/>
      <c r="M1838" s="232"/>
      <c r="N1838" s="233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205</v>
      </c>
      <c r="AU1838" s="20" t="s">
        <v>83</v>
      </c>
    </row>
    <row r="1839" s="15" customFormat="1">
      <c r="A1839" s="15"/>
      <c r="B1839" s="257"/>
      <c r="C1839" s="258"/>
      <c r="D1839" s="236" t="s">
        <v>207</v>
      </c>
      <c r="E1839" s="259" t="s">
        <v>19</v>
      </c>
      <c r="F1839" s="260" t="s">
        <v>2528</v>
      </c>
      <c r="G1839" s="258"/>
      <c r="H1839" s="259" t="s">
        <v>19</v>
      </c>
      <c r="I1839" s="261"/>
      <c r="J1839" s="258"/>
      <c r="K1839" s="258"/>
      <c r="L1839" s="262"/>
      <c r="M1839" s="263"/>
      <c r="N1839" s="264"/>
      <c r="O1839" s="264"/>
      <c r="P1839" s="264"/>
      <c r="Q1839" s="264"/>
      <c r="R1839" s="264"/>
      <c r="S1839" s="264"/>
      <c r="T1839" s="26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66" t="s">
        <v>207</v>
      </c>
      <c r="AU1839" s="266" t="s">
        <v>83</v>
      </c>
      <c r="AV1839" s="15" t="s">
        <v>81</v>
      </c>
      <c r="AW1839" s="15" t="s">
        <v>35</v>
      </c>
      <c r="AX1839" s="15" t="s">
        <v>74</v>
      </c>
      <c r="AY1839" s="266" t="s">
        <v>197</v>
      </c>
    </row>
    <row r="1840" s="13" customFormat="1">
      <c r="A1840" s="13"/>
      <c r="B1840" s="234"/>
      <c r="C1840" s="235"/>
      <c r="D1840" s="236" t="s">
        <v>207</v>
      </c>
      <c r="E1840" s="237" t="s">
        <v>19</v>
      </c>
      <c r="F1840" s="238" t="s">
        <v>2529</v>
      </c>
      <c r="G1840" s="235"/>
      <c r="H1840" s="239">
        <v>10.5</v>
      </c>
      <c r="I1840" s="240"/>
      <c r="J1840" s="235"/>
      <c r="K1840" s="235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207</v>
      </c>
      <c r="AU1840" s="245" t="s">
        <v>83</v>
      </c>
      <c r="AV1840" s="13" t="s">
        <v>83</v>
      </c>
      <c r="AW1840" s="13" t="s">
        <v>35</v>
      </c>
      <c r="AX1840" s="13" t="s">
        <v>74</v>
      </c>
      <c r="AY1840" s="245" t="s">
        <v>197</v>
      </c>
    </row>
    <row r="1841" s="13" customFormat="1">
      <c r="A1841" s="13"/>
      <c r="B1841" s="234"/>
      <c r="C1841" s="235"/>
      <c r="D1841" s="236" t="s">
        <v>207</v>
      </c>
      <c r="E1841" s="237" t="s">
        <v>19</v>
      </c>
      <c r="F1841" s="238" t="s">
        <v>2530</v>
      </c>
      <c r="G1841" s="235"/>
      <c r="H1841" s="239">
        <v>20</v>
      </c>
      <c r="I1841" s="240"/>
      <c r="J1841" s="235"/>
      <c r="K1841" s="235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5" t="s">
        <v>207</v>
      </c>
      <c r="AU1841" s="245" t="s">
        <v>83</v>
      </c>
      <c r="AV1841" s="13" t="s">
        <v>83</v>
      </c>
      <c r="AW1841" s="13" t="s">
        <v>35</v>
      </c>
      <c r="AX1841" s="13" t="s">
        <v>74</v>
      </c>
      <c r="AY1841" s="245" t="s">
        <v>197</v>
      </c>
    </row>
    <row r="1842" s="13" customFormat="1">
      <c r="A1842" s="13"/>
      <c r="B1842" s="234"/>
      <c r="C1842" s="235"/>
      <c r="D1842" s="236" t="s">
        <v>207</v>
      </c>
      <c r="E1842" s="237" t="s">
        <v>19</v>
      </c>
      <c r="F1842" s="238" t="s">
        <v>2531</v>
      </c>
      <c r="G1842" s="235"/>
      <c r="H1842" s="239">
        <v>4.5</v>
      </c>
      <c r="I1842" s="240"/>
      <c r="J1842" s="235"/>
      <c r="K1842" s="235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5" t="s">
        <v>207</v>
      </c>
      <c r="AU1842" s="245" t="s">
        <v>83</v>
      </c>
      <c r="AV1842" s="13" t="s">
        <v>83</v>
      </c>
      <c r="AW1842" s="13" t="s">
        <v>35</v>
      </c>
      <c r="AX1842" s="13" t="s">
        <v>74</v>
      </c>
      <c r="AY1842" s="245" t="s">
        <v>197</v>
      </c>
    </row>
    <row r="1843" s="14" customFormat="1">
      <c r="A1843" s="14"/>
      <c r="B1843" s="246"/>
      <c r="C1843" s="247"/>
      <c r="D1843" s="236" t="s">
        <v>207</v>
      </c>
      <c r="E1843" s="248" t="s">
        <v>19</v>
      </c>
      <c r="F1843" s="249" t="s">
        <v>216</v>
      </c>
      <c r="G1843" s="247"/>
      <c r="H1843" s="250">
        <v>35</v>
      </c>
      <c r="I1843" s="251"/>
      <c r="J1843" s="247"/>
      <c r="K1843" s="247"/>
      <c r="L1843" s="252"/>
      <c r="M1843" s="253"/>
      <c r="N1843" s="254"/>
      <c r="O1843" s="254"/>
      <c r="P1843" s="254"/>
      <c r="Q1843" s="254"/>
      <c r="R1843" s="254"/>
      <c r="S1843" s="254"/>
      <c r="T1843" s="25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6" t="s">
        <v>207</v>
      </c>
      <c r="AU1843" s="256" t="s">
        <v>83</v>
      </c>
      <c r="AV1843" s="14" t="s">
        <v>109</v>
      </c>
      <c r="AW1843" s="14" t="s">
        <v>35</v>
      </c>
      <c r="AX1843" s="14" t="s">
        <v>81</v>
      </c>
      <c r="AY1843" s="256" t="s">
        <v>197</v>
      </c>
    </row>
    <row r="1844" s="2" customFormat="1" ht="16.5" customHeight="1">
      <c r="A1844" s="41"/>
      <c r="B1844" s="42"/>
      <c r="C1844" s="278" t="s">
        <v>2532</v>
      </c>
      <c r="D1844" s="278" t="s">
        <v>547</v>
      </c>
      <c r="E1844" s="279" t="s">
        <v>2533</v>
      </c>
      <c r="F1844" s="280" t="s">
        <v>2534</v>
      </c>
      <c r="G1844" s="281" t="s">
        <v>202</v>
      </c>
      <c r="H1844" s="282">
        <v>36.75</v>
      </c>
      <c r="I1844" s="283"/>
      <c r="J1844" s="284">
        <f>ROUND(I1844*H1844,2)</f>
        <v>0</v>
      </c>
      <c r="K1844" s="280" t="s">
        <v>203</v>
      </c>
      <c r="L1844" s="285"/>
      <c r="M1844" s="286" t="s">
        <v>19</v>
      </c>
      <c r="N1844" s="287" t="s">
        <v>45</v>
      </c>
      <c r="O1844" s="87"/>
      <c r="P1844" s="225">
        <f>O1844*H1844</f>
        <v>0</v>
      </c>
      <c r="Q1844" s="225">
        <v>0.00020000000000000001</v>
      </c>
      <c r="R1844" s="225">
        <f>Q1844*H1844</f>
        <v>0.0073500000000000006</v>
      </c>
      <c r="S1844" s="225">
        <v>0</v>
      </c>
      <c r="T1844" s="226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7" t="s">
        <v>409</v>
      </c>
      <c r="AT1844" s="227" t="s">
        <v>547</v>
      </c>
      <c r="AU1844" s="227" t="s">
        <v>83</v>
      </c>
      <c r="AY1844" s="20" t="s">
        <v>197</v>
      </c>
      <c r="BE1844" s="228">
        <f>IF(N1844="základní",J1844,0)</f>
        <v>0</v>
      </c>
      <c r="BF1844" s="228">
        <f>IF(N1844="snížená",J1844,0)</f>
        <v>0</v>
      </c>
      <c r="BG1844" s="228">
        <f>IF(N1844="zákl. přenesená",J1844,0)</f>
        <v>0</v>
      </c>
      <c r="BH1844" s="228">
        <f>IF(N1844="sníž. přenesená",J1844,0)</f>
        <v>0</v>
      </c>
      <c r="BI1844" s="228">
        <f>IF(N1844="nulová",J1844,0)</f>
        <v>0</v>
      </c>
      <c r="BJ1844" s="20" t="s">
        <v>81</v>
      </c>
      <c r="BK1844" s="228">
        <f>ROUND(I1844*H1844,2)</f>
        <v>0</v>
      </c>
      <c r="BL1844" s="20" t="s">
        <v>304</v>
      </c>
      <c r="BM1844" s="227" t="s">
        <v>2535</v>
      </c>
    </row>
    <row r="1845" s="13" customFormat="1">
      <c r="A1845" s="13"/>
      <c r="B1845" s="234"/>
      <c r="C1845" s="235"/>
      <c r="D1845" s="236" t="s">
        <v>207</v>
      </c>
      <c r="E1845" s="237" t="s">
        <v>19</v>
      </c>
      <c r="F1845" s="238" t="s">
        <v>2536</v>
      </c>
      <c r="G1845" s="235"/>
      <c r="H1845" s="239">
        <v>36.75</v>
      </c>
      <c r="I1845" s="240"/>
      <c r="J1845" s="235"/>
      <c r="K1845" s="235"/>
      <c r="L1845" s="241"/>
      <c r="M1845" s="242"/>
      <c r="N1845" s="243"/>
      <c r="O1845" s="243"/>
      <c r="P1845" s="243"/>
      <c r="Q1845" s="243"/>
      <c r="R1845" s="243"/>
      <c r="S1845" s="243"/>
      <c r="T1845" s="24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5" t="s">
        <v>207</v>
      </c>
      <c r="AU1845" s="245" t="s">
        <v>83</v>
      </c>
      <c r="AV1845" s="13" t="s">
        <v>83</v>
      </c>
      <c r="AW1845" s="13" t="s">
        <v>35</v>
      </c>
      <c r="AX1845" s="13" t="s">
        <v>81</v>
      </c>
      <c r="AY1845" s="245" t="s">
        <v>197</v>
      </c>
    </row>
    <row r="1846" s="2" customFormat="1" ht="37.8" customHeight="1">
      <c r="A1846" s="41"/>
      <c r="B1846" s="42"/>
      <c r="C1846" s="216" t="s">
        <v>2537</v>
      </c>
      <c r="D1846" s="216" t="s">
        <v>199</v>
      </c>
      <c r="E1846" s="217" t="s">
        <v>2538</v>
      </c>
      <c r="F1846" s="218" t="s">
        <v>2539</v>
      </c>
      <c r="G1846" s="219" t="s">
        <v>202</v>
      </c>
      <c r="H1846" s="220">
        <v>31.844999999999999</v>
      </c>
      <c r="I1846" s="221"/>
      <c r="J1846" s="222">
        <f>ROUND(I1846*H1846,2)</f>
        <v>0</v>
      </c>
      <c r="K1846" s="218" t="s">
        <v>203</v>
      </c>
      <c r="L1846" s="47"/>
      <c r="M1846" s="223" t="s">
        <v>19</v>
      </c>
      <c r="N1846" s="224" t="s">
        <v>45</v>
      </c>
      <c r="O1846" s="87"/>
      <c r="P1846" s="225">
        <f>O1846*H1846</f>
        <v>0</v>
      </c>
      <c r="Q1846" s="225">
        <v>6.9999999999999994E-05</v>
      </c>
      <c r="R1846" s="225">
        <f>Q1846*H1846</f>
        <v>0.0022291499999999996</v>
      </c>
      <c r="S1846" s="225">
        <v>0</v>
      </c>
      <c r="T1846" s="226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27" t="s">
        <v>304</v>
      </c>
      <c r="AT1846" s="227" t="s">
        <v>199</v>
      </c>
      <c r="AU1846" s="227" t="s">
        <v>83</v>
      </c>
      <c r="AY1846" s="20" t="s">
        <v>197</v>
      </c>
      <c r="BE1846" s="228">
        <f>IF(N1846="základní",J1846,0)</f>
        <v>0</v>
      </c>
      <c r="BF1846" s="228">
        <f>IF(N1846="snížená",J1846,0)</f>
        <v>0</v>
      </c>
      <c r="BG1846" s="228">
        <f>IF(N1846="zákl. přenesená",J1846,0)</f>
        <v>0</v>
      </c>
      <c r="BH1846" s="228">
        <f>IF(N1846="sníž. přenesená",J1846,0)</f>
        <v>0</v>
      </c>
      <c r="BI1846" s="228">
        <f>IF(N1846="nulová",J1846,0)</f>
        <v>0</v>
      </c>
      <c r="BJ1846" s="20" t="s">
        <v>81</v>
      </c>
      <c r="BK1846" s="228">
        <f>ROUND(I1846*H1846,2)</f>
        <v>0</v>
      </c>
      <c r="BL1846" s="20" t="s">
        <v>304</v>
      </c>
      <c r="BM1846" s="227" t="s">
        <v>2540</v>
      </c>
    </row>
    <row r="1847" s="2" customFormat="1">
      <c r="A1847" s="41"/>
      <c r="B1847" s="42"/>
      <c r="C1847" s="43"/>
      <c r="D1847" s="229" t="s">
        <v>205</v>
      </c>
      <c r="E1847" s="43"/>
      <c r="F1847" s="230" t="s">
        <v>2541</v>
      </c>
      <c r="G1847" s="43"/>
      <c r="H1847" s="43"/>
      <c r="I1847" s="231"/>
      <c r="J1847" s="43"/>
      <c r="K1847" s="43"/>
      <c r="L1847" s="47"/>
      <c r="M1847" s="232"/>
      <c r="N1847" s="233"/>
      <c r="O1847" s="87"/>
      <c r="P1847" s="87"/>
      <c r="Q1847" s="87"/>
      <c r="R1847" s="87"/>
      <c r="S1847" s="87"/>
      <c r="T1847" s="88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T1847" s="20" t="s">
        <v>205</v>
      </c>
      <c r="AU1847" s="20" t="s">
        <v>83</v>
      </c>
    </row>
    <row r="1848" s="15" customFormat="1">
      <c r="A1848" s="15"/>
      <c r="B1848" s="257"/>
      <c r="C1848" s="258"/>
      <c r="D1848" s="236" t="s">
        <v>207</v>
      </c>
      <c r="E1848" s="259" t="s">
        <v>19</v>
      </c>
      <c r="F1848" s="260" t="s">
        <v>2528</v>
      </c>
      <c r="G1848" s="258"/>
      <c r="H1848" s="259" t="s">
        <v>19</v>
      </c>
      <c r="I1848" s="261"/>
      <c r="J1848" s="258"/>
      <c r="K1848" s="258"/>
      <c r="L1848" s="262"/>
      <c r="M1848" s="263"/>
      <c r="N1848" s="264"/>
      <c r="O1848" s="264"/>
      <c r="P1848" s="264"/>
      <c r="Q1848" s="264"/>
      <c r="R1848" s="264"/>
      <c r="S1848" s="264"/>
      <c r="T1848" s="26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6" t="s">
        <v>207</v>
      </c>
      <c r="AU1848" s="266" t="s">
        <v>83</v>
      </c>
      <c r="AV1848" s="15" t="s">
        <v>81</v>
      </c>
      <c r="AW1848" s="15" t="s">
        <v>35</v>
      </c>
      <c r="AX1848" s="15" t="s">
        <v>74</v>
      </c>
      <c r="AY1848" s="266" t="s">
        <v>197</v>
      </c>
    </row>
    <row r="1849" s="13" customFormat="1">
      <c r="A1849" s="13"/>
      <c r="B1849" s="234"/>
      <c r="C1849" s="235"/>
      <c r="D1849" s="236" t="s">
        <v>207</v>
      </c>
      <c r="E1849" s="237" t="s">
        <v>19</v>
      </c>
      <c r="F1849" s="238" t="s">
        <v>2542</v>
      </c>
      <c r="G1849" s="235"/>
      <c r="H1849" s="239">
        <v>10.44</v>
      </c>
      <c r="I1849" s="240"/>
      <c r="J1849" s="235"/>
      <c r="K1849" s="235"/>
      <c r="L1849" s="241"/>
      <c r="M1849" s="242"/>
      <c r="N1849" s="243"/>
      <c r="O1849" s="243"/>
      <c r="P1849" s="243"/>
      <c r="Q1849" s="243"/>
      <c r="R1849" s="243"/>
      <c r="S1849" s="243"/>
      <c r="T1849" s="24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5" t="s">
        <v>207</v>
      </c>
      <c r="AU1849" s="245" t="s">
        <v>83</v>
      </c>
      <c r="AV1849" s="13" t="s">
        <v>83</v>
      </c>
      <c r="AW1849" s="13" t="s">
        <v>35</v>
      </c>
      <c r="AX1849" s="13" t="s">
        <v>74</v>
      </c>
      <c r="AY1849" s="245" t="s">
        <v>197</v>
      </c>
    </row>
    <row r="1850" s="13" customFormat="1">
      <c r="A1850" s="13"/>
      <c r="B1850" s="234"/>
      <c r="C1850" s="235"/>
      <c r="D1850" s="236" t="s">
        <v>207</v>
      </c>
      <c r="E1850" s="237" t="s">
        <v>19</v>
      </c>
      <c r="F1850" s="238" t="s">
        <v>2543</v>
      </c>
      <c r="G1850" s="235"/>
      <c r="H1850" s="239">
        <v>17.774999999999999</v>
      </c>
      <c r="I1850" s="240"/>
      <c r="J1850" s="235"/>
      <c r="K1850" s="235"/>
      <c r="L1850" s="241"/>
      <c r="M1850" s="242"/>
      <c r="N1850" s="243"/>
      <c r="O1850" s="243"/>
      <c r="P1850" s="243"/>
      <c r="Q1850" s="243"/>
      <c r="R1850" s="243"/>
      <c r="S1850" s="243"/>
      <c r="T1850" s="24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5" t="s">
        <v>207</v>
      </c>
      <c r="AU1850" s="245" t="s">
        <v>83</v>
      </c>
      <c r="AV1850" s="13" t="s">
        <v>83</v>
      </c>
      <c r="AW1850" s="13" t="s">
        <v>35</v>
      </c>
      <c r="AX1850" s="13" t="s">
        <v>74</v>
      </c>
      <c r="AY1850" s="245" t="s">
        <v>197</v>
      </c>
    </row>
    <row r="1851" s="13" customFormat="1">
      <c r="A1851" s="13"/>
      <c r="B1851" s="234"/>
      <c r="C1851" s="235"/>
      <c r="D1851" s="236" t="s">
        <v>207</v>
      </c>
      <c r="E1851" s="237" t="s">
        <v>19</v>
      </c>
      <c r="F1851" s="238" t="s">
        <v>2544</v>
      </c>
      <c r="G1851" s="235"/>
      <c r="H1851" s="239">
        <v>3.6299999999999999</v>
      </c>
      <c r="I1851" s="240"/>
      <c r="J1851" s="235"/>
      <c r="K1851" s="235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5" t="s">
        <v>207</v>
      </c>
      <c r="AU1851" s="245" t="s">
        <v>83</v>
      </c>
      <c r="AV1851" s="13" t="s">
        <v>83</v>
      </c>
      <c r="AW1851" s="13" t="s">
        <v>35</v>
      </c>
      <c r="AX1851" s="13" t="s">
        <v>74</v>
      </c>
      <c r="AY1851" s="245" t="s">
        <v>197</v>
      </c>
    </row>
    <row r="1852" s="14" customFormat="1">
      <c r="A1852" s="14"/>
      <c r="B1852" s="246"/>
      <c r="C1852" s="247"/>
      <c r="D1852" s="236" t="s">
        <v>207</v>
      </c>
      <c r="E1852" s="248" t="s">
        <v>19</v>
      </c>
      <c r="F1852" s="249" t="s">
        <v>216</v>
      </c>
      <c r="G1852" s="247"/>
      <c r="H1852" s="250">
        <v>31.844999999999999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6" t="s">
        <v>207</v>
      </c>
      <c r="AU1852" s="256" t="s">
        <v>83</v>
      </c>
      <c r="AV1852" s="14" t="s">
        <v>109</v>
      </c>
      <c r="AW1852" s="14" t="s">
        <v>35</v>
      </c>
      <c r="AX1852" s="14" t="s">
        <v>81</v>
      </c>
      <c r="AY1852" s="256" t="s">
        <v>197</v>
      </c>
    </row>
    <row r="1853" s="2" customFormat="1" ht="24.15" customHeight="1">
      <c r="A1853" s="41"/>
      <c r="B1853" s="42"/>
      <c r="C1853" s="216" t="s">
        <v>2545</v>
      </c>
      <c r="D1853" s="216" t="s">
        <v>199</v>
      </c>
      <c r="E1853" s="217" t="s">
        <v>2546</v>
      </c>
      <c r="F1853" s="218" t="s">
        <v>2547</v>
      </c>
      <c r="G1853" s="219" t="s">
        <v>202</v>
      </c>
      <c r="H1853" s="220">
        <v>31.844999999999999</v>
      </c>
      <c r="I1853" s="221"/>
      <c r="J1853" s="222">
        <f>ROUND(I1853*H1853,2)</f>
        <v>0</v>
      </c>
      <c r="K1853" s="218" t="s">
        <v>203</v>
      </c>
      <c r="L1853" s="47"/>
      <c r="M1853" s="223" t="s">
        <v>19</v>
      </c>
      <c r="N1853" s="224" t="s">
        <v>45</v>
      </c>
      <c r="O1853" s="87"/>
      <c r="P1853" s="225">
        <f>O1853*H1853</f>
        <v>0</v>
      </c>
      <c r="Q1853" s="225">
        <v>0</v>
      </c>
      <c r="R1853" s="225">
        <f>Q1853*H1853</f>
        <v>0</v>
      </c>
      <c r="S1853" s="225">
        <v>0</v>
      </c>
      <c r="T1853" s="226">
        <f>S1853*H1853</f>
        <v>0</v>
      </c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R1853" s="227" t="s">
        <v>304</v>
      </c>
      <c r="AT1853" s="227" t="s">
        <v>199</v>
      </c>
      <c r="AU1853" s="227" t="s">
        <v>83</v>
      </c>
      <c r="AY1853" s="20" t="s">
        <v>197</v>
      </c>
      <c r="BE1853" s="228">
        <f>IF(N1853="základní",J1853,0)</f>
        <v>0</v>
      </c>
      <c r="BF1853" s="228">
        <f>IF(N1853="snížená",J1853,0)</f>
        <v>0</v>
      </c>
      <c r="BG1853" s="228">
        <f>IF(N1853="zákl. přenesená",J1853,0)</f>
        <v>0</v>
      </c>
      <c r="BH1853" s="228">
        <f>IF(N1853="sníž. přenesená",J1853,0)</f>
        <v>0</v>
      </c>
      <c r="BI1853" s="228">
        <f>IF(N1853="nulová",J1853,0)</f>
        <v>0</v>
      </c>
      <c r="BJ1853" s="20" t="s">
        <v>81</v>
      </c>
      <c r="BK1853" s="228">
        <f>ROUND(I1853*H1853,2)</f>
        <v>0</v>
      </c>
      <c r="BL1853" s="20" t="s">
        <v>304</v>
      </c>
      <c r="BM1853" s="227" t="s">
        <v>2548</v>
      </c>
    </row>
    <row r="1854" s="2" customFormat="1">
      <c r="A1854" s="41"/>
      <c r="B1854" s="42"/>
      <c r="C1854" s="43"/>
      <c r="D1854" s="229" t="s">
        <v>205</v>
      </c>
      <c r="E1854" s="43"/>
      <c r="F1854" s="230" t="s">
        <v>2549</v>
      </c>
      <c r="G1854" s="43"/>
      <c r="H1854" s="43"/>
      <c r="I1854" s="231"/>
      <c r="J1854" s="43"/>
      <c r="K1854" s="43"/>
      <c r="L1854" s="47"/>
      <c r="M1854" s="232"/>
      <c r="N1854" s="233"/>
      <c r="O1854" s="87"/>
      <c r="P1854" s="87"/>
      <c r="Q1854" s="87"/>
      <c r="R1854" s="87"/>
      <c r="S1854" s="87"/>
      <c r="T1854" s="88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T1854" s="20" t="s">
        <v>205</v>
      </c>
      <c r="AU1854" s="20" t="s">
        <v>83</v>
      </c>
    </row>
    <row r="1855" s="2" customFormat="1" ht="24.15" customHeight="1">
      <c r="A1855" s="41"/>
      <c r="B1855" s="42"/>
      <c r="C1855" s="216" t="s">
        <v>2550</v>
      </c>
      <c r="D1855" s="216" t="s">
        <v>199</v>
      </c>
      <c r="E1855" s="217" t="s">
        <v>2551</v>
      </c>
      <c r="F1855" s="218" t="s">
        <v>2552</v>
      </c>
      <c r="G1855" s="219" t="s">
        <v>202</v>
      </c>
      <c r="H1855" s="220">
        <v>31.844999999999999</v>
      </c>
      <c r="I1855" s="221"/>
      <c r="J1855" s="222">
        <f>ROUND(I1855*H1855,2)</f>
        <v>0</v>
      </c>
      <c r="K1855" s="218" t="s">
        <v>203</v>
      </c>
      <c r="L1855" s="47"/>
      <c r="M1855" s="223" t="s">
        <v>19</v>
      </c>
      <c r="N1855" s="224" t="s">
        <v>45</v>
      </c>
      <c r="O1855" s="87"/>
      <c r="P1855" s="225">
        <f>O1855*H1855</f>
        <v>0</v>
      </c>
      <c r="Q1855" s="225">
        <v>0.00017000000000000001</v>
      </c>
      <c r="R1855" s="225">
        <f>Q1855*H1855</f>
        <v>0.0054136499999999999</v>
      </c>
      <c r="S1855" s="225">
        <v>0</v>
      </c>
      <c r="T1855" s="226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7" t="s">
        <v>304</v>
      </c>
      <c r="AT1855" s="227" t="s">
        <v>199</v>
      </c>
      <c r="AU1855" s="227" t="s">
        <v>83</v>
      </c>
      <c r="AY1855" s="20" t="s">
        <v>197</v>
      </c>
      <c r="BE1855" s="228">
        <f>IF(N1855="základní",J1855,0)</f>
        <v>0</v>
      </c>
      <c r="BF1855" s="228">
        <f>IF(N1855="snížená",J1855,0)</f>
        <v>0</v>
      </c>
      <c r="BG1855" s="228">
        <f>IF(N1855="zákl. přenesená",J1855,0)</f>
        <v>0</v>
      </c>
      <c r="BH1855" s="228">
        <f>IF(N1855="sníž. přenesená",J1855,0)</f>
        <v>0</v>
      </c>
      <c r="BI1855" s="228">
        <f>IF(N1855="nulová",J1855,0)</f>
        <v>0</v>
      </c>
      <c r="BJ1855" s="20" t="s">
        <v>81</v>
      </c>
      <c r="BK1855" s="228">
        <f>ROUND(I1855*H1855,2)</f>
        <v>0</v>
      </c>
      <c r="BL1855" s="20" t="s">
        <v>304</v>
      </c>
      <c r="BM1855" s="227" t="s">
        <v>2553</v>
      </c>
    </row>
    <row r="1856" s="2" customFormat="1">
      <c r="A1856" s="41"/>
      <c r="B1856" s="42"/>
      <c r="C1856" s="43"/>
      <c r="D1856" s="229" t="s">
        <v>205</v>
      </c>
      <c r="E1856" s="43"/>
      <c r="F1856" s="230" t="s">
        <v>2554</v>
      </c>
      <c r="G1856" s="43"/>
      <c r="H1856" s="43"/>
      <c r="I1856" s="231"/>
      <c r="J1856" s="43"/>
      <c r="K1856" s="43"/>
      <c r="L1856" s="47"/>
      <c r="M1856" s="232"/>
      <c r="N1856" s="233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205</v>
      </c>
      <c r="AU1856" s="20" t="s">
        <v>83</v>
      </c>
    </row>
    <row r="1857" s="2" customFormat="1" ht="24.15" customHeight="1">
      <c r="A1857" s="41"/>
      <c r="B1857" s="42"/>
      <c r="C1857" s="216" t="s">
        <v>2555</v>
      </c>
      <c r="D1857" s="216" t="s">
        <v>199</v>
      </c>
      <c r="E1857" s="217" t="s">
        <v>2556</v>
      </c>
      <c r="F1857" s="218" t="s">
        <v>2557</v>
      </c>
      <c r="G1857" s="219" t="s">
        <v>202</v>
      </c>
      <c r="H1857" s="220">
        <v>31.844999999999999</v>
      </c>
      <c r="I1857" s="221"/>
      <c r="J1857" s="222">
        <f>ROUND(I1857*H1857,2)</f>
        <v>0</v>
      </c>
      <c r="K1857" s="218" t="s">
        <v>203</v>
      </c>
      <c r="L1857" s="47"/>
      <c r="M1857" s="223" t="s">
        <v>19</v>
      </c>
      <c r="N1857" s="224" t="s">
        <v>45</v>
      </c>
      <c r="O1857" s="87"/>
      <c r="P1857" s="225">
        <f>O1857*H1857</f>
        <v>0</v>
      </c>
      <c r="Q1857" s="225">
        <v>0.00017000000000000001</v>
      </c>
      <c r="R1857" s="225">
        <f>Q1857*H1857</f>
        <v>0.0054136499999999999</v>
      </c>
      <c r="S1857" s="225">
        <v>0</v>
      </c>
      <c r="T1857" s="226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27" t="s">
        <v>304</v>
      </c>
      <c r="AT1857" s="227" t="s">
        <v>199</v>
      </c>
      <c r="AU1857" s="227" t="s">
        <v>83</v>
      </c>
      <c r="AY1857" s="20" t="s">
        <v>197</v>
      </c>
      <c r="BE1857" s="228">
        <f>IF(N1857="základní",J1857,0)</f>
        <v>0</v>
      </c>
      <c r="BF1857" s="228">
        <f>IF(N1857="snížená",J1857,0)</f>
        <v>0</v>
      </c>
      <c r="BG1857" s="228">
        <f>IF(N1857="zákl. přenesená",J1857,0)</f>
        <v>0</v>
      </c>
      <c r="BH1857" s="228">
        <f>IF(N1857="sníž. přenesená",J1857,0)</f>
        <v>0</v>
      </c>
      <c r="BI1857" s="228">
        <f>IF(N1857="nulová",J1857,0)</f>
        <v>0</v>
      </c>
      <c r="BJ1857" s="20" t="s">
        <v>81</v>
      </c>
      <c r="BK1857" s="228">
        <f>ROUND(I1857*H1857,2)</f>
        <v>0</v>
      </c>
      <c r="BL1857" s="20" t="s">
        <v>304</v>
      </c>
      <c r="BM1857" s="227" t="s">
        <v>2558</v>
      </c>
    </row>
    <row r="1858" s="2" customFormat="1">
      <c r="A1858" s="41"/>
      <c r="B1858" s="42"/>
      <c r="C1858" s="43"/>
      <c r="D1858" s="229" t="s">
        <v>205</v>
      </c>
      <c r="E1858" s="43"/>
      <c r="F1858" s="230" t="s">
        <v>2559</v>
      </c>
      <c r="G1858" s="43"/>
      <c r="H1858" s="43"/>
      <c r="I1858" s="231"/>
      <c r="J1858" s="43"/>
      <c r="K1858" s="43"/>
      <c r="L1858" s="47"/>
      <c r="M1858" s="232"/>
      <c r="N1858" s="233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205</v>
      </c>
      <c r="AU1858" s="20" t="s">
        <v>83</v>
      </c>
    </row>
    <row r="1859" s="12" customFormat="1" ht="22.8" customHeight="1">
      <c r="A1859" s="12"/>
      <c r="B1859" s="200"/>
      <c r="C1859" s="201"/>
      <c r="D1859" s="202" t="s">
        <v>73</v>
      </c>
      <c r="E1859" s="214" t="s">
        <v>2560</v>
      </c>
      <c r="F1859" s="214" t="s">
        <v>2561</v>
      </c>
      <c r="G1859" s="201"/>
      <c r="H1859" s="201"/>
      <c r="I1859" s="204"/>
      <c r="J1859" s="215">
        <f>BK1859</f>
        <v>0</v>
      </c>
      <c r="K1859" s="201"/>
      <c r="L1859" s="206"/>
      <c r="M1859" s="207"/>
      <c r="N1859" s="208"/>
      <c r="O1859" s="208"/>
      <c r="P1859" s="209">
        <f>SUM(P1860:P1973)</f>
        <v>0</v>
      </c>
      <c r="Q1859" s="208"/>
      <c r="R1859" s="209">
        <f>SUM(R1860:R1973)</f>
        <v>1.3407842000000001</v>
      </c>
      <c r="S1859" s="208"/>
      <c r="T1859" s="210">
        <f>SUM(T1860:T1973)</f>
        <v>0.022925399999999999</v>
      </c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R1859" s="211" t="s">
        <v>83</v>
      </c>
      <c r="AT1859" s="212" t="s">
        <v>73</v>
      </c>
      <c r="AU1859" s="212" t="s">
        <v>81</v>
      </c>
      <c r="AY1859" s="211" t="s">
        <v>197</v>
      </c>
      <c r="BK1859" s="213">
        <f>SUM(BK1860:BK1973)</f>
        <v>0</v>
      </c>
    </row>
    <row r="1860" s="2" customFormat="1" ht="24.15" customHeight="1">
      <c r="A1860" s="41"/>
      <c r="B1860" s="42"/>
      <c r="C1860" s="216" t="s">
        <v>2562</v>
      </c>
      <c r="D1860" s="216" t="s">
        <v>199</v>
      </c>
      <c r="E1860" s="217" t="s">
        <v>2563</v>
      </c>
      <c r="F1860" s="218" t="s">
        <v>2564</v>
      </c>
      <c r="G1860" s="219" t="s">
        <v>202</v>
      </c>
      <c r="H1860" s="220">
        <v>1815.6010000000001</v>
      </c>
      <c r="I1860" s="221"/>
      <c r="J1860" s="222">
        <f>ROUND(I1860*H1860,2)</f>
        <v>0</v>
      </c>
      <c r="K1860" s="218" t="s">
        <v>203</v>
      </c>
      <c r="L1860" s="47"/>
      <c r="M1860" s="223" t="s">
        <v>19</v>
      </c>
      <c r="N1860" s="224" t="s">
        <v>45</v>
      </c>
      <c r="O1860" s="87"/>
      <c r="P1860" s="225">
        <f>O1860*H1860</f>
        <v>0</v>
      </c>
      <c r="Q1860" s="225">
        <v>0</v>
      </c>
      <c r="R1860" s="225">
        <f>Q1860*H1860</f>
        <v>0</v>
      </c>
      <c r="S1860" s="225">
        <v>0</v>
      </c>
      <c r="T1860" s="226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7" t="s">
        <v>304</v>
      </c>
      <c r="AT1860" s="227" t="s">
        <v>199</v>
      </c>
      <c r="AU1860" s="227" t="s">
        <v>83</v>
      </c>
      <c r="AY1860" s="20" t="s">
        <v>197</v>
      </c>
      <c r="BE1860" s="228">
        <f>IF(N1860="základní",J1860,0)</f>
        <v>0</v>
      </c>
      <c r="BF1860" s="228">
        <f>IF(N1860="snížená",J1860,0)</f>
        <v>0</v>
      </c>
      <c r="BG1860" s="228">
        <f>IF(N1860="zákl. přenesená",J1860,0)</f>
        <v>0</v>
      </c>
      <c r="BH1860" s="228">
        <f>IF(N1860="sníž. přenesená",J1860,0)</f>
        <v>0</v>
      </c>
      <c r="BI1860" s="228">
        <f>IF(N1860="nulová",J1860,0)</f>
        <v>0</v>
      </c>
      <c r="BJ1860" s="20" t="s">
        <v>81</v>
      </c>
      <c r="BK1860" s="228">
        <f>ROUND(I1860*H1860,2)</f>
        <v>0</v>
      </c>
      <c r="BL1860" s="20" t="s">
        <v>304</v>
      </c>
      <c r="BM1860" s="227" t="s">
        <v>2565</v>
      </c>
    </row>
    <row r="1861" s="2" customFormat="1">
      <c r="A1861" s="41"/>
      <c r="B1861" s="42"/>
      <c r="C1861" s="43"/>
      <c r="D1861" s="229" t="s">
        <v>205</v>
      </c>
      <c r="E1861" s="43"/>
      <c r="F1861" s="230" t="s">
        <v>2566</v>
      </c>
      <c r="G1861" s="43"/>
      <c r="H1861" s="43"/>
      <c r="I1861" s="231"/>
      <c r="J1861" s="43"/>
      <c r="K1861" s="43"/>
      <c r="L1861" s="47"/>
      <c r="M1861" s="232"/>
      <c r="N1861" s="233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205</v>
      </c>
      <c r="AU1861" s="20" t="s">
        <v>83</v>
      </c>
    </row>
    <row r="1862" s="15" customFormat="1">
      <c r="A1862" s="15"/>
      <c r="B1862" s="257"/>
      <c r="C1862" s="258"/>
      <c r="D1862" s="236" t="s">
        <v>207</v>
      </c>
      <c r="E1862" s="259" t="s">
        <v>19</v>
      </c>
      <c r="F1862" s="260" t="s">
        <v>719</v>
      </c>
      <c r="G1862" s="258"/>
      <c r="H1862" s="259" t="s">
        <v>19</v>
      </c>
      <c r="I1862" s="261"/>
      <c r="J1862" s="258"/>
      <c r="K1862" s="258"/>
      <c r="L1862" s="262"/>
      <c r="M1862" s="263"/>
      <c r="N1862" s="264"/>
      <c r="O1862" s="264"/>
      <c r="P1862" s="264"/>
      <c r="Q1862" s="264"/>
      <c r="R1862" s="264"/>
      <c r="S1862" s="264"/>
      <c r="T1862" s="26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6" t="s">
        <v>207</v>
      </c>
      <c r="AU1862" s="266" t="s">
        <v>83</v>
      </c>
      <c r="AV1862" s="15" t="s">
        <v>81</v>
      </c>
      <c r="AW1862" s="15" t="s">
        <v>35</v>
      </c>
      <c r="AX1862" s="15" t="s">
        <v>74</v>
      </c>
      <c r="AY1862" s="266" t="s">
        <v>197</v>
      </c>
    </row>
    <row r="1863" s="13" customFormat="1">
      <c r="A1863" s="13"/>
      <c r="B1863" s="234"/>
      <c r="C1863" s="235"/>
      <c r="D1863" s="236" t="s">
        <v>207</v>
      </c>
      <c r="E1863" s="237" t="s">
        <v>19</v>
      </c>
      <c r="F1863" s="238" t="s">
        <v>720</v>
      </c>
      <c r="G1863" s="235"/>
      <c r="H1863" s="239">
        <v>20.649000000000001</v>
      </c>
      <c r="I1863" s="240"/>
      <c r="J1863" s="235"/>
      <c r="K1863" s="235"/>
      <c r="L1863" s="241"/>
      <c r="M1863" s="242"/>
      <c r="N1863" s="243"/>
      <c r="O1863" s="243"/>
      <c r="P1863" s="243"/>
      <c r="Q1863" s="243"/>
      <c r="R1863" s="243"/>
      <c r="S1863" s="243"/>
      <c r="T1863" s="244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5" t="s">
        <v>207</v>
      </c>
      <c r="AU1863" s="245" t="s">
        <v>83</v>
      </c>
      <c r="AV1863" s="13" t="s">
        <v>83</v>
      </c>
      <c r="AW1863" s="13" t="s">
        <v>35</v>
      </c>
      <c r="AX1863" s="13" t="s">
        <v>74</v>
      </c>
      <c r="AY1863" s="245" t="s">
        <v>197</v>
      </c>
    </row>
    <row r="1864" s="13" customFormat="1">
      <c r="A1864" s="13"/>
      <c r="B1864" s="234"/>
      <c r="C1864" s="235"/>
      <c r="D1864" s="236" t="s">
        <v>207</v>
      </c>
      <c r="E1864" s="237" t="s">
        <v>19</v>
      </c>
      <c r="F1864" s="238" t="s">
        <v>721</v>
      </c>
      <c r="G1864" s="235"/>
      <c r="H1864" s="239">
        <v>21.010000000000002</v>
      </c>
      <c r="I1864" s="240"/>
      <c r="J1864" s="235"/>
      <c r="K1864" s="235"/>
      <c r="L1864" s="241"/>
      <c r="M1864" s="242"/>
      <c r="N1864" s="243"/>
      <c r="O1864" s="243"/>
      <c r="P1864" s="243"/>
      <c r="Q1864" s="243"/>
      <c r="R1864" s="243"/>
      <c r="S1864" s="243"/>
      <c r="T1864" s="24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5" t="s">
        <v>207</v>
      </c>
      <c r="AU1864" s="245" t="s">
        <v>83</v>
      </c>
      <c r="AV1864" s="13" t="s">
        <v>83</v>
      </c>
      <c r="AW1864" s="13" t="s">
        <v>35</v>
      </c>
      <c r="AX1864" s="13" t="s">
        <v>74</v>
      </c>
      <c r="AY1864" s="245" t="s">
        <v>197</v>
      </c>
    </row>
    <row r="1865" s="13" customFormat="1">
      <c r="A1865" s="13"/>
      <c r="B1865" s="234"/>
      <c r="C1865" s="235"/>
      <c r="D1865" s="236" t="s">
        <v>207</v>
      </c>
      <c r="E1865" s="237" t="s">
        <v>19</v>
      </c>
      <c r="F1865" s="238" t="s">
        <v>722</v>
      </c>
      <c r="G1865" s="235"/>
      <c r="H1865" s="239">
        <v>38.795000000000002</v>
      </c>
      <c r="I1865" s="240"/>
      <c r="J1865" s="235"/>
      <c r="K1865" s="235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5" t="s">
        <v>207</v>
      </c>
      <c r="AU1865" s="245" t="s">
        <v>83</v>
      </c>
      <c r="AV1865" s="13" t="s">
        <v>83</v>
      </c>
      <c r="AW1865" s="13" t="s">
        <v>35</v>
      </c>
      <c r="AX1865" s="13" t="s">
        <v>74</v>
      </c>
      <c r="AY1865" s="245" t="s">
        <v>197</v>
      </c>
    </row>
    <row r="1866" s="13" customFormat="1">
      <c r="A1866" s="13"/>
      <c r="B1866" s="234"/>
      <c r="C1866" s="235"/>
      <c r="D1866" s="236" t="s">
        <v>207</v>
      </c>
      <c r="E1866" s="237" t="s">
        <v>19</v>
      </c>
      <c r="F1866" s="238" t="s">
        <v>723</v>
      </c>
      <c r="G1866" s="235"/>
      <c r="H1866" s="239">
        <v>53.835000000000001</v>
      </c>
      <c r="I1866" s="240"/>
      <c r="J1866" s="235"/>
      <c r="K1866" s="235"/>
      <c r="L1866" s="241"/>
      <c r="M1866" s="242"/>
      <c r="N1866" s="243"/>
      <c r="O1866" s="243"/>
      <c r="P1866" s="243"/>
      <c r="Q1866" s="243"/>
      <c r="R1866" s="243"/>
      <c r="S1866" s="243"/>
      <c r="T1866" s="24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5" t="s">
        <v>207</v>
      </c>
      <c r="AU1866" s="245" t="s">
        <v>83</v>
      </c>
      <c r="AV1866" s="13" t="s">
        <v>83</v>
      </c>
      <c r="AW1866" s="13" t="s">
        <v>35</v>
      </c>
      <c r="AX1866" s="13" t="s">
        <v>74</v>
      </c>
      <c r="AY1866" s="245" t="s">
        <v>197</v>
      </c>
    </row>
    <row r="1867" s="13" customFormat="1">
      <c r="A1867" s="13"/>
      <c r="B1867" s="234"/>
      <c r="C1867" s="235"/>
      <c r="D1867" s="236" t="s">
        <v>207</v>
      </c>
      <c r="E1867" s="237" t="s">
        <v>19</v>
      </c>
      <c r="F1867" s="238" t="s">
        <v>724</v>
      </c>
      <c r="G1867" s="235"/>
      <c r="H1867" s="239">
        <v>49.840000000000003</v>
      </c>
      <c r="I1867" s="240"/>
      <c r="J1867" s="235"/>
      <c r="K1867" s="235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5" t="s">
        <v>207</v>
      </c>
      <c r="AU1867" s="245" t="s">
        <v>83</v>
      </c>
      <c r="AV1867" s="13" t="s">
        <v>83</v>
      </c>
      <c r="AW1867" s="13" t="s">
        <v>35</v>
      </c>
      <c r="AX1867" s="13" t="s">
        <v>74</v>
      </c>
      <c r="AY1867" s="245" t="s">
        <v>197</v>
      </c>
    </row>
    <row r="1868" s="13" customFormat="1">
      <c r="A1868" s="13"/>
      <c r="B1868" s="234"/>
      <c r="C1868" s="235"/>
      <c r="D1868" s="236" t="s">
        <v>207</v>
      </c>
      <c r="E1868" s="237" t="s">
        <v>19</v>
      </c>
      <c r="F1868" s="238" t="s">
        <v>725</v>
      </c>
      <c r="G1868" s="235"/>
      <c r="H1868" s="239">
        <v>26.210000000000001</v>
      </c>
      <c r="I1868" s="240"/>
      <c r="J1868" s="235"/>
      <c r="K1868" s="235"/>
      <c r="L1868" s="241"/>
      <c r="M1868" s="242"/>
      <c r="N1868" s="243"/>
      <c r="O1868" s="243"/>
      <c r="P1868" s="243"/>
      <c r="Q1868" s="243"/>
      <c r="R1868" s="243"/>
      <c r="S1868" s="243"/>
      <c r="T1868" s="24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5" t="s">
        <v>207</v>
      </c>
      <c r="AU1868" s="245" t="s">
        <v>83</v>
      </c>
      <c r="AV1868" s="13" t="s">
        <v>83</v>
      </c>
      <c r="AW1868" s="13" t="s">
        <v>35</v>
      </c>
      <c r="AX1868" s="13" t="s">
        <v>74</v>
      </c>
      <c r="AY1868" s="245" t="s">
        <v>197</v>
      </c>
    </row>
    <row r="1869" s="13" customFormat="1">
      <c r="A1869" s="13"/>
      <c r="B1869" s="234"/>
      <c r="C1869" s="235"/>
      <c r="D1869" s="236" t="s">
        <v>207</v>
      </c>
      <c r="E1869" s="237" t="s">
        <v>19</v>
      </c>
      <c r="F1869" s="238" t="s">
        <v>726</v>
      </c>
      <c r="G1869" s="235"/>
      <c r="H1869" s="239">
        <v>42.034999999999997</v>
      </c>
      <c r="I1869" s="240"/>
      <c r="J1869" s="235"/>
      <c r="K1869" s="235"/>
      <c r="L1869" s="241"/>
      <c r="M1869" s="242"/>
      <c r="N1869" s="243"/>
      <c r="O1869" s="243"/>
      <c r="P1869" s="243"/>
      <c r="Q1869" s="243"/>
      <c r="R1869" s="243"/>
      <c r="S1869" s="243"/>
      <c r="T1869" s="24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5" t="s">
        <v>207</v>
      </c>
      <c r="AU1869" s="245" t="s">
        <v>83</v>
      </c>
      <c r="AV1869" s="13" t="s">
        <v>83</v>
      </c>
      <c r="AW1869" s="13" t="s">
        <v>35</v>
      </c>
      <c r="AX1869" s="13" t="s">
        <v>74</v>
      </c>
      <c r="AY1869" s="245" t="s">
        <v>197</v>
      </c>
    </row>
    <row r="1870" s="13" customFormat="1">
      <c r="A1870" s="13"/>
      <c r="B1870" s="234"/>
      <c r="C1870" s="235"/>
      <c r="D1870" s="236" t="s">
        <v>207</v>
      </c>
      <c r="E1870" s="237" t="s">
        <v>19</v>
      </c>
      <c r="F1870" s="238" t="s">
        <v>727</v>
      </c>
      <c r="G1870" s="235"/>
      <c r="H1870" s="239">
        <v>70.540000000000006</v>
      </c>
      <c r="I1870" s="240"/>
      <c r="J1870" s="235"/>
      <c r="K1870" s="235"/>
      <c r="L1870" s="241"/>
      <c r="M1870" s="242"/>
      <c r="N1870" s="243"/>
      <c r="O1870" s="243"/>
      <c r="P1870" s="243"/>
      <c r="Q1870" s="243"/>
      <c r="R1870" s="243"/>
      <c r="S1870" s="243"/>
      <c r="T1870" s="24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5" t="s">
        <v>207</v>
      </c>
      <c r="AU1870" s="245" t="s">
        <v>83</v>
      </c>
      <c r="AV1870" s="13" t="s">
        <v>83</v>
      </c>
      <c r="AW1870" s="13" t="s">
        <v>35</v>
      </c>
      <c r="AX1870" s="13" t="s">
        <v>74</v>
      </c>
      <c r="AY1870" s="245" t="s">
        <v>197</v>
      </c>
    </row>
    <row r="1871" s="13" customFormat="1">
      <c r="A1871" s="13"/>
      <c r="B1871" s="234"/>
      <c r="C1871" s="235"/>
      <c r="D1871" s="236" t="s">
        <v>207</v>
      </c>
      <c r="E1871" s="237" t="s">
        <v>19</v>
      </c>
      <c r="F1871" s="238" t="s">
        <v>728</v>
      </c>
      <c r="G1871" s="235"/>
      <c r="H1871" s="239">
        <v>33.064999999999998</v>
      </c>
      <c r="I1871" s="240"/>
      <c r="J1871" s="235"/>
      <c r="K1871" s="235"/>
      <c r="L1871" s="241"/>
      <c r="M1871" s="242"/>
      <c r="N1871" s="243"/>
      <c r="O1871" s="243"/>
      <c r="P1871" s="243"/>
      <c r="Q1871" s="243"/>
      <c r="R1871" s="243"/>
      <c r="S1871" s="243"/>
      <c r="T1871" s="24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5" t="s">
        <v>207</v>
      </c>
      <c r="AU1871" s="245" t="s">
        <v>83</v>
      </c>
      <c r="AV1871" s="13" t="s">
        <v>83</v>
      </c>
      <c r="AW1871" s="13" t="s">
        <v>35</v>
      </c>
      <c r="AX1871" s="13" t="s">
        <v>74</v>
      </c>
      <c r="AY1871" s="245" t="s">
        <v>197</v>
      </c>
    </row>
    <row r="1872" s="13" customFormat="1">
      <c r="A1872" s="13"/>
      <c r="B1872" s="234"/>
      <c r="C1872" s="235"/>
      <c r="D1872" s="236" t="s">
        <v>207</v>
      </c>
      <c r="E1872" s="237" t="s">
        <v>19</v>
      </c>
      <c r="F1872" s="238" t="s">
        <v>730</v>
      </c>
      <c r="G1872" s="235"/>
      <c r="H1872" s="239">
        <v>40.125</v>
      </c>
      <c r="I1872" s="240"/>
      <c r="J1872" s="235"/>
      <c r="K1872" s="235"/>
      <c r="L1872" s="241"/>
      <c r="M1872" s="242"/>
      <c r="N1872" s="243"/>
      <c r="O1872" s="243"/>
      <c r="P1872" s="243"/>
      <c r="Q1872" s="243"/>
      <c r="R1872" s="243"/>
      <c r="S1872" s="243"/>
      <c r="T1872" s="24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5" t="s">
        <v>207</v>
      </c>
      <c r="AU1872" s="245" t="s">
        <v>83</v>
      </c>
      <c r="AV1872" s="13" t="s">
        <v>83</v>
      </c>
      <c r="AW1872" s="13" t="s">
        <v>35</v>
      </c>
      <c r="AX1872" s="13" t="s">
        <v>74</v>
      </c>
      <c r="AY1872" s="245" t="s">
        <v>197</v>
      </c>
    </row>
    <row r="1873" s="13" customFormat="1">
      <c r="A1873" s="13"/>
      <c r="B1873" s="234"/>
      <c r="C1873" s="235"/>
      <c r="D1873" s="236" t="s">
        <v>207</v>
      </c>
      <c r="E1873" s="237" t="s">
        <v>19</v>
      </c>
      <c r="F1873" s="238" t="s">
        <v>731</v>
      </c>
      <c r="G1873" s="235"/>
      <c r="H1873" s="239">
        <v>39.344999999999999</v>
      </c>
      <c r="I1873" s="240"/>
      <c r="J1873" s="235"/>
      <c r="K1873" s="235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207</v>
      </c>
      <c r="AU1873" s="245" t="s">
        <v>83</v>
      </c>
      <c r="AV1873" s="13" t="s">
        <v>83</v>
      </c>
      <c r="AW1873" s="13" t="s">
        <v>35</v>
      </c>
      <c r="AX1873" s="13" t="s">
        <v>74</v>
      </c>
      <c r="AY1873" s="245" t="s">
        <v>197</v>
      </c>
    </row>
    <row r="1874" s="13" customFormat="1">
      <c r="A1874" s="13"/>
      <c r="B1874" s="234"/>
      <c r="C1874" s="235"/>
      <c r="D1874" s="236" t="s">
        <v>207</v>
      </c>
      <c r="E1874" s="237" t="s">
        <v>19</v>
      </c>
      <c r="F1874" s="238" t="s">
        <v>732</v>
      </c>
      <c r="G1874" s="235"/>
      <c r="H1874" s="239">
        <v>16.280000000000001</v>
      </c>
      <c r="I1874" s="240"/>
      <c r="J1874" s="235"/>
      <c r="K1874" s="235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207</v>
      </c>
      <c r="AU1874" s="245" t="s">
        <v>83</v>
      </c>
      <c r="AV1874" s="13" t="s">
        <v>83</v>
      </c>
      <c r="AW1874" s="13" t="s">
        <v>35</v>
      </c>
      <c r="AX1874" s="13" t="s">
        <v>74</v>
      </c>
      <c r="AY1874" s="245" t="s">
        <v>197</v>
      </c>
    </row>
    <row r="1875" s="13" customFormat="1">
      <c r="A1875" s="13"/>
      <c r="B1875" s="234"/>
      <c r="C1875" s="235"/>
      <c r="D1875" s="236" t="s">
        <v>207</v>
      </c>
      <c r="E1875" s="237" t="s">
        <v>19</v>
      </c>
      <c r="F1875" s="238" t="s">
        <v>733</v>
      </c>
      <c r="G1875" s="235"/>
      <c r="H1875" s="239">
        <v>29.789999999999999</v>
      </c>
      <c r="I1875" s="240"/>
      <c r="J1875" s="235"/>
      <c r="K1875" s="235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5" t="s">
        <v>207</v>
      </c>
      <c r="AU1875" s="245" t="s">
        <v>83</v>
      </c>
      <c r="AV1875" s="13" t="s">
        <v>83</v>
      </c>
      <c r="AW1875" s="13" t="s">
        <v>35</v>
      </c>
      <c r="AX1875" s="13" t="s">
        <v>74</v>
      </c>
      <c r="AY1875" s="245" t="s">
        <v>197</v>
      </c>
    </row>
    <row r="1876" s="13" customFormat="1">
      <c r="A1876" s="13"/>
      <c r="B1876" s="234"/>
      <c r="C1876" s="235"/>
      <c r="D1876" s="236" t="s">
        <v>207</v>
      </c>
      <c r="E1876" s="237" t="s">
        <v>19</v>
      </c>
      <c r="F1876" s="238" t="s">
        <v>734</v>
      </c>
      <c r="G1876" s="235"/>
      <c r="H1876" s="239">
        <v>21.600000000000001</v>
      </c>
      <c r="I1876" s="240"/>
      <c r="J1876" s="235"/>
      <c r="K1876" s="235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5" t="s">
        <v>207</v>
      </c>
      <c r="AU1876" s="245" t="s">
        <v>83</v>
      </c>
      <c r="AV1876" s="13" t="s">
        <v>83</v>
      </c>
      <c r="AW1876" s="13" t="s">
        <v>35</v>
      </c>
      <c r="AX1876" s="13" t="s">
        <v>74</v>
      </c>
      <c r="AY1876" s="245" t="s">
        <v>197</v>
      </c>
    </row>
    <row r="1877" s="13" customFormat="1">
      <c r="A1877" s="13"/>
      <c r="B1877" s="234"/>
      <c r="C1877" s="235"/>
      <c r="D1877" s="236" t="s">
        <v>207</v>
      </c>
      <c r="E1877" s="237" t="s">
        <v>19</v>
      </c>
      <c r="F1877" s="238" t="s">
        <v>735</v>
      </c>
      <c r="G1877" s="235"/>
      <c r="H1877" s="239">
        <v>22.065000000000001</v>
      </c>
      <c r="I1877" s="240"/>
      <c r="J1877" s="235"/>
      <c r="K1877" s="235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207</v>
      </c>
      <c r="AU1877" s="245" t="s">
        <v>83</v>
      </c>
      <c r="AV1877" s="13" t="s">
        <v>83</v>
      </c>
      <c r="AW1877" s="13" t="s">
        <v>35</v>
      </c>
      <c r="AX1877" s="13" t="s">
        <v>74</v>
      </c>
      <c r="AY1877" s="245" t="s">
        <v>197</v>
      </c>
    </row>
    <row r="1878" s="13" customFormat="1">
      <c r="A1878" s="13"/>
      <c r="B1878" s="234"/>
      <c r="C1878" s="235"/>
      <c r="D1878" s="236" t="s">
        <v>207</v>
      </c>
      <c r="E1878" s="237" t="s">
        <v>19</v>
      </c>
      <c r="F1878" s="238" t="s">
        <v>736</v>
      </c>
      <c r="G1878" s="235"/>
      <c r="H1878" s="239">
        <v>43.365000000000002</v>
      </c>
      <c r="I1878" s="240"/>
      <c r="J1878" s="235"/>
      <c r="K1878" s="235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207</v>
      </c>
      <c r="AU1878" s="245" t="s">
        <v>83</v>
      </c>
      <c r="AV1878" s="13" t="s">
        <v>83</v>
      </c>
      <c r="AW1878" s="13" t="s">
        <v>35</v>
      </c>
      <c r="AX1878" s="13" t="s">
        <v>74</v>
      </c>
      <c r="AY1878" s="245" t="s">
        <v>197</v>
      </c>
    </row>
    <row r="1879" s="13" customFormat="1">
      <c r="A1879" s="13"/>
      <c r="B1879" s="234"/>
      <c r="C1879" s="235"/>
      <c r="D1879" s="236" t="s">
        <v>207</v>
      </c>
      <c r="E1879" s="237" t="s">
        <v>19</v>
      </c>
      <c r="F1879" s="238" t="s">
        <v>737</v>
      </c>
      <c r="G1879" s="235"/>
      <c r="H1879" s="239">
        <v>28.219999999999999</v>
      </c>
      <c r="I1879" s="240"/>
      <c r="J1879" s="235"/>
      <c r="K1879" s="235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5" t="s">
        <v>207</v>
      </c>
      <c r="AU1879" s="245" t="s">
        <v>83</v>
      </c>
      <c r="AV1879" s="13" t="s">
        <v>83</v>
      </c>
      <c r="AW1879" s="13" t="s">
        <v>35</v>
      </c>
      <c r="AX1879" s="13" t="s">
        <v>74</v>
      </c>
      <c r="AY1879" s="245" t="s">
        <v>197</v>
      </c>
    </row>
    <row r="1880" s="13" customFormat="1">
      <c r="A1880" s="13"/>
      <c r="B1880" s="234"/>
      <c r="C1880" s="235"/>
      <c r="D1880" s="236" t="s">
        <v>207</v>
      </c>
      <c r="E1880" s="237" t="s">
        <v>19</v>
      </c>
      <c r="F1880" s="238" t="s">
        <v>738</v>
      </c>
      <c r="G1880" s="235"/>
      <c r="H1880" s="239">
        <v>35.5</v>
      </c>
      <c r="I1880" s="240"/>
      <c r="J1880" s="235"/>
      <c r="K1880" s="235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5" t="s">
        <v>207</v>
      </c>
      <c r="AU1880" s="245" t="s">
        <v>83</v>
      </c>
      <c r="AV1880" s="13" t="s">
        <v>83</v>
      </c>
      <c r="AW1880" s="13" t="s">
        <v>35</v>
      </c>
      <c r="AX1880" s="13" t="s">
        <v>74</v>
      </c>
      <c r="AY1880" s="245" t="s">
        <v>197</v>
      </c>
    </row>
    <row r="1881" s="13" customFormat="1">
      <c r="A1881" s="13"/>
      <c r="B1881" s="234"/>
      <c r="C1881" s="235"/>
      <c r="D1881" s="236" t="s">
        <v>207</v>
      </c>
      <c r="E1881" s="237" t="s">
        <v>19</v>
      </c>
      <c r="F1881" s="238" t="s">
        <v>739</v>
      </c>
      <c r="G1881" s="235"/>
      <c r="H1881" s="239">
        <v>48.090000000000003</v>
      </c>
      <c r="I1881" s="240"/>
      <c r="J1881" s="235"/>
      <c r="K1881" s="235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5" t="s">
        <v>207</v>
      </c>
      <c r="AU1881" s="245" t="s">
        <v>83</v>
      </c>
      <c r="AV1881" s="13" t="s">
        <v>83</v>
      </c>
      <c r="AW1881" s="13" t="s">
        <v>35</v>
      </c>
      <c r="AX1881" s="13" t="s">
        <v>74</v>
      </c>
      <c r="AY1881" s="245" t="s">
        <v>197</v>
      </c>
    </row>
    <row r="1882" s="13" customFormat="1">
      <c r="A1882" s="13"/>
      <c r="B1882" s="234"/>
      <c r="C1882" s="235"/>
      <c r="D1882" s="236" t="s">
        <v>207</v>
      </c>
      <c r="E1882" s="237" t="s">
        <v>19</v>
      </c>
      <c r="F1882" s="238" t="s">
        <v>740</v>
      </c>
      <c r="G1882" s="235"/>
      <c r="H1882" s="239">
        <v>16.280000000000001</v>
      </c>
      <c r="I1882" s="240"/>
      <c r="J1882" s="235"/>
      <c r="K1882" s="235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5" t="s">
        <v>207</v>
      </c>
      <c r="AU1882" s="245" t="s">
        <v>83</v>
      </c>
      <c r="AV1882" s="13" t="s">
        <v>83</v>
      </c>
      <c r="AW1882" s="13" t="s">
        <v>35</v>
      </c>
      <c r="AX1882" s="13" t="s">
        <v>74</v>
      </c>
      <c r="AY1882" s="245" t="s">
        <v>197</v>
      </c>
    </row>
    <row r="1883" s="13" customFormat="1">
      <c r="A1883" s="13"/>
      <c r="B1883" s="234"/>
      <c r="C1883" s="235"/>
      <c r="D1883" s="236" t="s">
        <v>207</v>
      </c>
      <c r="E1883" s="237" t="s">
        <v>19</v>
      </c>
      <c r="F1883" s="238" t="s">
        <v>742</v>
      </c>
      <c r="G1883" s="235"/>
      <c r="H1883" s="239">
        <v>43.191000000000002</v>
      </c>
      <c r="I1883" s="240"/>
      <c r="J1883" s="235"/>
      <c r="K1883" s="235"/>
      <c r="L1883" s="241"/>
      <c r="M1883" s="242"/>
      <c r="N1883" s="243"/>
      <c r="O1883" s="243"/>
      <c r="P1883" s="243"/>
      <c r="Q1883" s="243"/>
      <c r="R1883" s="243"/>
      <c r="S1883" s="243"/>
      <c r="T1883" s="24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5" t="s">
        <v>207</v>
      </c>
      <c r="AU1883" s="245" t="s">
        <v>83</v>
      </c>
      <c r="AV1883" s="13" t="s">
        <v>83</v>
      </c>
      <c r="AW1883" s="13" t="s">
        <v>35</v>
      </c>
      <c r="AX1883" s="13" t="s">
        <v>74</v>
      </c>
      <c r="AY1883" s="245" t="s">
        <v>197</v>
      </c>
    </row>
    <row r="1884" s="16" customFormat="1">
      <c r="A1884" s="16"/>
      <c r="B1884" s="267"/>
      <c r="C1884" s="268"/>
      <c r="D1884" s="236" t="s">
        <v>207</v>
      </c>
      <c r="E1884" s="269" t="s">
        <v>19</v>
      </c>
      <c r="F1884" s="270" t="s">
        <v>348</v>
      </c>
      <c r="G1884" s="268"/>
      <c r="H1884" s="271">
        <v>739.83000000000004</v>
      </c>
      <c r="I1884" s="272"/>
      <c r="J1884" s="268"/>
      <c r="K1884" s="268"/>
      <c r="L1884" s="273"/>
      <c r="M1884" s="274"/>
      <c r="N1884" s="275"/>
      <c r="O1884" s="275"/>
      <c r="P1884" s="275"/>
      <c r="Q1884" s="275"/>
      <c r="R1884" s="275"/>
      <c r="S1884" s="275"/>
      <c r="T1884" s="27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77" t="s">
        <v>207</v>
      </c>
      <c r="AU1884" s="277" t="s">
        <v>83</v>
      </c>
      <c r="AV1884" s="16" t="s">
        <v>94</v>
      </c>
      <c r="AW1884" s="16" t="s">
        <v>35</v>
      </c>
      <c r="AX1884" s="16" t="s">
        <v>74</v>
      </c>
      <c r="AY1884" s="277" t="s">
        <v>197</v>
      </c>
    </row>
    <row r="1885" s="15" customFormat="1">
      <c r="A1885" s="15"/>
      <c r="B1885" s="257"/>
      <c r="C1885" s="258"/>
      <c r="D1885" s="236" t="s">
        <v>207</v>
      </c>
      <c r="E1885" s="259" t="s">
        <v>19</v>
      </c>
      <c r="F1885" s="260" t="s">
        <v>743</v>
      </c>
      <c r="G1885" s="258"/>
      <c r="H1885" s="259" t="s">
        <v>19</v>
      </c>
      <c r="I1885" s="261"/>
      <c r="J1885" s="258"/>
      <c r="K1885" s="258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6" t="s">
        <v>207</v>
      </c>
      <c r="AU1885" s="266" t="s">
        <v>83</v>
      </c>
      <c r="AV1885" s="15" t="s">
        <v>81</v>
      </c>
      <c r="AW1885" s="15" t="s">
        <v>35</v>
      </c>
      <c r="AX1885" s="15" t="s">
        <v>74</v>
      </c>
      <c r="AY1885" s="266" t="s">
        <v>197</v>
      </c>
    </row>
    <row r="1886" s="13" customFormat="1">
      <c r="A1886" s="13"/>
      <c r="B1886" s="234"/>
      <c r="C1886" s="235"/>
      <c r="D1886" s="236" t="s">
        <v>207</v>
      </c>
      <c r="E1886" s="237" t="s">
        <v>19</v>
      </c>
      <c r="F1886" s="238" t="s">
        <v>744</v>
      </c>
      <c r="G1886" s="235"/>
      <c r="H1886" s="239">
        <v>28.902000000000001</v>
      </c>
      <c r="I1886" s="240"/>
      <c r="J1886" s="235"/>
      <c r="K1886" s="235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207</v>
      </c>
      <c r="AU1886" s="245" t="s">
        <v>83</v>
      </c>
      <c r="AV1886" s="13" t="s">
        <v>83</v>
      </c>
      <c r="AW1886" s="13" t="s">
        <v>35</v>
      </c>
      <c r="AX1886" s="13" t="s">
        <v>74</v>
      </c>
      <c r="AY1886" s="245" t="s">
        <v>197</v>
      </c>
    </row>
    <row r="1887" s="13" customFormat="1">
      <c r="A1887" s="13"/>
      <c r="B1887" s="234"/>
      <c r="C1887" s="235"/>
      <c r="D1887" s="236" t="s">
        <v>207</v>
      </c>
      <c r="E1887" s="237" t="s">
        <v>19</v>
      </c>
      <c r="F1887" s="238" t="s">
        <v>2567</v>
      </c>
      <c r="G1887" s="235"/>
      <c r="H1887" s="239">
        <v>46.539000000000001</v>
      </c>
      <c r="I1887" s="240"/>
      <c r="J1887" s="235"/>
      <c r="K1887" s="235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207</v>
      </c>
      <c r="AU1887" s="245" t="s">
        <v>83</v>
      </c>
      <c r="AV1887" s="13" t="s">
        <v>83</v>
      </c>
      <c r="AW1887" s="13" t="s">
        <v>35</v>
      </c>
      <c r="AX1887" s="13" t="s">
        <v>74</v>
      </c>
      <c r="AY1887" s="245" t="s">
        <v>197</v>
      </c>
    </row>
    <row r="1888" s="13" customFormat="1">
      <c r="A1888" s="13"/>
      <c r="B1888" s="234"/>
      <c r="C1888" s="235"/>
      <c r="D1888" s="236" t="s">
        <v>207</v>
      </c>
      <c r="E1888" s="237" t="s">
        <v>19</v>
      </c>
      <c r="F1888" s="238" t="s">
        <v>2568</v>
      </c>
      <c r="G1888" s="235"/>
      <c r="H1888" s="239">
        <v>39.906999999999996</v>
      </c>
      <c r="I1888" s="240"/>
      <c r="J1888" s="235"/>
      <c r="K1888" s="235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5" t="s">
        <v>207</v>
      </c>
      <c r="AU1888" s="245" t="s">
        <v>83</v>
      </c>
      <c r="AV1888" s="13" t="s">
        <v>83</v>
      </c>
      <c r="AW1888" s="13" t="s">
        <v>35</v>
      </c>
      <c r="AX1888" s="13" t="s">
        <v>74</v>
      </c>
      <c r="AY1888" s="245" t="s">
        <v>197</v>
      </c>
    </row>
    <row r="1889" s="13" customFormat="1">
      <c r="A1889" s="13"/>
      <c r="B1889" s="234"/>
      <c r="C1889" s="235"/>
      <c r="D1889" s="236" t="s">
        <v>207</v>
      </c>
      <c r="E1889" s="237" t="s">
        <v>19</v>
      </c>
      <c r="F1889" s="238" t="s">
        <v>2569</v>
      </c>
      <c r="G1889" s="235"/>
      <c r="H1889" s="239">
        <v>19.989000000000001</v>
      </c>
      <c r="I1889" s="240"/>
      <c r="J1889" s="235"/>
      <c r="K1889" s="235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207</v>
      </c>
      <c r="AU1889" s="245" t="s">
        <v>83</v>
      </c>
      <c r="AV1889" s="13" t="s">
        <v>83</v>
      </c>
      <c r="AW1889" s="13" t="s">
        <v>35</v>
      </c>
      <c r="AX1889" s="13" t="s">
        <v>74</v>
      </c>
      <c r="AY1889" s="245" t="s">
        <v>197</v>
      </c>
    </row>
    <row r="1890" s="13" customFormat="1">
      <c r="A1890" s="13"/>
      <c r="B1890" s="234"/>
      <c r="C1890" s="235"/>
      <c r="D1890" s="236" t="s">
        <v>207</v>
      </c>
      <c r="E1890" s="237" t="s">
        <v>19</v>
      </c>
      <c r="F1890" s="238" t="s">
        <v>2570</v>
      </c>
      <c r="G1890" s="235"/>
      <c r="H1890" s="239">
        <v>39.933999999999998</v>
      </c>
      <c r="I1890" s="240"/>
      <c r="J1890" s="235"/>
      <c r="K1890" s="235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207</v>
      </c>
      <c r="AU1890" s="245" t="s">
        <v>83</v>
      </c>
      <c r="AV1890" s="13" t="s">
        <v>83</v>
      </c>
      <c r="AW1890" s="13" t="s">
        <v>35</v>
      </c>
      <c r="AX1890" s="13" t="s">
        <v>74</v>
      </c>
      <c r="AY1890" s="245" t="s">
        <v>197</v>
      </c>
    </row>
    <row r="1891" s="13" customFormat="1">
      <c r="A1891" s="13"/>
      <c r="B1891" s="234"/>
      <c r="C1891" s="235"/>
      <c r="D1891" s="236" t="s">
        <v>207</v>
      </c>
      <c r="E1891" s="237" t="s">
        <v>19</v>
      </c>
      <c r="F1891" s="238" t="s">
        <v>2571</v>
      </c>
      <c r="G1891" s="235"/>
      <c r="H1891" s="239">
        <v>56.256999999999998</v>
      </c>
      <c r="I1891" s="240"/>
      <c r="J1891" s="235"/>
      <c r="K1891" s="235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5" t="s">
        <v>207</v>
      </c>
      <c r="AU1891" s="245" t="s">
        <v>83</v>
      </c>
      <c r="AV1891" s="13" t="s">
        <v>83</v>
      </c>
      <c r="AW1891" s="13" t="s">
        <v>35</v>
      </c>
      <c r="AX1891" s="13" t="s">
        <v>74</v>
      </c>
      <c r="AY1891" s="245" t="s">
        <v>197</v>
      </c>
    </row>
    <row r="1892" s="13" customFormat="1">
      <c r="A1892" s="13"/>
      <c r="B1892" s="234"/>
      <c r="C1892" s="235"/>
      <c r="D1892" s="236" t="s">
        <v>207</v>
      </c>
      <c r="E1892" s="237" t="s">
        <v>19</v>
      </c>
      <c r="F1892" s="238" t="s">
        <v>2572</v>
      </c>
      <c r="G1892" s="235"/>
      <c r="H1892" s="239">
        <v>22.006</v>
      </c>
      <c r="I1892" s="240"/>
      <c r="J1892" s="235"/>
      <c r="K1892" s="235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5" t="s">
        <v>207</v>
      </c>
      <c r="AU1892" s="245" t="s">
        <v>83</v>
      </c>
      <c r="AV1892" s="13" t="s">
        <v>83</v>
      </c>
      <c r="AW1892" s="13" t="s">
        <v>35</v>
      </c>
      <c r="AX1892" s="13" t="s">
        <v>74</v>
      </c>
      <c r="AY1892" s="245" t="s">
        <v>197</v>
      </c>
    </row>
    <row r="1893" s="13" customFormat="1">
      <c r="A1893" s="13"/>
      <c r="B1893" s="234"/>
      <c r="C1893" s="235"/>
      <c r="D1893" s="236" t="s">
        <v>207</v>
      </c>
      <c r="E1893" s="237" t="s">
        <v>19</v>
      </c>
      <c r="F1893" s="238" t="s">
        <v>751</v>
      </c>
      <c r="G1893" s="235"/>
      <c r="H1893" s="239">
        <v>22.489999999999998</v>
      </c>
      <c r="I1893" s="240"/>
      <c r="J1893" s="235"/>
      <c r="K1893" s="235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207</v>
      </c>
      <c r="AU1893" s="245" t="s">
        <v>83</v>
      </c>
      <c r="AV1893" s="13" t="s">
        <v>83</v>
      </c>
      <c r="AW1893" s="13" t="s">
        <v>35</v>
      </c>
      <c r="AX1893" s="13" t="s">
        <v>74</v>
      </c>
      <c r="AY1893" s="245" t="s">
        <v>197</v>
      </c>
    </row>
    <row r="1894" s="13" customFormat="1">
      <c r="A1894" s="13"/>
      <c r="B1894" s="234"/>
      <c r="C1894" s="235"/>
      <c r="D1894" s="236" t="s">
        <v>207</v>
      </c>
      <c r="E1894" s="237" t="s">
        <v>19</v>
      </c>
      <c r="F1894" s="238" t="s">
        <v>752</v>
      </c>
      <c r="G1894" s="235"/>
      <c r="H1894" s="239">
        <v>22.489999999999998</v>
      </c>
      <c r="I1894" s="240"/>
      <c r="J1894" s="235"/>
      <c r="K1894" s="235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5" t="s">
        <v>207</v>
      </c>
      <c r="AU1894" s="245" t="s">
        <v>83</v>
      </c>
      <c r="AV1894" s="13" t="s">
        <v>83</v>
      </c>
      <c r="AW1894" s="13" t="s">
        <v>35</v>
      </c>
      <c r="AX1894" s="13" t="s">
        <v>74</v>
      </c>
      <c r="AY1894" s="245" t="s">
        <v>197</v>
      </c>
    </row>
    <row r="1895" s="13" customFormat="1">
      <c r="A1895" s="13"/>
      <c r="B1895" s="234"/>
      <c r="C1895" s="235"/>
      <c r="D1895" s="236" t="s">
        <v>207</v>
      </c>
      <c r="E1895" s="237" t="s">
        <v>19</v>
      </c>
      <c r="F1895" s="238" t="s">
        <v>753</v>
      </c>
      <c r="G1895" s="235"/>
      <c r="H1895" s="239">
        <v>106.328</v>
      </c>
      <c r="I1895" s="240"/>
      <c r="J1895" s="235"/>
      <c r="K1895" s="235"/>
      <c r="L1895" s="241"/>
      <c r="M1895" s="242"/>
      <c r="N1895" s="243"/>
      <c r="O1895" s="243"/>
      <c r="P1895" s="243"/>
      <c r="Q1895" s="243"/>
      <c r="R1895" s="243"/>
      <c r="S1895" s="243"/>
      <c r="T1895" s="24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5" t="s">
        <v>207</v>
      </c>
      <c r="AU1895" s="245" t="s">
        <v>83</v>
      </c>
      <c r="AV1895" s="13" t="s">
        <v>83</v>
      </c>
      <c r="AW1895" s="13" t="s">
        <v>35</v>
      </c>
      <c r="AX1895" s="13" t="s">
        <v>74</v>
      </c>
      <c r="AY1895" s="245" t="s">
        <v>197</v>
      </c>
    </row>
    <row r="1896" s="13" customFormat="1">
      <c r="A1896" s="13"/>
      <c r="B1896" s="234"/>
      <c r="C1896" s="235"/>
      <c r="D1896" s="236" t="s">
        <v>207</v>
      </c>
      <c r="E1896" s="237" t="s">
        <v>19</v>
      </c>
      <c r="F1896" s="238" t="s">
        <v>754</v>
      </c>
      <c r="G1896" s="235"/>
      <c r="H1896" s="239">
        <v>35.189999999999998</v>
      </c>
      <c r="I1896" s="240"/>
      <c r="J1896" s="235"/>
      <c r="K1896" s="235"/>
      <c r="L1896" s="241"/>
      <c r="M1896" s="242"/>
      <c r="N1896" s="243"/>
      <c r="O1896" s="243"/>
      <c r="P1896" s="243"/>
      <c r="Q1896" s="243"/>
      <c r="R1896" s="243"/>
      <c r="S1896" s="243"/>
      <c r="T1896" s="24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5" t="s">
        <v>207</v>
      </c>
      <c r="AU1896" s="245" t="s">
        <v>83</v>
      </c>
      <c r="AV1896" s="13" t="s">
        <v>83</v>
      </c>
      <c r="AW1896" s="13" t="s">
        <v>35</v>
      </c>
      <c r="AX1896" s="13" t="s">
        <v>74</v>
      </c>
      <c r="AY1896" s="245" t="s">
        <v>197</v>
      </c>
    </row>
    <row r="1897" s="13" customFormat="1">
      <c r="A1897" s="13"/>
      <c r="B1897" s="234"/>
      <c r="C1897" s="235"/>
      <c r="D1897" s="236" t="s">
        <v>207</v>
      </c>
      <c r="E1897" s="237" t="s">
        <v>19</v>
      </c>
      <c r="F1897" s="238" t="s">
        <v>2573</v>
      </c>
      <c r="G1897" s="235"/>
      <c r="H1897" s="239">
        <v>42.509999999999998</v>
      </c>
      <c r="I1897" s="240"/>
      <c r="J1897" s="235"/>
      <c r="K1897" s="235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207</v>
      </c>
      <c r="AU1897" s="245" t="s">
        <v>83</v>
      </c>
      <c r="AV1897" s="13" t="s">
        <v>83</v>
      </c>
      <c r="AW1897" s="13" t="s">
        <v>35</v>
      </c>
      <c r="AX1897" s="13" t="s">
        <v>74</v>
      </c>
      <c r="AY1897" s="245" t="s">
        <v>197</v>
      </c>
    </row>
    <row r="1898" s="13" customFormat="1">
      <c r="A1898" s="13"/>
      <c r="B1898" s="234"/>
      <c r="C1898" s="235"/>
      <c r="D1898" s="236" t="s">
        <v>207</v>
      </c>
      <c r="E1898" s="237" t="s">
        <v>19</v>
      </c>
      <c r="F1898" s="238" t="s">
        <v>756</v>
      </c>
      <c r="G1898" s="235"/>
      <c r="H1898" s="239">
        <v>36.685000000000002</v>
      </c>
      <c r="I1898" s="240"/>
      <c r="J1898" s="235"/>
      <c r="K1898" s="235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207</v>
      </c>
      <c r="AU1898" s="245" t="s">
        <v>83</v>
      </c>
      <c r="AV1898" s="13" t="s">
        <v>83</v>
      </c>
      <c r="AW1898" s="13" t="s">
        <v>35</v>
      </c>
      <c r="AX1898" s="13" t="s">
        <v>74</v>
      </c>
      <c r="AY1898" s="245" t="s">
        <v>197</v>
      </c>
    </row>
    <row r="1899" s="13" customFormat="1">
      <c r="A1899" s="13"/>
      <c r="B1899" s="234"/>
      <c r="C1899" s="235"/>
      <c r="D1899" s="236" t="s">
        <v>207</v>
      </c>
      <c r="E1899" s="237" t="s">
        <v>19</v>
      </c>
      <c r="F1899" s="238" t="s">
        <v>757</v>
      </c>
      <c r="G1899" s="235"/>
      <c r="H1899" s="239">
        <v>38.405000000000001</v>
      </c>
      <c r="I1899" s="240"/>
      <c r="J1899" s="235"/>
      <c r="K1899" s="235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207</v>
      </c>
      <c r="AU1899" s="245" t="s">
        <v>83</v>
      </c>
      <c r="AV1899" s="13" t="s">
        <v>83</v>
      </c>
      <c r="AW1899" s="13" t="s">
        <v>35</v>
      </c>
      <c r="AX1899" s="13" t="s">
        <v>74</v>
      </c>
      <c r="AY1899" s="245" t="s">
        <v>197</v>
      </c>
    </row>
    <row r="1900" s="13" customFormat="1">
      <c r="A1900" s="13"/>
      <c r="B1900" s="234"/>
      <c r="C1900" s="235"/>
      <c r="D1900" s="236" t="s">
        <v>207</v>
      </c>
      <c r="E1900" s="237" t="s">
        <v>19</v>
      </c>
      <c r="F1900" s="238" t="s">
        <v>758</v>
      </c>
      <c r="G1900" s="235"/>
      <c r="H1900" s="239">
        <v>38.405000000000001</v>
      </c>
      <c r="I1900" s="240"/>
      <c r="J1900" s="235"/>
      <c r="K1900" s="235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207</v>
      </c>
      <c r="AU1900" s="245" t="s">
        <v>83</v>
      </c>
      <c r="AV1900" s="13" t="s">
        <v>83</v>
      </c>
      <c r="AW1900" s="13" t="s">
        <v>35</v>
      </c>
      <c r="AX1900" s="13" t="s">
        <v>74</v>
      </c>
      <c r="AY1900" s="245" t="s">
        <v>197</v>
      </c>
    </row>
    <row r="1901" s="13" customFormat="1">
      <c r="A1901" s="13"/>
      <c r="B1901" s="234"/>
      <c r="C1901" s="235"/>
      <c r="D1901" s="236" t="s">
        <v>207</v>
      </c>
      <c r="E1901" s="237" t="s">
        <v>19</v>
      </c>
      <c r="F1901" s="238" t="s">
        <v>759</v>
      </c>
      <c r="G1901" s="235"/>
      <c r="H1901" s="239">
        <v>38.405000000000001</v>
      </c>
      <c r="I1901" s="240"/>
      <c r="J1901" s="235"/>
      <c r="K1901" s="235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207</v>
      </c>
      <c r="AU1901" s="245" t="s">
        <v>83</v>
      </c>
      <c r="AV1901" s="13" t="s">
        <v>83</v>
      </c>
      <c r="AW1901" s="13" t="s">
        <v>35</v>
      </c>
      <c r="AX1901" s="13" t="s">
        <v>74</v>
      </c>
      <c r="AY1901" s="245" t="s">
        <v>197</v>
      </c>
    </row>
    <row r="1902" s="13" customFormat="1">
      <c r="A1902" s="13"/>
      <c r="B1902" s="234"/>
      <c r="C1902" s="235"/>
      <c r="D1902" s="236" t="s">
        <v>207</v>
      </c>
      <c r="E1902" s="237" t="s">
        <v>19</v>
      </c>
      <c r="F1902" s="238" t="s">
        <v>760</v>
      </c>
      <c r="G1902" s="235"/>
      <c r="H1902" s="239">
        <v>38.405000000000001</v>
      </c>
      <c r="I1902" s="240"/>
      <c r="J1902" s="235"/>
      <c r="K1902" s="235"/>
      <c r="L1902" s="241"/>
      <c r="M1902" s="242"/>
      <c r="N1902" s="243"/>
      <c r="O1902" s="243"/>
      <c r="P1902" s="243"/>
      <c r="Q1902" s="243"/>
      <c r="R1902" s="243"/>
      <c r="S1902" s="243"/>
      <c r="T1902" s="24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5" t="s">
        <v>207</v>
      </c>
      <c r="AU1902" s="245" t="s">
        <v>83</v>
      </c>
      <c r="AV1902" s="13" t="s">
        <v>83</v>
      </c>
      <c r="AW1902" s="13" t="s">
        <v>35</v>
      </c>
      <c r="AX1902" s="13" t="s">
        <v>74</v>
      </c>
      <c r="AY1902" s="245" t="s">
        <v>197</v>
      </c>
    </row>
    <row r="1903" s="13" customFormat="1">
      <c r="A1903" s="13"/>
      <c r="B1903" s="234"/>
      <c r="C1903" s="235"/>
      <c r="D1903" s="236" t="s">
        <v>207</v>
      </c>
      <c r="E1903" s="237" t="s">
        <v>19</v>
      </c>
      <c r="F1903" s="238" t="s">
        <v>2574</v>
      </c>
      <c r="G1903" s="235"/>
      <c r="H1903" s="239">
        <v>46.475000000000001</v>
      </c>
      <c r="I1903" s="240"/>
      <c r="J1903" s="235"/>
      <c r="K1903" s="235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5" t="s">
        <v>207</v>
      </c>
      <c r="AU1903" s="245" t="s">
        <v>83</v>
      </c>
      <c r="AV1903" s="13" t="s">
        <v>83</v>
      </c>
      <c r="AW1903" s="13" t="s">
        <v>35</v>
      </c>
      <c r="AX1903" s="13" t="s">
        <v>74</v>
      </c>
      <c r="AY1903" s="245" t="s">
        <v>197</v>
      </c>
    </row>
    <row r="1904" s="13" customFormat="1">
      <c r="A1904" s="13"/>
      <c r="B1904" s="234"/>
      <c r="C1904" s="235"/>
      <c r="D1904" s="236" t="s">
        <v>207</v>
      </c>
      <c r="E1904" s="237" t="s">
        <v>19</v>
      </c>
      <c r="F1904" s="238" t="s">
        <v>762</v>
      </c>
      <c r="G1904" s="235"/>
      <c r="H1904" s="239">
        <v>63.552999999999997</v>
      </c>
      <c r="I1904" s="240"/>
      <c r="J1904" s="235"/>
      <c r="K1904" s="235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207</v>
      </c>
      <c r="AU1904" s="245" t="s">
        <v>83</v>
      </c>
      <c r="AV1904" s="13" t="s">
        <v>83</v>
      </c>
      <c r="AW1904" s="13" t="s">
        <v>35</v>
      </c>
      <c r="AX1904" s="13" t="s">
        <v>74</v>
      </c>
      <c r="AY1904" s="245" t="s">
        <v>197</v>
      </c>
    </row>
    <row r="1905" s="13" customFormat="1">
      <c r="A1905" s="13"/>
      <c r="B1905" s="234"/>
      <c r="C1905" s="235"/>
      <c r="D1905" s="236" t="s">
        <v>207</v>
      </c>
      <c r="E1905" s="237" t="s">
        <v>19</v>
      </c>
      <c r="F1905" s="238" t="s">
        <v>763</v>
      </c>
      <c r="G1905" s="235"/>
      <c r="H1905" s="239">
        <v>37.555999999999997</v>
      </c>
      <c r="I1905" s="240"/>
      <c r="J1905" s="235"/>
      <c r="K1905" s="235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207</v>
      </c>
      <c r="AU1905" s="245" t="s">
        <v>83</v>
      </c>
      <c r="AV1905" s="13" t="s">
        <v>83</v>
      </c>
      <c r="AW1905" s="13" t="s">
        <v>35</v>
      </c>
      <c r="AX1905" s="13" t="s">
        <v>74</v>
      </c>
      <c r="AY1905" s="245" t="s">
        <v>197</v>
      </c>
    </row>
    <row r="1906" s="13" customFormat="1">
      <c r="A1906" s="13"/>
      <c r="B1906" s="234"/>
      <c r="C1906" s="235"/>
      <c r="D1906" s="236" t="s">
        <v>207</v>
      </c>
      <c r="E1906" s="237" t="s">
        <v>19</v>
      </c>
      <c r="F1906" s="238" t="s">
        <v>764</v>
      </c>
      <c r="G1906" s="235"/>
      <c r="H1906" s="239">
        <v>32.729999999999997</v>
      </c>
      <c r="I1906" s="240"/>
      <c r="J1906" s="235"/>
      <c r="K1906" s="235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207</v>
      </c>
      <c r="AU1906" s="245" t="s">
        <v>83</v>
      </c>
      <c r="AV1906" s="13" t="s">
        <v>83</v>
      </c>
      <c r="AW1906" s="13" t="s">
        <v>35</v>
      </c>
      <c r="AX1906" s="13" t="s">
        <v>74</v>
      </c>
      <c r="AY1906" s="245" t="s">
        <v>197</v>
      </c>
    </row>
    <row r="1907" s="16" customFormat="1">
      <c r="A1907" s="16"/>
      <c r="B1907" s="267"/>
      <c r="C1907" s="268"/>
      <c r="D1907" s="236" t="s">
        <v>207</v>
      </c>
      <c r="E1907" s="269" t="s">
        <v>19</v>
      </c>
      <c r="F1907" s="270" t="s">
        <v>348</v>
      </c>
      <c r="G1907" s="268"/>
      <c r="H1907" s="271">
        <v>853.16099999999994</v>
      </c>
      <c r="I1907" s="272"/>
      <c r="J1907" s="268"/>
      <c r="K1907" s="268"/>
      <c r="L1907" s="273"/>
      <c r="M1907" s="274"/>
      <c r="N1907" s="275"/>
      <c r="O1907" s="275"/>
      <c r="P1907" s="275"/>
      <c r="Q1907" s="275"/>
      <c r="R1907" s="275"/>
      <c r="S1907" s="275"/>
      <c r="T1907" s="27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T1907" s="277" t="s">
        <v>207</v>
      </c>
      <c r="AU1907" s="277" t="s">
        <v>83</v>
      </c>
      <c r="AV1907" s="16" t="s">
        <v>94</v>
      </c>
      <c r="AW1907" s="16" t="s">
        <v>35</v>
      </c>
      <c r="AX1907" s="16" t="s">
        <v>74</v>
      </c>
      <c r="AY1907" s="277" t="s">
        <v>197</v>
      </c>
    </row>
    <row r="1908" s="13" customFormat="1">
      <c r="A1908" s="13"/>
      <c r="B1908" s="234"/>
      <c r="C1908" s="235"/>
      <c r="D1908" s="236" t="s">
        <v>207</v>
      </c>
      <c r="E1908" s="237" t="s">
        <v>19</v>
      </c>
      <c r="F1908" s="238" t="s">
        <v>767</v>
      </c>
      <c r="G1908" s="235"/>
      <c r="H1908" s="239">
        <v>100</v>
      </c>
      <c r="I1908" s="240"/>
      <c r="J1908" s="235"/>
      <c r="K1908" s="235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207</v>
      </c>
      <c r="AU1908" s="245" t="s">
        <v>83</v>
      </c>
      <c r="AV1908" s="13" t="s">
        <v>83</v>
      </c>
      <c r="AW1908" s="13" t="s">
        <v>35</v>
      </c>
      <c r="AX1908" s="13" t="s">
        <v>74</v>
      </c>
      <c r="AY1908" s="245" t="s">
        <v>197</v>
      </c>
    </row>
    <row r="1909" s="16" customFormat="1">
      <c r="A1909" s="16"/>
      <c r="B1909" s="267"/>
      <c r="C1909" s="268"/>
      <c r="D1909" s="236" t="s">
        <v>207</v>
      </c>
      <c r="E1909" s="269" t="s">
        <v>19</v>
      </c>
      <c r="F1909" s="270" t="s">
        <v>348</v>
      </c>
      <c r="G1909" s="268"/>
      <c r="H1909" s="271">
        <v>100</v>
      </c>
      <c r="I1909" s="272"/>
      <c r="J1909" s="268"/>
      <c r="K1909" s="268"/>
      <c r="L1909" s="273"/>
      <c r="M1909" s="274"/>
      <c r="N1909" s="275"/>
      <c r="O1909" s="275"/>
      <c r="P1909" s="275"/>
      <c r="Q1909" s="275"/>
      <c r="R1909" s="275"/>
      <c r="S1909" s="275"/>
      <c r="T1909" s="27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T1909" s="277" t="s">
        <v>207</v>
      </c>
      <c r="AU1909" s="277" t="s">
        <v>83</v>
      </c>
      <c r="AV1909" s="16" t="s">
        <v>94</v>
      </c>
      <c r="AW1909" s="16" t="s">
        <v>35</v>
      </c>
      <c r="AX1909" s="16" t="s">
        <v>74</v>
      </c>
      <c r="AY1909" s="277" t="s">
        <v>197</v>
      </c>
    </row>
    <row r="1910" s="15" customFormat="1">
      <c r="A1910" s="15"/>
      <c r="B1910" s="257"/>
      <c r="C1910" s="258"/>
      <c r="D1910" s="236" t="s">
        <v>207</v>
      </c>
      <c r="E1910" s="259" t="s">
        <v>19</v>
      </c>
      <c r="F1910" s="260" t="s">
        <v>2575</v>
      </c>
      <c r="G1910" s="258"/>
      <c r="H1910" s="259" t="s">
        <v>19</v>
      </c>
      <c r="I1910" s="261"/>
      <c r="J1910" s="258"/>
      <c r="K1910" s="258"/>
      <c r="L1910" s="262"/>
      <c r="M1910" s="263"/>
      <c r="N1910" s="264"/>
      <c r="O1910" s="264"/>
      <c r="P1910" s="264"/>
      <c r="Q1910" s="264"/>
      <c r="R1910" s="264"/>
      <c r="S1910" s="264"/>
      <c r="T1910" s="26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6" t="s">
        <v>207</v>
      </c>
      <c r="AU1910" s="266" t="s">
        <v>83</v>
      </c>
      <c r="AV1910" s="15" t="s">
        <v>81</v>
      </c>
      <c r="AW1910" s="15" t="s">
        <v>35</v>
      </c>
      <c r="AX1910" s="15" t="s">
        <v>74</v>
      </c>
      <c r="AY1910" s="266" t="s">
        <v>197</v>
      </c>
    </row>
    <row r="1911" s="13" customFormat="1">
      <c r="A1911" s="13"/>
      <c r="B1911" s="234"/>
      <c r="C1911" s="235"/>
      <c r="D1911" s="236" t="s">
        <v>207</v>
      </c>
      <c r="E1911" s="237" t="s">
        <v>19</v>
      </c>
      <c r="F1911" s="238" t="s">
        <v>2576</v>
      </c>
      <c r="G1911" s="235"/>
      <c r="H1911" s="239">
        <v>14.42</v>
      </c>
      <c r="I1911" s="240"/>
      <c r="J1911" s="235"/>
      <c r="K1911" s="235"/>
      <c r="L1911" s="241"/>
      <c r="M1911" s="242"/>
      <c r="N1911" s="243"/>
      <c r="O1911" s="243"/>
      <c r="P1911" s="243"/>
      <c r="Q1911" s="243"/>
      <c r="R1911" s="243"/>
      <c r="S1911" s="243"/>
      <c r="T1911" s="24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5" t="s">
        <v>207</v>
      </c>
      <c r="AU1911" s="245" t="s">
        <v>83</v>
      </c>
      <c r="AV1911" s="13" t="s">
        <v>83</v>
      </c>
      <c r="AW1911" s="13" t="s">
        <v>35</v>
      </c>
      <c r="AX1911" s="13" t="s">
        <v>74</v>
      </c>
      <c r="AY1911" s="245" t="s">
        <v>197</v>
      </c>
    </row>
    <row r="1912" s="13" customFormat="1">
      <c r="A1912" s="13"/>
      <c r="B1912" s="234"/>
      <c r="C1912" s="235"/>
      <c r="D1912" s="236" t="s">
        <v>207</v>
      </c>
      <c r="E1912" s="237" t="s">
        <v>19</v>
      </c>
      <c r="F1912" s="238" t="s">
        <v>952</v>
      </c>
      <c r="G1912" s="235"/>
      <c r="H1912" s="239">
        <v>14.44</v>
      </c>
      <c r="I1912" s="240"/>
      <c r="J1912" s="235"/>
      <c r="K1912" s="235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207</v>
      </c>
      <c r="AU1912" s="245" t="s">
        <v>83</v>
      </c>
      <c r="AV1912" s="13" t="s">
        <v>83</v>
      </c>
      <c r="AW1912" s="13" t="s">
        <v>35</v>
      </c>
      <c r="AX1912" s="13" t="s">
        <v>74</v>
      </c>
      <c r="AY1912" s="245" t="s">
        <v>197</v>
      </c>
    </row>
    <row r="1913" s="13" customFormat="1">
      <c r="A1913" s="13"/>
      <c r="B1913" s="234"/>
      <c r="C1913" s="235"/>
      <c r="D1913" s="236" t="s">
        <v>207</v>
      </c>
      <c r="E1913" s="237" t="s">
        <v>19</v>
      </c>
      <c r="F1913" s="238" t="s">
        <v>960</v>
      </c>
      <c r="G1913" s="235"/>
      <c r="H1913" s="239">
        <v>15.050000000000001</v>
      </c>
      <c r="I1913" s="240"/>
      <c r="J1913" s="235"/>
      <c r="K1913" s="235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207</v>
      </c>
      <c r="AU1913" s="245" t="s">
        <v>83</v>
      </c>
      <c r="AV1913" s="13" t="s">
        <v>83</v>
      </c>
      <c r="AW1913" s="13" t="s">
        <v>35</v>
      </c>
      <c r="AX1913" s="13" t="s">
        <v>74</v>
      </c>
      <c r="AY1913" s="245" t="s">
        <v>197</v>
      </c>
    </row>
    <row r="1914" s="13" customFormat="1">
      <c r="A1914" s="13"/>
      <c r="B1914" s="234"/>
      <c r="C1914" s="235"/>
      <c r="D1914" s="236" t="s">
        <v>207</v>
      </c>
      <c r="E1914" s="237" t="s">
        <v>19</v>
      </c>
      <c r="F1914" s="238" t="s">
        <v>961</v>
      </c>
      <c r="G1914" s="235"/>
      <c r="H1914" s="239">
        <v>15.050000000000001</v>
      </c>
      <c r="I1914" s="240"/>
      <c r="J1914" s="235"/>
      <c r="K1914" s="235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207</v>
      </c>
      <c r="AU1914" s="245" t="s">
        <v>83</v>
      </c>
      <c r="AV1914" s="13" t="s">
        <v>83</v>
      </c>
      <c r="AW1914" s="13" t="s">
        <v>35</v>
      </c>
      <c r="AX1914" s="13" t="s">
        <v>74</v>
      </c>
      <c r="AY1914" s="245" t="s">
        <v>197</v>
      </c>
    </row>
    <row r="1915" s="13" customFormat="1">
      <c r="A1915" s="13"/>
      <c r="B1915" s="234"/>
      <c r="C1915" s="235"/>
      <c r="D1915" s="236" t="s">
        <v>207</v>
      </c>
      <c r="E1915" s="237" t="s">
        <v>19</v>
      </c>
      <c r="F1915" s="238" t="s">
        <v>962</v>
      </c>
      <c r="G1915" s="235"/>
      <c r="H1915" s="239">
        <v>15.050000000000001</v>
      </c>
      <c r="I1915" s="240"/>
      <c r="J1915" s="235"/>
      <c r="K1915" s="235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5" t="s">
        <v>207</v>
      </c>
      <c r="AU1915" s="245" t="s">
        <v>83</v>
      </c>
      <c r="AV1915" s="13" t="s">
        <v>83</v>
      </c>
      <c r="AW1915" s="13" t="s">
        <v>35</v>
      </c>
      <c r="AX1915" s="13" t="s">
        <v>74</v>
      </c>
      <c r="AY1915" s="245" t="s">
        <v>197</v>
      </c>
    </row>
    <row r="1916" s="13" customFormat="1">
      <c r="A1916" s="13"/>
      <c r="B1916" s="234"/>
      <c r="C1916" s="235"/>
      <c r="D1916" s="236" t="s">
        <v>207</v>
      </c>
      <c r="E1916" s="237" t="s">
        <v>19</v>
      </c>
      <c r="F1916" s="238" t="s">
        <v>963</v>
      </c>
      <c r="G1916" s="235"/>
      <c r="H1916" s="239">
        <v>15.050000000000001</v>
      </c>
      <c r="I1916" s="240"/>
      <c r="J1916" s="235"/>
      <c r="K1916" s="235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207</v>
      </c>
      <c r="AU1916" s="245" t="s">
        <v>83</v>
      </c>
      <c r="AV1916" s="13" t="s">
        <v>83</v>
      </c>
      <c r="AW1916" s="13" t="s">
        <v>35</v>
      </c>
      <c r="AX1916" s="13" t="s">
        <v>74</v>
      </c>
      <c r="AY1916" s="245" t="s">
        <v>197</v>
      </c>
    </row>
    <row r="1917" s="13" customFormat="1">
      <c r="A1917" s="13"/>
      <c r="B1917" s="234"/>
      <c r="C1917" s="235"/>
      <c r="D1917" s="236" t="s">
        <v>207</v>
      </c>
      <c r="E1917" s="237" t="s">
        <v>19</v>
      </c>
      <c r="F1917" s="238" t="s">
        <v>964</v>
      </c>
      <c r="G1917" s="235"/>
      <c r="H1917" s="239">
        <v>15.050000000000001</v>
      </c>
      <c r="I1917" s="240"/>
      <c r="J1917" s="235"/>
      <c r="K1917" s="235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207</v>
      </c>
      <c r="AU1917" s="245" t="s">
        <v>83</v>
      </c>
      <c r="AV1917" s="13" t="s">
        <v>83</v>
      </c>
      <c r="AW1917" s="13" t="s">
        <v>35</v>
      </c>
      <c r="AX1917" s="13" t="s">
        <v>74</v>
      </c>
      <c r="AY1917" s="245" t="s">
        <v>197</v>
      </c>
    </row>
    <row r="1918" s="13" customFormat="1">
      <c r="A1918" s="13"/>
      <c r="B1918" s="234"/>
      <c r="C1918" s="235"/>
      <c r="D1918" s="236" t="s">
        <v>207</v>
      </c>
      <c r="E1918" s="237" t="s">
        <v>19</v>
      </c>
      <c r="F1918" s="238" t="s">
        <v>2331</v>
      </c>
      <c r="G1918" s="235"/>
      <c r="H1918" s="239">
        <v>18.5</v>
      </c>
      <c r="I1918" s="240"/>
      <c r="J1918" s="235"/>
      <c r="K1918" s="235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207</v>
      </c>
      <c r="AU1918" s="245" t="s">
        <v>83</v>
      </c>
      <c r="AV1918" s="13" t="s">
        <v>83</v>
      </c>
      <c r="AW1918" s="13" t="s">
        <v>35</v>
      </c>
      <c r="AX1918" s="13" t="s">
        <v>74</v>
      </c>
      <c r="AY1918" s="245" t="s">
        <v>197</v>
      </c>
    </row>
    <row r="1919" s="16" customFormat="1">
      <c r="A1919" s="16"/>
      <c r="B1919" s="267"/>
      <c r="C1919" s="268"/>
      <c r="D1919" s="236" t="s">
        <v>207</v>
      </c>
      <c r="E1919" s="269" t="s">
        <v>19</v>
      </c>
      <c r="F1919" s="270" t="s">
        <v>348</v>
      </c>
      <c r="G1919" s="268"/>
      <c r="H1919" s="271">
        <v>122.61</v>
      </c>
      <c r="I1919" s="272"/>
      <c r="J1919" s="268"/>
      <c r="K1919" s="268"/>
      <c r="L1919" s="273"/>
      <c r="M1919" s="274"/>
      <c r="N1919" s="275"/>
      <c r="O1919" s="275"/>
      <c r="P1919" s="275"/>
      <c r="Q1919" s="275"/>
      <c r="R1919" s="275"/>
      <c r="S1919" s="275"/>
      <c r="T1919" s="27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T1919" s="277" t="s">
        <v>207</v>
      </c>
      <c r="AU1919" s="277" t="s">
        <v>83</v>
      </c>
      <c r="AV1919" s="16" t="s">
        <v>94</v>
      </c>
      <c r="AW1919" s="16" t="s">
        <v>35</v>
      </c>
      <c r="AX1919" s="16" t="s">
        <v>74</v>
      </c>
      <c r="AY1919" s="277" t="s">
        <v>197</v>
      </c>
    </row>
    <row r="1920" s="14" customFormat="1">
      <c r="A1920" s="14"/>
      <c r="B1920" s="246"/>
      <c r="C1920" s="247"/>
      <c r="D1920" s="236" t="s">
        <v>207</v>
      </c>
      <c r="E1920" s="248" t="s">
        <v>19</v>
      </c>
      <c r="F1920" s="249" t="s">
        <v>216</v>
      </c>
      <c r="G1920" s="247"/>
      <c r="H1920" s="250">
        <v>1815.6010000000001</v>
      </c>
      <c r="I1920" s="251"/>
      <c r="J1920" s="247"/>
      <c r="K1920" s="247"/>
      <c r="L1920" s="252"/>
      <c r="M1920" s="253"/>
      <c r="N1920" s="254"/>
      <c r="O1920" s="254"/>
      <c r="P1920" s="254"/>
      <c r="Q1920" s="254"/>
      <c r="R1920" s="254"/>
      <c r="S1920" s="254"/>
      <c r="T1920" s="255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6" t="s">
        <v>207</v>
      </c>
      <c r="AU1920" s="256" t="s">
        <v>83</v>
      </c>
      <c r="AV1920" s="14" t="s">
        <v>109</v>
      </c>
      <c r="AW1920" s="14" t="s">
        <v>35</v>
      </c>
      <c r="AX1920" s="14" t="s">
        <v>81</v>
      </c>
      <c r="AY1920" s="256" t="s">
        <v>197</v>
      </c>
    </row>
    <row r="1921" s="2" customFormat="1" ht="24.15" customHeight="1">
      <c r="A1921" s="41"/>
      <c r="B1921" s="42"/>
      <c r="C1921" s="216" t="s">
        <v>2577</v>
      </c>
      <c r="D1921" s="216" t="s">
        <v>199</v>
      </c>
      <c r="E1921" s="217" t="s">
        <v>2578</v>
      </c>
      <c r="F1921" s="218" t="s">
        <v>2579</v>
      </c>
      <c r="G1921" s="219" t="s">
        <v>202</v>
      </c>
      <c r="H1921" s="220">
        <v>510.125</v>
      </c>
      <c r="I1921" s="221"/>
      <c r="J1921" s="222">
        <f>ROUND(I1921*H1921,2)</f>
        <v>0</v>
      </c>
      <c r="K1921" s="218" t="s">
        <v>203</v>
      </c>
      <c r="L1921" s="47"/>
      <c r="M1921" s="223" t="s">
        <v>19</v>
      </c>
      <c r="N1921" s="224" t="s">
        <v>45</v>
      </c>
      <c r="O1921" s="87"/>
      <c r="P1921" s="225">
        <f>O1921*H1921</f>
        <v>0</v>
      </c>
      <c r="Q1921" s="225">
        <v>0</v>
      </c>
      <c r="R1921" s="225">
        <f>Q1921*H1921</f>
        <v>0</v>
      </c>
      <c r="S1921" s="225">
        <v>0</v>
      </c>
      <c r="T1921" s="226">
        <f>S1921*H1921</f>
        <v>0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27" t="s">
        <v>304</v>
      </c>
      <c r="AT1921" s="227" t="s">
        <v>199</v>
      </c>
      <c r="AU1921" s="227" t="s">
        <v>83</v>
      </c>
      <c r="AY1921" s="20" t="s">
        <v>197</v>
      </c>
      <c r="BE1921" s="228">
        <f>IF(N1921="základní",J1921,0)</f>
        <v>0</v>
      </c>
      <c r="BF1921" s="228">
        <f>IF(N1921="snížená",J1921,0)</f>
        <v>0</v>
      </c>
      <c r="BG1921" s="228">
        <f>IF(N1921="zákl. přenesená",J1921,0)</f>
        <v>0</v>
      </c>
      <c r="BH1921" s="228">
        <f>IF(N1921="sníž. přenesená",J1921,0)</f>
        <v>0</v>
      </c>
      <c r="BI1921" s="228">
        <f>IF(N1921="nulová",J1921,0)</f>
        <v>0</v>
      </c>
      <c r="BJ1921" s="20" t="s">
        <v>81</v>
      </c>
      <c r="BK1921" s="228">
        <f>ROUND(I1921*H1921,2)</f>
        <v>0</v>
      </c>
      <c r="BL1921" s="20" t="s">
        <v>304</v>
      </c>
      <c r="BM1921" s="227" t="s">
        <v>2580</v>
      </c>
    </row>
    <row r="1922" s="2" customFormat="1">
      <c r="A1922" s="41"/>
      <c r="B1922" s="42"/>
      <c r="C1922" s="43"/>
      <c r="D1922" s="229" t="s">
        <v>205</v>
      </c>
      <c r="E1922" s="43"/>
      <c r="F1922" s="230" t="s">
        <v>2581</v>
      </c>
      <c r="G1922" s="43"/>
      <c r="H1922" s="43"/>
      <c r="I1922" s="231"/>
      <c r="J1922" s="43"/>
      <c r="K1922" s="43"/>
      <c r="L1922" s="47"/>
      <c r="M1922" s="232"/>
      <c r="N1922" s="233"/>
      <c r="O1922" s="87"/>
      <c r="P1922" s="87"/>
      <c r="Q1922" s="87"/>
      <c r="R1922" s="87"/>
      <c r="S1922" s="87"/>
      <c r="T1922" s="88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20" t="s">
        <v>205</v>
      </c>
      <c r="AU1922" s="20" t="s">
        <v>83</v>
      </c>
    </row>
    <row r="1923" s="13" customFormat="1">
      <c r="A1923" s="13"/>
      <c r="B1923" s="234"/>
      <c r="C1923" s="235"/>
      <c r="D1923" s="236" t="s">
        <v>207</v>
      </c>
      <c r="E1923" s="237" t="s">
        <v>19</v>
      </c>
      <c r="F1923" s="238" t="s">
        <v>729</v>
      </c>
      <c r="G1923" s="235"/>
      <c r="H1923" s="239">
        <v>179.80000000000001</v>
      </c>
      <c r="I1923" s="240"/>
      <c r="J1923" s="235"/>
      <c r="K1923" s="235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207</v>
      </c>
      <c r="AU1923" s="245" t="s">
        <v>83</v>
      </c>
      <c r="AV1923" s="13" t="s">
        <v>83</v>
      </c>
      <c r="AW1923" s="13" t="s">
        <v>35</v>
      </c>
      <c r="AX1923" s="13" t="s">
        <v>74</v>
      </c>
      <c r="AY1923" s="245" t="s">
        <v>197</v>
      </c>
    </row>
    <row r="1924" s="13" customFormat="1">
      <c r="A1924" s="13"/>
      <c r="B1924" s="234"/>
      <c r="C1924" s="235"/>
      <c r="D1924" s="236" t="s">
        <v>207</v>
      </c>
      <c r="E1924" s="237" t="s">
        <v>19</v>
      </c>
      <c r="F1924" s="238" t="s">
        <v>741</v>
      </c>
      <c r="G1924" s="235"/>
      <c r="H1924" s="239">
        <v>106.58499999999999</v>
      </c>
      <c r="I1924" s="240"/>
      <c r="J1924" s="235"/>
      <c r="K1924" s="235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207</v>
      </c>
      <c r="AU1924" s="245" t="s">
        <v>83</v>
      </c>
      <c r="AV1924" s="13" t="s">
        <v>83</v>
      </c>
      <c r="AW1924" s="13" t="s">
        <v>35</v>
      </c>
      <c r="AX1924" s="13" t="s">
        <v>74</v>
      </c>
      <c r="AY1924" s="245" t="s">
        <v>197</v>
      </c>
    </row>
    <row r="1925" s="16" customFormat="1">
      <c r="A1925" s="16"/>
      <c r="B1925" s="267"/>
      <c r="C1925" s="268"/>
      <c r="D1925" s="236" t="s">
        <v>207</v>
      </c>
      <c r="E1925" s="269" t="s">
        <v>19</v>
      </c>
      <c r="F1925" s="270" t="s">
        <v>348</v>
      </c>
      <c r="G1925" s="268"/>
      <c r="H1925" s="271">
        <v>286.38499999999999</v>
      </c>
      <c r="I1925" s="272"/>
      <c r="J1925" s="268"/>
      <c r="K1925" s="268"/>
      <c r="L1925" s="273"/>
      <c r="M1925" s="274"/>
      <c r="N1925" s="275"/>
      <c r="O1925" s="275"/>
      <c r="P1925" s="275"/>
      <c r="Q1925" s="275"/>
      <c r="R1925" s="275"/>
      <c r="S1925" s="275"/>
      <c r="T1925" s="27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T1925" s="277" t="s">
        <v>207</v>
      </c>
      <c r="AU1925" s="277" t="s">
        <v>83</v>
      </c>
      <c r="AV1925" s="16" t="s">
        <v>94</v>
      </c>
      <c r="AW1925" s="16" t="s">
        <v>35</v>
      </c>
      <c r="AX1925" s="16" t="s">
        <v>74</v>
      </c>
      <c r="AY1925" s="277" t="s">
        <v>197</v>
      </c>
    </row>
    <row r="1926" s="15" customFormat="1">
      <c r="A1926" s="15"/>
      <c r="B1926" s="257"/>
      <c r="C1926" s="258"/>
      <c r="D1926" s="236" t="s">
        <v>207</v>
      </c>
      <c r="E1926" s="259" t="s">
        <v>19</v>
      </c>
      <c r="F1926" s="260" t="s">
        <v>2575</v>
      </c>
      <c r="G1926" s="258"/>
      <c r="H1926" s="259" t="s">
        <v>19</v>
      </c>
      <c r="I1926" s="261"/>
      <c r="J1926" s="258"/>
      <c r="K1926" s="258"/>
      <c r="L1926" s="262"/>
      <c r="M1926" s="263"/>
      <c r="N1926" s="264"/>
      <c r="O1926" s="264"/>
      <c r="P1926" s="264"/>
      <c r="Q1926" s="264"/>
      <c r="R1926" s="264"/>
      <c r="S1926" s="264"/>
      <c r="T1926" s="26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66" t="s">
        <v>207</v>
      </c>
      <c r="AU1926" s="266" t="s">
        <v>83</v>
      </c>
      <c r="AV1926" s="15" t="s">
        <v>81</v>
      </c>
      <c r="AW1926" s="15" t="s">
        <v>35</v>
      </c>
      <c r="AX1926" s="15" t="s">
        <v>74</v>
      </c>
      <c r="AY1926" s="266" t="s">
        <v>197</v>
      </c>
    </row>
    <row r="1927" s="13" customFormat="1">
      <c r="A1927" s="13"/>
      <c r="B1927" s="234"/>
      <c r="C1927" s="235"/>
      <c r="D1927" s="236" t="s">
        <v>207</v>
      </c>
      <c r="E1927" s="237" t="s">
        <v>19</v>
      </c>
      <c r="F1927" s="238" t="s">
        <v>2582</v>
      </c>
      <c r="G1927" s="235"/>
      <c r="H1927" s="239">
        <v>175.90000000000001</v>
      </c>
      <c r="I1927" s="240"/>
      <c r="J1927" s="235"/>
      <c r="K1927" s="235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207</v>
      </c>
      <c r="AU1927" s="245" t="s">
        <v>83</v>
      </c>
      <c r="AV1927" s="13" t="s">
        <v>83</v>
      </c>
      <c r="AW1927" s="13" t="s">
        <v>35</v>
      </c>
      <c r="AX1927" s="13" t="s">
        <v>74</v>
      </c>
      <c r="AY1927" s="245" t="s">
        <v>197</v>
      </c>
    </row>
    <row r="1928" s="13" customFormat="1">
      <c r="A1928" s="13"/>
      <c r="B1928" s="234"/>
      <c r="C1928" s="235"/>
      <c r="D1928" s="236" t="s">
        <v>207</v>
      </c>
      <c r="E1928" s="237" t="s">
        <v>19</v>
      </c>
      <c r="F1928" s="238" t="s">
        <v>985</v>
      </c>
      <c r="G1928" s="235"/>
      <c r="H1928" s="239">
        <v>47.840000000000003</v>
      </c>
      <c r="I1928" s="240"/>
      <c r="J1928" s="235"/>
      <c r="K1928" s="235"/>
      <c r="L1928" s="241"/>
      <c r="M1928" s="242"/>
      <c r="N1928" s="243"/>
      <c r="O1928" s="243"/>
      <c r="P1928" s="243"/>
      <c r="Q1928" s="243"/>
      <c r="R1928" s="243"/>
      <c r="S1928" s="243"/>
      <c r="T1928" s="24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5" t="s">
        <v>207</v>
      </c>
      <c r="AU1928" s="245" t="s">
        <v>83</v>
      </c>
      <c r="AV1928" s="13" t="s">
        <v>83</v>
      </c>
      <c r="AW1928" s="13" t="s">
        <v>35</v>
      </c>
      <c r="AX1928" s="13" t="s">
        <v>74</v>
      </c>
      <c r="AY1928" s="245" t="s">
        <v>197</v>
      </c>
    </row>
    <row r="1929" s="16" customFormat="1">
      <c r="A1929" s="16"/>
      <c r="B1929" s="267"/>
      <c r="C1929" s="268"/>
      <c r="D1929" s="236" t="s">
        <v>207</v>
      </c>
      <c r="E1929" s="269" t="s">
        <v>19</v>
      </c>
      <c r="F1929" s="270" t="s">
        <v>348</v>
      </c>
      <c r="G1929" s="268"/>
      <c r="H1929" s="271">
        <v>223.74000000000001</v>
      </c>
      <c r="I1929" s="272"/>
      <c r="J1929" s="268"/>
      <c r="K1929" s="268"/>
      <c r="L1929" s="273"/>
      <c r="M1929" s="274"/>
      <c r="N1929" s="275"/>
      <c r="O1929" s="275"/>
      <c r="P1929" s="275"/>
      <c r="Q1929" s="275"/>
      <c r="R1929" s="275"/>
      <c r="S1929" s="275"/>
      <c r="T1929" s="27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T1929" s="277" t="s">
        <v>207</v>
      </c>
      <c r="AU1929" s="277" t="s">
        <v>83</v>
      </c>
      <c r="AV1929" s="16" t="s">
        <v>94</v>
      </c>
      <c r="AW1929" s="16" t="s">
        <v>35</v>
      </c>
      <c r="AX1929" s="16" t="s">
        <v>74</v>
      </c>
      <c r="AY1929" s="277" t="s">
        <v>197</v>
      </c>
    </row>
    <row r="1930" s="14" customFormat="1">
      <c r="A1930" s="14"/>
      <c r="B1930" s="246"/>
      <c r="C1930" s="247"/>
      <c r="D1930" s="236" t="s">
        <v>207</v>
      </c>
      <c r="E1930" s="248" t="s">
        <v>19</v>
      </c>
      <c r="F1930" s="249" t="s">
        <v>216</v>
      </c>
      <c r="G1930" s="247"/>
      <c r="H1930" s="250">
        <v>510.125</v>
      </c>
      <c r="I1930" s="251"/>
      <c r="J1930" s="247"/>
      <c r="K1930" s="247"/>
      <c r="L1930" s="252"/>
      <c r="M1930" s="253"/>
      <c r="N1930" s="254"/>
      <c r="O1930" s="254"/>
      <c r="P1930" s="254"/>
      <c r="Q1930" s="254"/>
      <c r="R1930" s="254"/>
      <c r="S1930" s="254"/>
      <c r="T1930" s="25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6" t="s">
        <v>207</v>
      </c>
      <c r="AU1930" s="256" t="s">
        <v>83</v>
      </c>
      <c r="AV1930" s="14" t="s">
        <v>109</v>
      </c>
      <c r="AW1930" s="14" t="s">
        <v>35</v>
      </c>
      <c r="AX1930" s="14" t="s">
        <v>81</v>
      </c>
      <c r="AY1930" s="256" t="s">
        <v>197</v>
      </c>
    </row>
    <row r="1931" s="14" customFormat="1">
      <c r="A1931" s="14"/>
      <c r="B1931" s="246"/>
      <c r="C1931" s="247"/>
      <c r="D1931" s="236" t="s">
        <v>207</v>
      </c>
      <c r="E1931" s="248" t="s">
        <v>19</v>
      </c>
      <c r="F1931" s="249" t="s">
        <v>216</v>
      </c>
      <c r="G1931" s="247"/>
      <c r="H1931" s="250">
        <v>0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207</v>
      </c>
      <c r="AU1931" s="256" t="s">
        <v>83</v>
      </c>
      <c r="AV1931" s="14" t="s">
        <v>109</v>
      </c>
      <c r="AW1931" s="14" t="s">
        <v>35</v>
      </c>
      <c r="AX1931" s="14" t="s">
        <v>74</v>
      </c>
      <c r="AY1931" s="256" t="s">
        <v>197</v>
      </c>
    </row>
    <row r="1932" s="2" customFormat="1" ht="24.15" customHeight="1">
      <c r="A1932" s="41"/>
      <c r="B1932" s="42"/>
      <c r="C1932" s="216" t="s">
        <v>2583</v>
      </c>
      <c r="D1932" s="216" t="s">
        <v>199</v>
      </c>
      <c r="E1932" s="217" t="s">
        <v>2584</v>
      </c>
      <c r="F1932" s="218" t="s">
        <v>2585</v>
      </c>
      <c r="G1932" s="219" t="s">
        <v>202</v>
      </c>
      <c r="H1932" s="220">
        <v>59.369</v>
      </c>
      <c r="I1932" s="221"/>
      <c r="J1932" s="222">
        <f>ROUND(I1932*H1932,2)</f>
        <v>0</v>
      </c>
      <c r="K1932" s="218" t="s">
        <v>203</v>
      </c>
      <c r="L1932" s="47"/>
      <c r="M1932" s="223" t="s">
        <v>19</v>
      </c>
      <c r="N1932" s="224" t="s">
        <v>45</v>
      </c>
      <c r="O1932" s="87"/>
      <c r="P1932" s="225">
        <f>O1932*H1932</f>
        <v>0</v>
      </c>
      <c r="Q1932" s="225">
        <v>0</v>
      </c>
      <c r="R1932" s="225">
        <f>Q1932*H1932</f>
        <v>0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304</v>
      </c>
      <c r="AT1932" s="227" t="s">
        <v>199</v>
      </c>
      <c r="AU1932" s="227" t="s">
        <v>83</v>
      </c>
      <c r="AY1932" s="20" t="s">
        <v>197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81</v>
      </c>
      <c r="BK1932" s="228">
        <f>ROUND(I1932*H1932,2)</f>
        <v>0</v>
      </c>
      <c r="BL1932" s="20" t="s">
        <v>304</v>
      </c>
      <c r="BM1932" s="227" t="s">
        <v>2586</v>
      </c>
    </row>
    <row r="1933" s="2" customFormat="1">
      <c r="A1933" s="41"/>
      <c r="B1933" s="42"/>
      <c r="C1933" s="43"/>
      <c r="D1933" s="229" t="s">
        <v>205</v>
      </c>
      <c r="E1933" s="43"/>
      <c r="F1933" s="230" t="s">
        <v>2587</v>
      </c>
      <c r="G1933" s="43"/>
      <c r="H1933" s="43"/>
      <c r="I1933" s="231"/>
      <c r="J1933" s="43"/>
      <c r="K1933" s="43"/>
      <c r="L1933" s="47"/>
      <c r="M1933" s="232"/>
      <c r="N1933" s="233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205</v>
      </c>
      <c r="AU1933" s="20" t="s">
        <v>83</v>
      </c>
    </row>
    <row r="1934" s="13" customFormat="1">
      <c r="A1934" s="13"/>
      <c r="B1934" s="234"/>
      <c r="C1934" s="235"/>
      <c r="D1934" s="236" t="s">
        <v>207</v>
      </c>
      <c r="E1934" s="237" t="s">
        <v>19</v>
      </c>
      <c r="F1934" s="238" t="s">
        <v>2588</v>
      </c>
      <c r="G1934" s="235"/>
      <c r="H1934" s="239">
        <v>59.369</v>
      </c>
      <c r="I1934" s="240"/>
      <c r="J1934" s="235"/>
      <c r="K1934" s="235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207</v>
      </c>
      <c r="AU1934" s="245" t="s">
        <v>83</v>
      </c>
      <c r="AV1934" s="13" t="s">
        <v>83</v>
      </c>
      <c r="AW1934" s="13" t="s">
        <v>35</v>
      </c>
      <c r="AX1934" s="13" t="s">
        <v>81</v>
      </c>
      <c r="AY1934" s="245" t="s">
        <v>197</v>
      </c>
    </row>
    <row r="1935" s="2" customFormat="1" ht="24.15" customHeight="1">
      <c r="A1935" s="41"/>
      <c r="B1935" s="42"/>
      <c r="C1935" s="216" t="s">
        <v>2589</v>
      </c>
      <c r="D1935" s="216" t="s">
        <v>199</v>
      </c>
      <c r="E1935" s="217" t="s">
        <v>2590</v>
      </c>
      <c r="F1935" s="218" t="s">
        <v>2591</v>
      </c>
      <c r="G1935" s="219" t="s">
        <v>202</v>
      </c>
      <c r="H1935" s="220">
        <v>764.17999999999995</v>
      </c>
      <c r="I1935" s="221"/>
      <c r="J1935" s="222">
        <f>ROUND(I1935*H1935,2)</f>
        <v>0</v>
      </c>
      <c r="K1935" s="218" t="s">
        <v>203</v>
      </c>
      <c r="L1935" s="47"/>
      <c r="M1935" s="223" t="s">
        <v>19</v>
      </c>
      <c r="N1935" s="224" t="s">
        <v>45</v>
      </c>
      <c r="O1935" s="87"/>
      <c r="P1935" s="225">
        <f>O1935*H1935</f>
        <v>0</v>
      </c>
      <c r="Q1935" s="225">
        <v>0</v>
      </c>
      <c r="R1935" s="225">
        <f>Q1935*H1935</f>
        <v>0</v>
      </c>
      <c r="S1935" s="225">
        <v>3.0000000000000001E-05</v>
      </c>
      <c r="T1935" s="226">
        <f>S1935*H1935</f>
        <v>0.022925399999999999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7" t="s">
        <v>304</v>
      </c>
      <c r="AT1935" s="227" t="s">
        <v>199</v>
      </c>
      <c r="AU1935" s="227" t="s">
        <v>83</v>
      </c>
      <c r="AY1935" s="20" t="s">
        <v>197</v>
      </c>
      <c r="BE1935" s="228">
        <f>IF(N1935="základní",J1935,0)</f>
        <v>0</v>
      </c>
      <c r="BF1935" s="228">
        <f>IF(N1935="snížená",J1935,0)</f>
        <v>0</v>
      </c>
      <c r="BG1935" s="228">
        <f>IF(N1935="zákl. přenesená",J1935,0)</f>
        <v>0</v>
      </c>
      <c r="BH1935" s="228">
        <f>IF(N1935="sníž. přenesená",J1935,0)</f>
        <v>0</v>
      </c>
      <c r="BI1935" s="228">
        <f>IF(N1935="nulová",J1935,0)</f>
        <v>0</v>
      </c>
      <c r="BJ1935" s="20" t="s">
        <v>81</v>
      </c>
      <c r="BK1935" s="228">
        <f>ROUND(I1935*H1935,2)</f>
        <v>0</v>
      </c>
      <c r="BL1935" s="20" t="s">
        <v>304</v>
      </c>
      <c r="BM1935" s="227" t="s">
        <v>2592</v>
      </c>
    </row>
    <row r="1936" s="2" customFormat="1">
      <c r="A1936" s="41"/>
      <c r="B1936" s="42"/>
      <c r="C1936" s="43"/>
      <c r="D1936" s="229" t="s">
        <v>205</v>
      </c>
      <c r="E1936" s="43"/>
      <c r="F1936" s="230" t="s">
        <v>2593</v>
      </c>
      <c r="G1936" s="43"/>
      <c r="H1936" s="43"/>
      <c r="I1936" s="231"/>
      <c r="J1936" s="43"/>
      <c r="K1936" s="43"/>
      <c r="L1936" s="47"/>
      <c r="M1936" s="232"/>
      <c r="N1936" s="233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205</v>
      </c>
      <c r="AU1936" s="20" t="s">
        <v>83</v>
      </c>
    </row>
    <row r="1937" s="13" customFormat="1">
      <c r="A1937" s="13"/>
      <c r="B1937" s="234"/>
      <c r="C1937" s="235"/>
      <c r="D1937" s="236" t="s">
        <v>207</v>
      </c>
      <c r="E1937" s="237" t="s">
        <v>19</v>
      </c>
      <c r="F1937" s="238" t="s">
        <v>2594</v>
      </c>
      <c r="G1937" s="235"/>
      <c r="H1937" s="239">
        <v>409</v>
      </c>
      <c r="I1937" s="240"/>
      <c r="J1937" s="235"/>
      <c r="K1937" s="235"/>
      <c r="L1937" s="241"/>
      <c r="M1937" s="242"/>
      <c r="N1937" s="243"/>
      <c r="O1937" s="243"/>
      <c r="P1937" s="243"/>
      <c r="Q1937" s="243"/>
      <c r="R1937" s="243"/>
      <c r="S1937" s="243"/>
      <c r="T1937" s="24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5" t="s">
        <v>207</v>
      </c>
      <c r="AU1937" s="245" t="s">
        <v>83</v>
      </c>
      <c r="AV1937" s="13" t="s">
        <v>83</v>
      </c>
      <c r="AW1937" s="13" t="s">
        <v>35</v>
      </c>
      <c r="AX1937" s="13" t="s">
        <v>74</v>
      </c>
      <c r="AY1937" s="245" t="s">
        <v>197</v>
      </c>
    </row>
    <row r="1938" s="13" customFormat="1">
      <c r="A1938" s="13"/>
      <c r="B1938" s="234"/>
      <c r="C1938" s="235"/>
      <c r="D1938" s="236" t="s">
        <v>207</v>
      </c>
      <c r="E1938" s="237" t="s">
        <v>19</v>
      </c>
      <c r="F1938" s="238" t="s">
        <v>2595</v>
      </c>
      <c r="G1938" s="235"/>
      <c r="H1938" s="239">
        <v>355.18000000000001</v>
      </c>
      <c r="I1938" s="240"/>
      <c r="J1938" s="235"/>
      <c r="K1938" s="235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5" t="s">
        <v>207</v>
      </c>
      <c r="AU1938" s="245" t="s">
        <v>83</v>
      </c>
      <c r="AV1938" s="13" t="s">
        <v>83</v>
      </c>
      <c r="AW1938" s="13" t="s">
        <v>35</v>
      </c>
      <c r="AX1938" s="13" t="s">
        <v>74</v>
      </c>
      <c r="AY1938" s="245" t="s">
        <v>197</v>
      </c>
    </row>
    <row r="1939" s="14" customFormat="1">
      <c r="A1939" s="14"/>
      <c r="B1939" s="246"/>
      <c r="C1939" s="247"/>
      <c r="D1939" s="236" t="s">
        <v>207</v>
      </c>
      <c r="E1939" s="248" t="s">
        <v>19</v>
      </c>
      <c r="F1939" s="249" t="s">
        <v>216</v>
      </c>
      <c r="G1939" s="247"/>
      <c r="H1939" s="250">
        <v>764.17999999999995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6" t="s">
        <v>207</v>
      </c>
      <c r="AU1939" s="256" t="s">
        <v>83</v>
      </c>
      <c r="AV1939" s="14" t="s">
        <v>109</v>
      </c>
      <c r="AW1939" s="14" t="s">
        <v>35</v>
      </c>
      <c r="AX1939" s="14" t="s">
        <v>81</v>
      </c>
      <c r="AY1939" s="256" t="s">
        <v>197</v>
      </c>
    </row>
    <row r="1940" s="2" customFormat="1" ht="16.5" customHeight="1">
      <c r="A1940" s="41"/>
      <c r="B1940" s="42"/>
      <c r="C1940" s="278" t="s">
        <v>2596</v>
      </c>
      <c r="D1940" s="278" t="s">
        <v>547</v>
      </c>
      <c r="E1940" s="279" t="s">
        <v>2533</v>
      </c>
      <c r="F1940" s="280" t="s">
        <v>2534</v>
      </c>
      <c r="G1940" s="281" t="s">
        <v>202</v>
      </c>
      <c r="H1940" s="282">
        <v>840.59799999999996</v>
      </c>
      <c r="I1940" s="283"/>
      <c r="J1940" s="284">
        <f>ROUND(I1940*H1940,2)</f>
        <v>0</v>
      </c>
      <c r="K1940" s="280" t="s">
        <v>203</v>
      </c>
      <c r="L1940" s="285"/>
      <c r="M1940" s="286" t="s">
        <v>19</v>
      </c>
      <c r="N1940" s="287" t="s">
        <v>45</v>
      </c>
      <c r="O1940" s="87"/>
      <c r="P1940" s="225">
        <f>O1940*H1940</f>
        <v>0</v>
      </c>
      <c r="Q1940" s="225">
        <v>0.00020000000000000001</v>
      </c>
      <c r="R1940" s="225">
        <f>Q1940*H1940</f>
        <v>0.16811960000000001</v>
      </c>
      <c r="S1940" s="225">
        <v>0</v>
      </c>
      <c r="T1940" s="226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7" t="s">
        <v>409</v>
      </c>
      <c r="AT1940" s="227" t="s">
        <v>547</v>
      </c>
      <c r="AU1940" s="227" t="s">
        <v>83</v>
      </c>
      <c r="AY1940" s="20" t="s">
        <v>197</v>
      </c>
      <c r="BE1940" s="228">
        <f>IF(N1940="základní",J1940,0)</f>
        <v>0</v>
      </c>
      <c r="BF1940" s="228">
        <f>IF(N1940="snížená",J1940,0)</f>
        <v>0</v>
      </c>
      <c r="BG1940" s="228">
        <f>IF(N1940="zákl. přenesená",J1940,0)</f>
        <v>0</v>
      </c>
      <c r="BH1940" s="228">
        <f>IF(N1940="sníž. přenesená",J1940,0)</f>
        <v>0</v>
      </c>
      <c r="BI1940" s="228">
        <f>IF(N1940="nulová",J1940,0)</f>
        <v>0</v>
      </c>
      <c r="BJ1940" s="20" t="s">
        <v>81</v>
      </c>
      <c r="BK1940" s="228">
        <f>ROUND(I1940*H1940,2)</f>
        <v>0</v>
      </c>
      <c r="BL1940" s="20" t="s">
        <v>304</v>
      </c>
      <c r="BM1940" s="227" t="s">
        <v>2597</v>
      </c>
    </row>
    <row r="1941" s="13" customFormat="1">
      <c r="A1941" s="13"/>
      <c r="B1941" s="234"/>
      <c r="C1941" s="235"/>
      <c r="D1941" s="236" t="s">
        <v>207</v>
      </c>
      <c r="E1941" s="237" t="s">
        <v>19</v>
      </c>
      <c r="F1941" s="238" t="s">
        <v>2598</v>
      </c>
      <c r="G1941" s="235"/>
      <c r="H1941" s="239">
        <v>840.59799999999996</v>
      </c>
      <c r="I1941" s="240"/>
      <c r="J1941" s="235"/>
      <c r="K1941" s="235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5" t="s">
        <v>207</v>
      </c>
      <c r="AU1941" s="245" t="s">
        <v>83</v>
      </c>
      <c r="AV1941" s="13" t="s">
        <v>83</v>
      </c>
      <c r="AW1941" s="13" t="s">
        <v>35</v>
      </c>
      <c r="AX1941" s="13" t="s">
        <v>81</v>
      </c>
      <c r="AY1941" s="245" t="s">
        <v>197</v>
      </c>
    </row>
    <row r="1942" s="2" customFormat="1" ht="33" customHeight="1">
      <c r="A1942" s="41"/>
      <c r="B1942" s="42"/>
      <c r="C1942" s="216" t="s">
        <v>2599</v>
      </c>
      <c r="D1942" s="216" t="s">
        <v>199</v>
      </c>
      <c r="E1942" s="217" t="s">
        <v>2600</v>
      </c>
      <c r="F1942" s="218" t="s">
        <v>2601</v>
      </c>
      <c r="G1942" s="219" t="s">
        <v>202</v>
      </c>
      <c r="H1942" s="220">
        <v>2325.7260000000001</v>
      </c>
      <c r="I1942" s="221"/>
      <c r="J1942" s="222">
        <f>ROUND(I1942*H1942,2)</f>
        <v>0</v>
      </c>
      <c r="K1942" s="218" t="s">
        <v>203</v>
      </c>
      <c r="L1942" s="47"/>
      <c r="M1942" s="223" t="s">
        <v>19</v>
      </c>
      <c r="N1942" s="224" t="s">
        <v>45</v>
      </c>
      <c r="O1942" s="87"/>
      <c r="P1942" s="225">
        <f>O1942*H1942</f>
        <v>0</v>
      </c>
      <c r="Q1942" s="225">
        <v>0.00021000000000000001</v>
      </c>
      <c r="R1942" s="225">
        <f>Q1942*H1942</f>
        <v>0.48840246000000004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304</v>
      </c>
      <c r="AT1942" s="227" t="s">
        <v>199</v>
      </c>
      <c r="AU1942" s="227" t="s">
        <v>83</v>
      </c>
      <c r="AY1942" s="20" t="s">
        <v>197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81</v>
      </c>
      <c r="BK1942" s="228">
        <f>ROUND(I1942*H1942,2)</f>
        <v>0</v>
      </c>
      <c r="BL1942" s="20" t="s">
        <v>304</v>
      </c>
      <c r="BM1942" s="227" t="s">
        <v>2602</v>
      </c>
    </row>
    <row r="1943" s="2" customFormat="1">
      <c r="A1943" s="41"/>
      <c r="B1943" s="42"/>
      <c r="C1943" s="43"/>
      <c r="D1943" s="229" t="s">
        <v>205</v>
      </c>
      <c r="E1943" s="43"/>
      <c r="F1943" s="230" t="s">
        <v>2603</v>
      </c>
      <c r="G1943" s="43"/>
      <c r="H1943" s="43"/>
      <c r="I1943" s="231"/>
      <c r="J1943" s="43"/>
      <c r="K1943" s="43"/>
      <c r="L1943" s="47"/>
      <c r="M1943" s="232"/>
      <c r="N1943" s="233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205</v>
      </c>
      <c r="AU1943" s="20" t="s">
        <v>83</v>
      </c>
    </row>
    <row r="1944" s="13" customFormat="1">
      <c r="A1944" s="13"/>
      <c r="B1944" s="234"/>
      <c r="C1944" s="235"/>
      <c r="D1944" s="236" t="s">
        <v>207</v>
      </c>
      <c r="E1944" s="237" t="s">
        <v>19</v>
      </c>
      <c r="F1944" s="238" t="s">
        <v>2604</v>
      </c>
      <c r="G1944" s="235"/>
      <c r="H1944" s="239">
        <v>2325.7260000000001</v>
      </c>
      <c r="I1944" s="240"/>
      <c r="J1944" s="235"/>
      <c r="K1944" s="235"/>
      <c r="L1944" s="241"/>
      <c r="M1944" s="242"/>
      <c r="N1944" s="243"/>
      <c r="O1944" s="243"/>
      <c r="P1944" s="243"/>
      <c r="Q1944" s="243"/>
      <c r="R1944" s="243"/>
      <c r="S1944" s="243"/>
      <c r="T1944" s="24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5" t="s">
        <v>207</v>
      </c>
      <c r="AU1944" s="245" t="s">
        <v>83</v>
      </c>
      <c r="AV1944" s="13" t="s">
        <v>83</v>
      </c>
      <c r="AW1944" s="13" t="s">
        <v>35</v>
      </c>
      <c r="AX1944" s="13" t="s">
        <v>81</v>
      </c>
      <c r="AY1944" s="245" t="s">
        <v>197</v>
      </c>
    </row>
    <row r="1945" s="2" customFormat="1" ht="37.8" customHeight="1">
      <c r="A1945" s="41"/>
      <c r="B1945" s="42"/>
      <c r="C1945" s="216" t="s">
        <v>2605</v>
      </c>
      <c r="D1945" s="216" t="s">
        <v>199</v>
      </c>
      <c r="E1945" s="217" t="s">
        <v>2606</v>
      </c>
      <c r="F1945" s="218" t="s">
        <v>2607</v>
      </c>
      <c r="G1945" s="219" t="s">
        <v>202</v>
      </c>
      <c r="H1945" s="220">
        <v>69.430000000000007</v>
      </c>
      <c r="I1945" s="221"/>
      <c r="J1945" s="222">
        <f>ROUND(I1945*H1945,2)</f>
        <v>0</v>
      </c>
      <c r="K1945" s="218" t="s">
        <v>203</v>
      </c>
      <c r="L1945" s="47"/>
      <c r="M1945" s="223" t="s">
        <v>19</v>
      </c>
      <c r="N1945" s="224" t="s">
        <v>45</v>
      </c>
      <c r="O1945" s="87"/>
      <c r="P1945" s="225">
        <f>O1945*H1945</f>
        <v>0</v>
      </c>
      <c r="Q1945" s="225">
        <v>1.0000000000000001E-05</v>
      </c>
      <c r="R1945" s="225">
        <f>Q1945*H1945</f>
        <v>0.00069430000000000013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304</v>
      </c>
      <c r="AT1945" s="227" t="s">
        <v>199</v>
      </c>
      <c r="AU1945" s="227" t="s">
        <v>83</v>
      </c>
      <c r="AY1945" s="20" t="s">
        <v>197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81</v>
      </c>
      <c r="BK1945" s="228">
        <f>ROUND(I1945*H1945,2)</f>
        <v>0</v>
      </c>
      <c r="BL1945" s="20" t="s">
        <v>304</v>
      </c>
      <c r="BM1945" s="227" t="s">
        <v>2608</v>
      </c>
    </row>
    <row r="1946" s="2" customFormat="1">
      <c r="A1946" s="41"/>
      <c r="B1946" s="42"/>
      <c r="C1946" s="43"/>
      <c r="D1946" s="229" t="s">
        <v>205</v>
      </c>
      <c r="E1946" s="43"/>
      <c r="F1946" s="230" t="s">
        <v>2609</v>
      </c>
      <c r="G1946" s="43"/>
      <c r="H1946" s="43"/>
      <c r="I1946" s="231"/>
      <c r="J1946" s="43"/>
      <c r="K1946" s="43"/>
      <c r="L1946" s="47"/>
      <c r="M1946" s="232"/>
      <c r="N1946" s="233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205</v>
      </c>
      <c r="AU1946" s="20" t="s">
        <v>83</v>
      </c>
    </row>
    <row r="1947" s="15" customFormat="1">
      <c r="A1947" s="15"/>
      <c r="B1947" s="257"/>
      <c r="C1947" s="258"/>
      <c r="D1947" s="236" t="s">
        <v>207</v>
      </c>
      <c r="E1947" s="259" t="s">
        <v>19</v>
      </c>
      <c r="F1947" s="260" t="s">
        <v>2610</v>
      </c>
      <c r="G1947" s="258"/>
      <c r="H1947" s="259" t="s">
        <v>19</v>
      </c>
      <c r="I1947" s="261"/>
      <c r="J1947" s="258"/>
      <c r="K1947" s="258"/>
      <c r="L1947" s="262"/>
      <c r="M1947" s="263"/>
      <c r="N1947" s="264"/>
      <c r="O1947" s="264"/>
      <c r="P1947" s="264"/>
      <c r="Q1947" s="264"/>
      <c r="R1947" s="264"/>
      <c r="S1947" s="264"/>
      <c r="T1947" s="26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66" t="s">
        <v>207</v>
      </c>
      <c r="AU1947" s="266" t="s">
        <v>83</v>
      </c>
      <c r="AV1947" s="15" t="s">
        <v>81</v>
      </c>
      <c r="AW1947" s="15" t="s">
        <v>35</v>
      </c>
      <c r="AX1947" s="15" t="s">
        <v>74</v>
      </c>
      <c r="AY1947" s="266" t="s">
        <v>197</v>
      </c>
    </row>
    <row r="1948" s="13" customFormat="1">
      <c r="A1948" s="13"/>
      <c r="B1948" s="234"/>
      <c r="C1948" s="235"/>
      <c r="D1948" s="236" t="s">
        <v>207</v>
      </c>
      <c r="E1948" s="237" t="s">
        <v>19</v>
      </c>
      <c r="F1948" s="238" t="s">
        <v>2611</v>
      </c>
      <c r="G1948" s="235"/>
      <c r="H1948" s="239">
        <v>9</v>
      </c>
      <c r="I1948" s="240"/>
      <c r="J1948" s="235"/>
      <c r="K1948" s="235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5" t="s">
        <v>207</v>
      </c>
      <c r="AU1948" s="245" t="s">
        <v>83</v>
      </c>
      <c r="AV1948" s="13" t="s">
        <v>83</v>
      </c>
      <c r="AW1948" s="13" t="s">
        <v>35</v>
      </c>
      <c r="AX1948" s="13" t="s">
        <v>74</v>
      </c>
      <c r="AY1948" s="245" t="s">
        <v>197</v>
      </c>
    </row>
    <row r="1949" s="13" customFormat="1">
      <c r="A1949" s="13"/>
      <c r="B1949" s="234"/>
      <c r="C1949" s="235"/>
      <c r="D1949" s="236" t="s">
        <v>207</v>
      </c>
      <c r="E1949" s="237" t="s">
        <v>19</v>
      </c>
      <c r="F1949" s="238" t="s">
        <v>2612</v>
      </c>
      <c r="G1949" s="235"/>
      <c r="H1949" s="239">
        <v>2.25</v>
      </c>
      <c r="I1949" s="240"/>
      <c r="J1949" s="235"/>
      <c r="K1949" s="235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207</v>
      </c>
      <c r="AU1949" s="245" t="s">
        <v>83</v>
      </c>
      <c r="AV1949" s="13" t="s">
        <v>83</v>
      </c>
      <c r="AW1949" s="13" t="s">
        <v>35</v>
      </c>
      <c r="AX1949" s="13" t="s">
        <v>74</v>
      </c>
      <c r="AY1949" s="245" t="s">
        <v>197</v>
      </c>
    </row>
    <row r="1950" s="13" customFormat="1">
      <c r="A1950" s="13"/>
      <c r="B1950" s="234"/>
      <c r="C1950" s="235"/>
      <c r="D1950" s="236" t="s">
        <v>207</v>
      </c>
      <c r="E1950" s="237" t="s">
        <v>19</v>
      </c>
      <c r="F1950" s="238" t="s">
        <v>2613</v>
      </c>
      <c r="G1950" s="235"/>
      <c r="H1950" s="239">
        <v>16.199999999999999</v>
      </c>
      <c r="I1950" s="240"/>
      <c r="J1950" s="235"/>
      <c r="K1950" s="235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5" t="s">
        <v>207</v>
      </c>
      <c r="AU1950" s="245" t="s">
        <v>83</v>
      </c>
      <c r="AV1950" s="13" t="s">
        <v>83</v>
      </c>
      <c r="AW1950" s="13" t="s">
        <v>35</v>
      </c>
      <c r="AX1950" s="13" t="s">
        <v>74</v>
      </c>
      <c r="AY1950" s="245" t="s">
        <v>197</v>
      </c>
    </row>
    <row r="1951" s="13" customFormat="1">
      <c r="A1951" s="13"/>
      <c r="B1951" s="234"/>
      <c r="C1951" s="235"/>
      <c r="D1951" s="236" t="s">
        <v>207</v>
      </c>
      <c r="E1951" s="237" t="s">
        <v>19</v>
      </c>
      <c r="F1951" s="238" t="s">
        <v>2614</v>
      </c>
      <c r="G1951" s="235"/>
      <c r="H1951" s="239">
        <v>31.5</v>
      </c>
      <c r="I1951" s="240"/>
      <c r="J1951" s="235"/>
      <c r="K1951" s="235"/>
      <c r="L1951" s="241"/>
      <c r="M1951" s="242"/>
      <c r="N1951" s="243"/>
      <c r="O1951" s="243"/>
      <c r="P1951" s="243"/>
      <c r="Q1951" s="243"/>
      <c r="R1951" s="243"/>
      <c r="S1951" s="243"/>
      <c r="T1951" s="24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5" t="s">
        <v>207</v>
      </c>
      <c r="AU1951" s="245" t="s">
        <v>83</v>
      </c>
      <c r="AV1951" s="13" t="s">
        <v>83</v>
      </c>
      <c r="AW1951" s="13" t="s">
        <v>35</v>
      </c>
      <c r="AX1951" s="13" t="s">
        <v>74</v>
      </c>
      <c r="AY1951" s="245" t="s">
        <v>197</v>
      </c>
    </row>
    <row r="1952" s="13" customFormat="1">
      <c r="A1952" s="13"/>
      <c r="B1952" s="234"/>
      <c r="C1952" s="235"/>
      <c r="D1952" s="236" t="s">
        <v>207</v>
      </c>
      <c r="E1952" s="237" t="s">
        <v>19</v>
      </c>
      <c r="F1952" s="238" t="s">
        <v>2615</v>
      </c>
      <c r="G1952" s="235"/>
      <c r="H1952" s="239">
        <v>3.75</v>
      </c>
      <c r="I1952" s="240"/>
      <c r="J1952" s="235"/>
      <c r="K1952" s="235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207</v>
      </c>
      <c r="AU1952" s="245" t="s">
        <v>83</v>
      </c>
      <c r="AV1952" s="13" t="s">
        <v>83</v>
      </c>
      <c r="AW1952" s="13" t="s">
        <v>35</v>
      </c>
      <c r="AX1952" s="13" t="s">
        <v>74</v>
      </c>
      <c r="AY1952" s="245" t="s">
        <v>197</v>
      </c>
    </row>
    <row r="1953" s="13" customFormat="1">
      <c r="A1953" s="13"/>
      <c r="B1953" s="234"/>
      <c r="C1953" s="235"/>
      <c r="D1953" s="236" t="s">
        <v>207</v>
      </c>
      <c r="E1953" s="237" t="s">
        <v>19</v>
      </c>
      <c r="F1953" s="238" t="s">
        <v>2616</v>
      </c>
      <c r="G1953" s="235"/>
      <c r="H1953" s="239">
        <v>4.0499999999999998</v>
      </c>
      <c r="I1953" s="240"/>
      <c r="J1953" s="235"/>
      <c r="K1953" s="235"/>
      <c r="L1953" s="241"/>
      <c r="M1953" s="242"/>
      <c r="N1953" s="243"/>
      <c r="O1953" s="243"/>
      <c r="P1953" s="243"/>
      <c r="Q1953" s="243"/>
      <c r="R1953" s="243"/>
      <c r="S1953" s="243"/>
      <c r="T1953" s="24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5" t="s">
        <v>207</v>
      </c>
      <c r="AU1953" s="245" t="s">
        <v>83</v>
      </c>
      <c r="AV1953" s="13" t="s">
        <v>83</v>
      </c>
      <c r="AW1953" s="13" t="s">
        <v>35</v>
      </c>
      <c r="AX1953" s="13" t="s">
        <v>74</v>
      </c>
      <c r="AY1953" s="245" t="s">
        <v>197</v>
      </c>
    </row>
    <row r="1954" s="13" customFormat="1">
      <c r="A1954" s="13"/>
      <c r="B1954" s="234"/>
      <c r="C1954" s="235"/>
      <c r="D1954" s="236" t="s">
        <v>207</v>
      </c>
      <c r="E1954" s="237" t="s">
        <v>19</v>
      </c>
      <c r="F1954" s="238" t="s">
        <v>2617</v>
      </c>
      <c r="G1954" s="235"/>
      <c r="H1954" s="239">
        <v>1.96</v>
      </c>
      <c r="I1954" s="240"/>
      <c r="J1954" s="235"/>
      <c r="K1954" s="235"/>
      <c r="L1954" s="241"/>
      <c r="M1954" s="242"/>
      <c r="N1954" s="243"/>
      <c r="O1954" s="243"/>
      <c r="P1954" s="243"/>
      <c r="Q1954" s="243"/>
      <c r="R1954" s="243"/>
      <c r="S1954" s="243"/>
      <c r="T1954" s="24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5" t="s">
        <v>207</v>
      </c>
      <c r="AU1954" s="245" t="s">
        <v>83</v>
      </c>
      <c r="AV1954" s="13" t="s">
        <v>83</v>
      </c>
      <c r="AW1954" s="13" t="s">
        <v>35</v>
      </c>
      <c r="AX1954" s="13" t="s">
        <v>74</v>
      </c>
      <c r="AY1954" s="245" t="s">
        <v>197</v>
      </c>
    </row>
    <row r="1955" s="13" customFormat="1">
      <c r="A1955" s="13"/>
      <c r="B1955" s="234"/>
      <c r="C1955" s="235"/>
      <c r="D1955" s="236" t="s">
        <v>207</v>
      </c>
      <c r="E1955" s="237" t="s">
        <v>19</v>
      </c>
      <c r="F1955" s="238" t="s">
        <v>2618</v>
      </c>
      <c r="G1955" s="235"/>
      <c r="H1955" s="239">
        <v>0.71999999999999997</v>
      </c>
      <c r="I1955" s="240"/>
      <c r="J1955" s="235"/>
      <c r="K1955" s="235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5" t="s">
        <v>207</v>
      </c>
      <c r="AU1955" s="245" t="s">
        <v>83</v>
      </c>
      <c r="AV1955" s="13" t="s">
        <v>83</v>
      </c>
      <c r="AW1955" s="13" t="s">
        <v>35</v>
      </c>
      <c r="AX1955" s="13" t="s">
        <v>74</v>
      </c>
      <c r="AY1955" s="245" t="s">
        <v>197</v>
      </c>
    </row>
    <row r="1956" s="14" customFormat="1">
      <c r="A1956" s="14"/>
      <c r="B1956" s="246"/>
      <c r="C1956" s="247"/>
      <c r="D1956" s="236" t="s">
        <v>207</v>
      </c>
      <c r="E1956" s="248" t="s">
        <v>19</v>
      </c>
      <c r="F1956" s="249" t="s">
        <v>216</v>
      </c>
      <c r="G1956" s="247"/>
      <c r="H1956" s="250">
        <v>69.430000000000007</v>
      </c>
      <c r="I1956" s="251"/>
      <c r="J1956" s="247"/>
      <c r="K1956" s="247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6" t="s">
        <v>207</v>
      </c>
      <c r="AU1956" s="256" t="s">
        <v>83</v>
      </c>
      <c r="AV1956" s="14" t="s">
        <v>109</v>
      </c>
      <c r="AW1956" s="14" t="s">
        <v>35</v>
      </c>
      <c r="AX1956" s="14" t="s">
        <v>81</v>
      </c>
      <c r="AY1956" s="256" t="s">
        <v>197</v>
      </c>
    </row>
    <row r="1957" s="2" customFormat="1" ht="24.15" customHeight="1">
      <c r="A1957" s="41"/>
      <c r="B1957" s="42"/>
      <c r="C1957" s="216" t="s">
        <v>2619</v>
      </c>
      <c r="D1957" s="216" t="s">
        <v>199</v>
      </c>
      <c r="E1957" s="217" t="s">
        <v>2620</v>
      </c>
      <c r="F1957" s="218" t="s">
        <v>2621</v>
      </c>
      <c r="G1957" s="219" t="s">
        <v>202</v>
      </c>
      <c r="H1957" s="220">
        <v>85.170000000000002</v>
      </c>
      <c r="I1957" s="221"/>
      <c r="J1957" s="222">
        <f>ROUND(I1957*H1957,2)</f>
        <v>0</v>
      </c>
      <c r="K1957" s="218" t="s">
        <v>203</v>
      </c>
      <c r="L1957" s="47"/>
      <c r="M1957" s="223" t="s">
        <v>19</v>
      </c>
      <c r="N1957" s="224" t="s">
        <v>45</v>
      </c>
      <c r="O1957" s="87"/>
      <c r="P1957" s="225">
        <f>O1957*H1957</f>
        <v>0</v>
      </c>
      <c r="Q1957" s="225">
        <v>1.0000000000000001E-05</v>
      </c>
      <c r="R1957" s="225">
        <f>Q1957*H1957</f>
        <v>0.00085170000000000005</v>
      </c>
      <c r="S1957" s="225">
        <v>0</v>
      </c>
      <c r="T1957" s="226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27" t="s">
        <v>304</v>
      </c>
      <c r="AT1957" s="227" t="s">
        <v>199</v>
      </c>
      <c r="AU1957" s="227" t="s">
        <v>83</v>
      </c>
      <c r="AY1957" s="20" t="s">
        <v>197</v>
      </c>
      <c r="BE1957" s="228">
        <f>IF(N1957="základní",J1957,0)</f>
        <v>0</v>
      </c>
      <c r="BF1957" s="228">
        <f>IF(N1957="snížená",J1957,0)</f>
        <v>0</v>
      </c>
      <c r="BG1957" s="228">
        <f>IF(N1957="zákl. přenesená",J1957,0)</f>
        <v>0</v>
      </c>
      <c r="BH1957" s="228">
        <f>IF(N1957="sníž. přenesená",J1957,0)</f>
        <v>0</v>
      </c>
      <c r="BI1957" s="228">
        <f>IF(N1957="nulová",J1957,0)</f>
        <v>0</v>
      </c>
      <c r="BJ1957" s="20" t="s">
        <v>81</v>
      </c>
      <c r="BK1957" s="228">
        <f>ROUND(I1957*H1957,2)</f>
        <v>0</v>
      </c>
      <c r="BL1957" s="20" t="s">
        <v>304</v>
      </c>
      <c r="BM1957" s="227" t="s">
        <v>2622</v>
      </c>
    </row>
    <row r="1958" s="2" customFormat="1">
      <c r="A1958" s="41"/>
      <c r="B1958" s="42"/>
      <c r="C1958" s="43"/>
      <c r="D1958" s="229" t="s">
        <v>205</v>
      </c>
      <c r="E1958" s="43"/>
      <c r="F1958" s="230" t="s">
        <v>2623</v>
      </c>
      <c r="G1958" s="43"/>
      <c r="H1958" s="43"/>
      <c r="I1958" s="231"/>
      <c r="J1958" s="43"/>
      <c r="K1958" s="43"/>
      <c r="L1958" s="47"/>
      <c r="M1958" s="232"/>
      <c r="N1958" s="233"/>
      <c r="O1958" s="87"/>
      <c r="P1958" s="87"/>
      <c r="Q1958" s="87"/>
      <c r="R1958" s="87"/>
      <c r="S1958" s="87"/>
      <c r="T1958" s="88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T1958" s="20" t="s">
        <v>205</v>
      </c>
      <c r="AU1958" s="20" t="s">
        <v>83</v>
      </c>
    </row>
    <row r="1959" s="13" customFormat="1">
      <c r="A1959" s="13"/>
      <c r="B1959" s="234"/>
      <c r="C1959" s="235"/>
      <c r="D1959" s="236" t="s">
        <v>207</v>
      </c>
      <c r="E1959" s="237" t="s">
        <v>19</v>
      </c>
      <c r="F1959" s="238" t="s">
        <v>2624</v>
      </c>
      <c r="G1959" s="235"/>
      <c r="H1959" s="239">
        <v>21</v>
      </c>
      <c r="I1959" s="240"/>
      <c r="J1959" s="235"/>
      <c r="K1959" s="235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207</v>
      </c>
      <c r="AU1959" s="245" t="s">
        <v>83</v>
      </c>
      <c r="AV1959" s="13" t="s">
        <v>83</v>
      </c>
      <c r="AW1959" s="13" t="s">
        <v>35</v>
      </c>
      <c r="AX1959" s="13" t="s">
        <v>74</v>
      </c>
      <c r="AY1959" s="245" t="s">
        <v>197</v>
      </c>
    </row>
    <row r="1960" s="13" customFormat="1">
      <c r="A1960" s="13"/>
      <c r="B1960" s="234"/>
      <c r="C1960" s="235"/>
      <c r="D1960" s="236" t="s">
        <v>207</v>
      </c>
      <c r="E1960" s="237" t="s">
        <v>19</v>
      </c>
      <c r="F1960" s="238" t="s">
        <v>2625</v>
      </c>
      <c r="G1960" s="235"/>
      <c r="H1960" s="239">
        <v>36.799999999999997</v>
      </c>
      <c r="I1960" s="240"/>
      <c r="J1960" s="235"/>
      <c r="K1960" s="235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207</v>
      </c>
      <c r="AU1960" s="245" t="s">
        <v>83</v>
      </c>
      <c r="AV1960" s="13" t="s">
        <v>83</v>
      </c>
      <c r="AW1960" s="13" t="s">
        <v>35</v>
      </c>
      <c r="AX1960" s="13" t="s">
        <v>74</v>
      </c>
      <c r="AY1960" s="245" t="s">
        <v>197</v>
      </c>
    </row>
    <row r="1961" s="13" customFormat="1">
      <c r="A1961" s="13"/>
      <c r="B1961" s="234"/>
      <c r="C1961" s="235"/>
      <c r="D1961" s="236" t="s">
        <v>207</v>
      </c>
      <c r="E1961" s="237" t="s">
        <v>19</v>
      </c>
      <c r="F1961" s="238" t="s">
        <v>2626</v>
      </c>
      <c r="G1961" s="235"/>
      <c r="H1961" s="239">
        <v>9</v>
      </c>
      <c r="I1961" s="240"/>
      <c r="J1961" s="235"/>
      <c r="K1961" s="235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207</v>
      </c>
      <c r="AU1961" s="245" t="s">
        <v>83</v>
      </c>
      <c r="AV1961" s="13" t="s">
        <v>83</v>
      </c>
      <c r="AW1961" s="13" t="s">
        <v>35</v>
      </c>
      <c r="AX1961" s="13" t="s">
        <v>74</v>
      </c>
      <c r="AY1961" s="245" t="s">
        <v>197</v>
      </c>
    </row>
    <row r="1962" s="13" customFormat="1">
      <c r="A1962" s="13"/>
      <c r="B1962" s="234"/>
      <c r="C1962" s="235"/>
      <c r="D1962" s="236" t="s">
        <v>207</v>
      </c>
      <c r="E1962" s="237" t="s">
        <v>19</v>
      </c>
      <c r="F1962" s="238" t="s">
        <v>2627</v>
      </c>
      <c r="G1962" s="235"/>
      <c r="H1962" s="239">
        <v>3.2000000000000002</v>
      </c>
      <c r="I1962" s="240"/>
      <c r="J1962" s="235"/>
      <c r="K1962" s="235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207</v>
      </c>
      <c r="AU1962" s="245" t="s">
        <v>83</v>
      </c>
      <c r="AV1962" s="13" t="s">
        <v>83</v>
      </c>
      <c r="AW1962" s="13" t="s">
        <v>35</v>
      </c>
      <c r="AX1962" s="13" t="s">
        <v>74</v>
      </c>
      <c r="AY1962" s="245" t="s">
        <v>197</v>
      </c>
    </row>
    <row r="1963" s="13" customFormat="1">
      <c r="A1963" s="13"/>
      <c r="B1963" s="234"/>
      <c r="C1963" s="235"/>
      <c r="D1963" s="236" t="s">
        <v>207</v>
      </c>
      <c r="E1963" s="237" t="s">
        <v>19</v>
      </c>
      <c r="F1963" s="238" t="s">
        <v>2628</v>
      </c>
      <c r="G1963" s="235"/>
      <c r="H1963" s="239">
        <v>3.1699999999999999</v>
      </c>
      <c r="I1963" s="240"/>
      <c r="J1963" s="235"/>
      <c r="K1963" s="235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207</v>
      </c>
      <c r="AU1963" s="245" t="s">
        <v>83</v>
      </c>
      <c r="AV1963" s="13" t="s">
        <v>83</v>
      </c>
      <c r="AW1963" s="13" t="s">
        <v>35</v>
      </c>
      <c r="AX1963" s="13" t="s">
        <v>74</v>
      </c>
      <c r="AY1963" s="245" t="s">
        <v>197</v>
      </c>
    </row>
    <row r="1964" s="13" customFormat="1">
      <c r="A1964" s="13"/>
      <c r="B1964" s="234"/>
      <c r="C1964" s="235"/>
      <c r="D1964" s="236" t="s">
        <v>207</v>
      </c>
      <c r="E1964" s="237" t="s">
        <v>19</v>
      </c>
      <c r="F1964" s="238" t="s">
        <v>2629</v>
      </c>
      <c r="G1964" s="235"/>
      <c r="H1964" s="239">
        <v>3.6000000000000001</v>
      </c>
      <c r="I1964" s="240"/>
      <c r="J1964" s="235"/>
      <c r="K1964" s="235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207</v>
      </c>
      <c r="AU1964" s="245" t="s">
        <v>83</v>
      </c>
      <c r="AV1964" s="13" t="s">
        <v>83</v>
      </c>
      <c r="AW1964" s="13" t="s">
        <v>35</v>
      </c>
      <c r="AX1964" s="13" t="s">
        <v>74</v>
      </c>
      <c r="AY1964" s="245" t="s">
        <v>197</v>
      </c>
    </row>
    <row r="1965" s="13" customFormat="1">
      <c r="A1965" s="13"/>
      <c r="B1965" s="234"/>
      <c r="C1965" s="235"/>
      <c r="D1965" s="236" t="s">
        <v>207</v>
      </c>
      <c r="E1965" s="237" t="s">
        <v>19</v>
      </c>
      <c r="F1965" s="238" t="s">
        <v>2630</v>
      </c>
      <c r="G1965" s="235"/>
      <c r="H1965" s="239">
        <v>4</v>
      </c>
      <c r="I1965" s="240"/>
      <c r="J1965" s="235"/>
      <c r="K1965" s="235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207</v>
      </c>
      <c r="AU1965" s="245" t="s">
        <v>83</v>
      </c>
      <c r="AV1965" s="13" t="s">
        <v>83</v>
      </c>
      <c r="AW1965" s="13" t="s">
        <v>35</v>
      </c>
      <c r="AX1965" s="13" t="s">
        <v>74</v>
      </c>
      <c r="AY1965" s="245" t="s">
        <v>197</v>
      </c>
    </row>
    <row r="1966" s="13" customFormat="1">
      <c r="A1966" s="13"/>
      <c r="B1966" s="234"/>
      <c r="C1966" s="235"/>
      <c r="D1966" s="236" t="s">
        <v>207</v>
      </c>
      <c r="E1966" s="237" t="s">
        <v>19</v>
      </c>
      <c r="F1966" s="238" t="s">
        <v>2631</v>
      </c>
      <c r="G1966" s="235"/>
      <c r="H1966" s="239">
        <v>4.4000000000000004</v>
      </c>
      <c r="I1966" s="240"/>
      <c r="J1966" s="235"/>
      <c r="K1966" s="235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207</v>
      </c>
      <c r="AU1966" s="245" t="s">
        <v>83</v>
      </c>
      <c r="AV1966" s="13" t="s">
        <v>83</v>
      </c>
      <c r="AW1966" s="13" t="s">
        <v>35</v>
      </c>
      <c r="AX1966" s="13" t="s">
        <v>74</v>
      </c>
      <c r="AY1966" s="245" t="s">
        <v>197</v>
      </c>
    </row>
    <row r="1967" s="14" customFormat="1">
      <c r="A1967" s="14"/>
      <c r="B1967" s="246"/>
      <c r="C1967" s="247"/>
      <c r="D1967" s="236" t="s">
        <v>207</v>
      </c>
      <c r="E1967" s="248" t="s">
        <v>19</v>
      </c>
      <c r="F1967" s="249" t="s">
        <v>216</v>
      </c>
      <c r="G1967" s="247"/>
      <c r="H1967" s="250">
        <v>85.170000000000002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207</v>
      </c>
      <c r="AU1967" s="256" t="s">
        <v>83</v>
      </c>
      <c r="AV1967" s="14" t="s">
        <v>109</v>
      </c>
      <c r="AW1967" s="14" t="s">
        <v>35</v>
      </c>
      <c r="AX1967" s="14" t="s">
        <v>81</v>
      </c>
      <c r="AY1967" s="256" t="s">
        <v>197</v>
      </c>
    </row>
    <row r="1968" s="2" customFormat="1" ht="24.15" customHeight="1">
      <c r="A1968" s="41"/>
      <c r="B1968" s="42"/>
      <c r="C1968" s="216" t="s">
        <v>2632</v>
      </c>
      <c r="D1968" s="216" t="s">
        <v>199</v>
      </c>
      <c r="E1968" s="217" t="s">
        <v>2633</v>
      </c>
      <c r="F1968" s="218" t="s">
        <v>2634</v>
      </c>
      <c r="G1968" s="219" t="s">
        <v>202</v>
      </c>
      <c r="H1968" s="220">
        <v>825.55999999999995</v>
      </c>
      <c r="I1968" s="221"/>
      <c r="J1968" s="222">
        <f>ROUND(I1968*H1968,2)</f>
        <v>0</v>
      </c>
      <c r="K1968" s="218" t="s">
        <v>203</v>
      </c>
      <c r="L1968" s="47"/>
      <c r="M1968" s="223" t="s">
        <v>19</v>
      </c>
      <c r="N1968" s="224" t="s">
        <v>45</v>
      </c>
      <c r="O1968" s="87"/>
      <c r="P1968" s="225">
        <f>O1968*H1968</f>
        <v>0</v>
      </c>
      <c r="Q1968" s="225">
        <v>1.0000000000000001E-05</v>
      </c>
      <c r="R1968" s="225">
        <f>Q1968*H1968</f>
        <v>0.0082556000000000001</v>
      </c>
      <c r="S1968" s="225">
        <v>0</v>
      </c>
      <c r="T1968" s="226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27" t="s">
        <v>304</v>
      </c>
      <c r="AT1968" s="227" t="s">
        <v>199</v>
      </c>
      <c r="AU1968" s="227" t="s">
        <v>83</v>
      </c>
      <c r="AY1968" s="20" t="s">
        <v>197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20" t="s">
        <v>81</v>
      </c>
      <c r="BK1968" s="228">
        <f>ROUND(I1968*H1968,2)</f>
        <v>0</v>
      </c>
      <c r="BL1968" s="20" t="s">
        <v>304</v>
      </c>
      <c r="BM1968" s="227" t="s">
        <v>2635</v>
      </c>
    </row>
    <row r="1969" s="2" customFormat="1">
      <c r="A1969" s="41"/>
      <c r="B1969" s="42"/>
      <c r="C1969" s="43"/>
      <c r="D1969" s="229" t="s">
        <v>205</v>
      </c>
      <c r="E1969" s="43"/>
      <c r="F1969" s="230" t="s">
        <v>2636</v>
      </c>
      <c r="G1969" s="43"/>
      <c r="H1969" s="43"/>
      <c r="I1969" s="231"/>
      <c r="J1969" s="43"/>
      <c r="K1969" s="43"/>
      <c r="L1969" s="47"/>
      <c r="M1969" s="232"/>
      <c r="N1969" s="233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205</v>
      </c>
      <c r="AU1969" s="20" t="s">
        <v>83</v>
      </c>
    </row>
    <row r="1970" s="13" customFormat="1">
      <c r="A1970" s="13"/>
      <c r="B1970" s="234"/>
      <c r="C1970" s="235"/>
      <c r="D1970" s="236" t="s">
        <v>207</v>
      </c>
      <c r="E1970" s="237" t="s">
        <v>19</v>
      </c>
      <c r="F1970" s="238" t="s">
        <v>2637</v>
      </c>
      <c r="G1970" s="235"/>
      <c r="H1970" s="239">
        <v>825.55999999999995</v>
      </c>
      <c r="I1970" s="240"/>
      <c r="J1970" s="235"/>
      <c r="K1970" s="235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207</v>
      </c>
      <c r="AU1970" s="245" t="s">
        <v>83</v>
      </c>
      <c r="AV1970" s="13" t="s">
        <v>83</v>
      </c>
      <c r="AW1970" s="13" t="s">
        <v>35</v>
      </c>
      <c r="AX1970" s="13" t="s">
        <v>81</v>
      </c>
      <c r="AY1970" s="245" t="s">
        <v>197</v>
      </c>
    </row>
    <row r="1971" s="2" customFormat="1" ht="37.8" customHeight="1">
      <c r="A1971" s="41"/>
      <c r="B1971" s="42"/>
      <c r="C1971" s="216" t="s">
        <v>2638</v>
      </c>
      <c r="D1971" s="216" t="s">
        <v>199</v>
      </c>
      <c r="E1971" s="217" t="s">
        <v>2639</v>
      </c>
      <c r="F1971" s="218" t="s">
        <v>2640</v>
      </c>
      <c r="G1971" s="219" t="s">
        <v>202</v>
      </c>
      <c r="H1971" s="220">
        <v>2325.7260000000001</v>
      </c>
      <c r="I1971" s="221"/>
      <c r="J1971" s="222">
        <f>ROUND(I1971*H1971,2)</f>
        <v>0</v>
      </c>
      <c r="K1971" s="218" t="s">
        <v>203</v>
      </c>
      <c r="L1971" s="47"/>
      <c r="M1971" s="223" t="s">
        <v>19</v>
      </c>
      <c r="N1971" s="224" t="s">
        <v>45</v>
      </c>
      <c r="O1971" s="87"/>
      <c r="P1971" s="225">
        <f>O1971*H1971</f>
        <v>0</v>
      </c>
      <c r="Q1971" s="225">
        <v>0.00029</v>
      </c>
      <c r="R1971" s="225">
        <f>Q1971*H1971</f>
        <v>0.67446054</v>
      </c>
      <c r="S1971" s="225">
        <v>0</v>
      </c>
      <c r="T1971" s="226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27" t="s">
        <v>304</v>
      </c>
      <c r="AT1971" s="227" t="s">
        <v>199</v>
      </c>
      <c r="AU1971" s="227" t="s">
        <v>83</v>
      </c>
      <c r="AY1971" s="20" t="s">
        <v>197</v>
      </c>
      <c r="BE1971" s="228">
        <f>IF(N1971="základní",J1971,0)</f>
        <v>0</v>
      </c>
      <c r="BF1971" s="228">
        <f>IF(N1971="snížená",J1971,0)</f>
        <v>0</v>
      </c>
      <c r="BG1971" s="228">
        <f>IF(N1971="zákl. přenesená",J1971,0)</f>
        <v>0</v>
      </c>
      <c r="BH1971" s="228">
        <f>IF(N1971="sníž. přenesená",J1971,0)</f>
        <v>0</v>
      </c>
      <c r="BI1971" s="228">
        <f>IF(N1971="nulová",J1971,0)</f>
        <v>0</v>
      </c>
      <c r="BJ1971" s="20" t="s">
        <v>81</v>
      </c>
      <c r="BK1971" s="228">
        <f>ROUND(I1971*H1971,2)</f>
        <v>0</v>
      </c>
      <c r="BL1971" s="20" t="s">
        <v>304</v>
      </c>
      <c r="BM1971" s="227" t="s">
        <v>2641</v>
      </c>
    </row>
    <row r="1972" s="2" customFormat="1">
      <c r="A1972" s="41"/>
      <c r="B1972" s="42"/>
      <c r="C1972" s="43"/>
      <c r="D1972" s="229" t="s">
        <v>205</v>
      </c>
      <c r="E1972" s="43"/>
      <c r="F1972" s="230" t="s">
        <v>2642</v>
      </c>
      <c r="G1972" s="43"/>
      <c r="H1972" s="43"/>
      <c r="I1972" s="231"/>
      <c r="J1972" s="43"/>
      <c r="K1972" s="43"/>
      <c r="L1972" s="47"/>
      <c r="M1972" s="232"/>
      <c r="N1972" s="233"/>
      <c r="O1972" s="87"/>
      <c r="P1972" s="87"/>
      <c r="Q1972" s="87"/>
      <c r="R1972" s="87"/>
      <c r="S1972" s="87"/>
      <c r="T1972" s="88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T1972" s="20" t="s">
        <v>205</v>
      </c>
      <c r="AU1972" s="20" t="s">
        <v>83</v>
      </c>
    </row>
    <row r="1973" s="13" customFormat="1">
      <c r="A1973" s="13"/>
      <c r="B1973" s="234"/>
      <c r="C1973" s="235"/>
      <c r="D1973" s="236" t="s">
        <v>207</v>
      </c>
      <c r="E1973" s="237" t="s">
        <v>19</v>
      </c>
      <c r="F1973" s="238" t="s">
        <v>2604</v>
      </c>
      <c r="G1973" s="235"/>
      <c r="H1973" s="239">
        <v>2325.7260000000001</v>
      </c>
      <c r="I1973" s="240"/>
      <c r="J1973" s="235"/>
      <c r="K1973" s="235"/>
      <c r="L1973" s="241"/>
      <c r="M1973" s="242"/>
      <c r="N1973" s="243"/>
      <c r="O1973" s="243"/>
      <c r="P1973" s="243"/>
      <c r="Q1973" s="243"/>
      <c r="R1973" s="243"/>
      <c r="S1973" s="243"/>
      <c r="T1973" s="24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5" t="s">
        <v>207</v>
      </c>
      <c r="AU1973" s="245" t="s">
        <v>83</v>
      </c>
      <c r="AV1973" s="13" t="s">
        <v>83</v>
      </c>
      <c r="AW1973" s="13" t="s">
        <v>35</v>
      </c>
      <c r="AX1973" s="13" t="s">
        <v>81</v>
      </c>
      <c r="AY1973" s="245" t="s">
        <v>197</v>
      </c>
    </row>
    <row r="1974" s="12" customFormat="1" ht="22.8" customHeight="1">
      <c r="A1974" s="12"/>
      <c r="B1974" s="200"/>
      <c r="C1974" s="201"/>
      <c r="D1974" s="202" t="s">
        <v>73</v>
      </c>
      <c r="E1974" s="214" t="s">
        <v>2643</v>
      </c>
      <c r="F1974" s="214" t="s">
        <v>2644</v>
      </c>
      <c r="G1974" s="201"/>
      <c r="H1974" s="201"/>
      <c r="I1974" s="204"/>
      <c r="J1974" s="215">
        <f>BK1974</f>
        <v>0</v>
      </c>
      <c r="K1974" s="201"/>
      <c r="L1974" s="206"/>
      <c r="M1974" s="207"/>
      <c r="N1974" s="208"/>
      <c r="O1974" s="208"/>
      <c r="P1974" s="209">
        <f>SUM(P1975:P1981)</f>
        <v>0</v>
      </c>
      <c r="Q1974" s="208"/>
      <c r="R1974" s="209">
        <f>SUM(R1975:R1981)</f>
        <v>1.0000000000000001E-05</v>
      </c>
      <c r="S1974" s="208"/>
      <c r="T1974" s="210">
        <f>SUM(T1975:T1981)</f>
        <v>0</v>
      </c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R1974" s="211" t="s">
        <v>83</v>
      </c>
      <c r="AT1974" s="212" t="s">
        <v>73</v>
      </c>
      <c r="AU1974" s="212" t="s">
        <v>81</v>
      </c>
      <c r="AY1974" s="211" t="s">
        <v>197</v>
      </c>
      <c r="BK1974" s="213">
        <f>SUM(BK1975:BK1981)</f>
        <v>0</v>
      </c>
    </row>
    <row r="1975" s="2" customFormat="1" ht="16.5" customHeight="1">
      <c r="A1975" s="41"/>
      <c r="B1975" s="42"/>
      <c r="C1975" s="216" t="s">
        <v>2645</v>
      </c>
      <c r="D1975" s="216" t="s">
        <v>199</v>
      </c>
      <c r="E1975" s="217" t="s">
        <v>2646</v>
      </c>
      <c r="F1975" s="218" t="s">
        <v>2647</v>
      </c>
      <c r="G1975" s="219" t="s">
        <v>533</v>
      </c>
      <c r="H1975" s="220">
        <v>1</v>
      </c>
      <c r="I1975" s="221"/>
      <c r="J1975" s="222">
        <f>ROUND(I1975*H1975,2)</f>
        <v>0</v>
      </c>
      <c r="K1975" s="218" t="s">
        <v>19</v>
      </c>
      <c r="L1975" s="47"/>
      <c r="M1975" s="223" t="s">
        <v>19</v>
      </c>
      <c r="N1975" s="224" t="s">
        <v>45</v>
      </c>
      <c r="O1975" s="87"/>
      <c r="P1975" s="225">
        <f>O1975*H1975</f>
        <v>0</v>
      </c>
      <c r="Q1975" s="225">
        <v>1.0000000000000001E-05</v>
      </c>
      <c r="R1975" s="225">
        <f>Q1975*H1975</f>
        <v>1.0000000000000001E-05</v>
      </c>
      <c r="S1975" s="225">
        <v>0</v>
      </c>
      <c r="T1975" s="226">
        <f>S1975*H1975</f>
        <v>0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27" t="s">
        <v>304</v>
      </c>
      <c r="AT1975" s="227" t="s">
        <v>199</v>
      </c>
      <c r="AU1975" s="227" t="s">
        <v>83</v>
      </c>
      <c r="AY1975" s="20" t="s">
        <v>197</v>
      </c>
      <c r="BE1975" s="228">
        <f>IF(N1975="základní",J1975,0)</f>
        <v>0</v>
      </c>
      <c r="BF1975" s="228">
        <f>IF(N1975="snížená",J1975,0)</f>
        <v>0</v>
      </c>
      <c r="BG1975" s="228">
        <f>IF(N1975="zákl. přenesená",J1975,0)</f>
        <v>0</v>
      </c>
      <c r="BH1975" s="228">
        <f>IF(N1975="sníž. přenesená",J1975,0)</f>
        <v>0</v>
      </c>
      <c r="BI1975" s="228">
        <f>IF(N1975="nulová",J1975,0)</f>
        <v>0</v>
      </c>
      <c r="BJ1975" s="20" t="s">
        <v>81</v>
      </c>
      <c r="BK1975" s="228">
        <f>ROUND(I1975*H1975,2)</f>
        <v>0</v>
      </c>
      <c r="BL1975" s="20" t="s">
        <v>304</v>
      </c>
      <c r="BM1975" s="227" t="s">
        <v>2648</v>
      </c>
    </row>
    <row r="1976" s="15" customFormat="1">
      <c r="A1976" s="15"/>
      <c r="B1976" s="257"/>
      <c r="C1976" s="258"/>
      <c r="D1976" s="236" t="s">
        <v>207</v>
      </c>
      <c r="E1976" s="259" t="s">
        <v>19</v>
      </c>
      <c r="F1976" s="260" t="s">
        <v>2649</v>
      </c>
      <c r="G1976" s="258"/>
      <c r="H1976" s="259" t="s">
        <v>19</v>
      </c>
      <c r="I1976" s="261"/>
      <c r="J1976" s="258"/>
      <c r="K1976" s="258"/>
      <c r="L1976" s="262"/>
      <c r="M1976" s="263"/>
      <c r="N1976" s="264"/>
      <c r="O1976" s="264"/>
      <c r="P1976" s="264"/>
      <c r="Q1976" s="264"/>
      <c r="R1976" s="264"/>
      <c r="S1976" s="264"/>
      <c r="T1976" s="26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66" t="s">
        <v>207</v>
      </c>
      <c r="AU1976" s="266" t="s">
        <v>83</v>
      </c>
      <c r="AV1976" s="15" t="s">
        <v>81</v>
      </c>
      <c r="AW1976" s="15" t="s">
        <v>35</v>
      </c>
      <c r="AX1976" s="15" t="s">
        <v>74</v>
      </c>
      <c r="AY1976" s="266" t="s">
        <v>197</v>
      </c>
    </row>
    <row r="1977" s="15" customFormat="1">
      <c r="A1977" s="15"/>
      <c r="B1977" s="257"/>
      <c r="C1977" s="258"/>
      <c r="D1977" s="236" t="s">
        <v>207</v>
      </c>
      <c r="E1977" s="259" t="s">
        <v>19</v>
      </c>
      <c r="F1977" s="260" t="s">
        <v>2650</v>
      </c>
      <c r="G1977" s="258"/>
      <c r="H1977" s="259" t="s">
        <v>19</v>
      </c>
      <c r="I1977" s="261"/>
      <c r="J1977" s="258"/>
      <c r="K1977" s="258"/>
      <c r="L1977" s="262"/>
      <c r="M1977" s="263"/>
      <c r="N1977" s="264"/>
      <c r="O1977" s="264"/>
      <c r="P1977" s="264"/>
      <c r="Q1977" s="264"/>
      <c r="R1977" s="264"/>
      <c r="S1977" s="264"/>
      <c r="T1977" s="26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6" t="s">
        <v>207</v>
      </c>
      <c r="AU1977" s="266" t="s">
        <v>83</v>
      </c>
      <c r="AV1977" s="15" t="s">
        <v>81</v>
      </c>
      <c r="AW1977" s="15" t="s">
        <v>35</v>
      </c>
      <c r="AX1977" s="15" t="s">
        <v>74</v>
      </c>
      <c r="AY1977" s="266" t="s">
        <v>197</v>
      </c>
    </row>
    <row r="1978" s="15" customFormat="1">
      <c r="A1978" s="15"/>
      <c r="B1978" s="257"/>
      <c r="C1978" s="258"/>
      <c r="D1978" s="236" t="s">
        <v>207</v>
      </c>
      <c r="E1978" s="259" t="s">
        <v>19</v>
      </c>
      <c r="F1978" s="260" t="s">
        <v>2651</v>
      </c>
      <c r="G1978" s="258"/>
      <c r="H1978" s="259" t="s">
        <v>19</v>
      </c>
      <c r="I1978" s="261"/>
      <c r="J1978" s="258"/>
      <c r="K1978" s="258"/>
      <c r="L1978" s="262"/>
      <c r="M1978" s="263"/>
      <c r="N1978" s="264"/>
      <c r="O1978" s="264"/>
      <c r="P1978" s="264"/>
      <c r="Q1978" s="264"/>
      <c r="R1978" s="264"/>
      <c r="S1978" s="264"/>
      <c r="T1978" s="26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6" t="s">
        <v>207</v>
      </c>
      <c r="AU1978" s="266" t="s">
        <v>83</v>
      </c>
      <c r="AV1978" s="15" t="s">
        <v>81</v>
      </c>
      <c r="AW1978" s="15" t="s">
        <v>35</v>
      </c>
      <c r="AX1978" s="15" t="s">
        <v>74</v>
      </c>
      <c r="AY1978" s="266" t="s">
        <v>197</v>
      </c>
    </row>
    <row r="1979" s="13" customFormat="1">
      <c r="A1979" s="13"/>
      <c r="B1979" s="234"/>
      <c r="C1979" s="235"/>
      <c r="D1979" s="236" t="s">
        <v>207</v>
      </c>
      <c r="E1979" s="237" t="s">
        <v>19</v>
      </c>
      <c r="F1979" s="238" t="s">
        <v>81</v>
      </c>
      <c r="G1979" s="235"/>
      <c r="H1979" s="239">
        <v>1</v>
      </c>
      <c r="I1979" s="240"/>
      <c r="J1979" s="235"/>
      <c r="K1979" s="235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207</v>
      </c>
      <c r="AU1979" s="245" t="s">
        <v>83</v>
      </c>
      <c r="AV1979" s="13" t="s">
        <v>83</v>
      </c>
      <c r="AW1979" s="13" t="s">
        <v>35</v>
      </c>
      <c r="AX1979" s="13" t="s">
        <v>81</v>
      </c>
      <c r="AY1979" s="245" t="s">
        <v>197</v>
      </c>
    </row>
    <row r="1980" s="2" customFormat="1" ht="49.05" customHeight="1">
      <c r="A1980" s="41"/>
      <c r="B1980" s="42"/>
      <c r="C1980" s="216" t="s">
        <v>2652</v>
      </c>
      <c r="D1980" s="216" t="s">
        <v>199</v>
      </c>
      <c r="E1980" s="217" t="s">
        <v>2653</v>
      </c>
      <c r="F1980" s="218" t="s">
        <v>2654</v>
      </c>
      <c r="G1980" s="219" t="s">
        <v>1331</v>
      </c>
      <c r="H1980" s="288"/>
      <c r="I1980" s="221"/>
      <c r="J1980" s="222">
        <f>ROUND(I1980*H1980,2)</f>
        <v>0</v>
      </c>
      <c r="K1980" s="218" t="s">
        <v>203</v>
      </c>
      <c r="L1980" s="47"/>
      <c r="M1980" s="223" t="s">
        <v>19</v>
      </c>
      <c r="N1980" s="224" t="s">
        <v>45</v>
      </c>
      <c r="O1980" s="87"/>
      <c r="P1980" s="225">
        <f>O1980*H1980</f>
        <v>0</v>
      </c>
      <c r="Q1980" s="225">
        <v>0</v>
      </c>
      <c r="R1980" s="225">
        <f>Q1980*H1980</f>
        <v>0</v>
      </c>
      <c r="S1980" s="225">
        <v>0</v>
      </c>
      <c r="T1980" s="226">
        <f>S1980*H1980</f>
        <v>0</v>
      </c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R1980" s="227" t="s">
        <v>304</v>
      </c>
      <c r="AT1980" s="227" t="s">
        <v>199</v>
      </c>
      <c r="AU1980" s="227" t="s">
        <v>83</v>
      </c>
      <c r="AY1980" s="20" t="s">
        <v>197</v>
      </c>
      <c r="BE1980" s="228">
        <f>IF(N1980="základní",J1980,0)</f>
        <v>0</v>
      </c>
      <c r="BF1980" s="228">
        <f>IF(N1980="snížená",J1980,0)</f>
        <v>0</v>
      </c>
      <c r="BG1980" s="228">
        <f>IF(N1980="zákl. přenesená",J1980,0)</f>
        <v>0</v>
      </c>
      <c r="BH1980" s="228">
        <f>IF(N1980="sníž. přenesená",J1980,0)</f>
        <v>0</v>
      </c>
      <c r="BI1980" s="228">
        <f>IF(N1980="nulová",J1980,0)</f>
        <v>0</v>
      </c>
      <c r="BJ1980" s="20" t="s">
        <v>81</v>
      </c>
      <c r="BK1980" s="228">
        <f>ROUND(I1980*H1980,2)</f>
        <v>0</v>
      </c>
      <c r="BL1980" s="20" t="s">
        <v>304</v>
      </c>
      <c r="BM1980" s="227" t="s">
        <v>2655</v>
      </c>
    </row>
    <row r="1981" s="2" customFormat="1">
      <c r="A1981" s="41"/>
      <c r="B1981" s="42"/>
      <c r="C1981" s="43"/>
      <c r="D1981" s="229" t="s">
        <v>205</v>
      </c>
      <c r="E1981" s="43"/>
      <c r="F1981" s="230" t="s">
        <v>2656</v>
      </c>
      <c r="G1981" s="43"/>
      <c r="H1981" s="43"/>
      <c r="I1981" s="231"/>
      <c r="J1981" s="43"/>
      <c r="K1981" s="43"/>
      <c r="L1981" s="47"/>
      <c r="M1981" s="291"/>
      <c r="N1981" s="292"/>
      <c r="O1981" s="293"/>
      <c r="P1981" s="293"/>
      <c r="Q1981" s="293"/>
      <c r="R1981" s="293"/>
      <c r="S1981" s="293"/>
      <c r="T1981" s="294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T1981" s="20" t="s">
        <v>205</v>
      </c>
      <c r="AU1981" s="20" t="s">
        <v>83</v>
      </c>
    </row>
    <row r="1982" s="2" customFormat="1" ht="6.96" customHeight="1">
      <c r="A1982" s="41"/>
      <c r="B1982" s="62"/>
      <c r="C1982" s="63"/>
      <c r="D1982" s="63"/>
      <c r="E1982" s="63"/>
      <c r="F1982" s="63"/>
      <c r="G1982" s="63"/>
      <c r="H1982" s="63"/>
      <c r="I1982" s="63"/>
      <c r="J1982" s="63"/>
      <c r="K1982" s="63"/>
      <c r="L1982" s="47"/>
      <c r="M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</row>
  </sheetData>
  <sheetProtection sheet="1" autoFilter="0" formatColumns="0" formatRows="0" objects="1" scenarios="1" spinCount="100000" saltValue="H4MIoGNp2MkuMiGqwLYRMifJsH+BdghzLesbmHaGEztHBLMi56ICIQf+67VuxROmIJTd1IBkai5XpZH4aZkBxQ==" hashValue="T9DMP53OGt5vmv6RKLLSdeSn4cLGiREKJ7MRs7BOfwvG48s2TYcxI+EWbmJIzCigHnMSwBta1Tk+JQykWrtixw==" algorithmName="SHA-512" password="CC35"/>
  <autoFilter ref="C111:K19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2/113107222"/>
    <hyperlink ref="F119" r:id="rId2" display="https://podminky.urs.cz/item/CS_URS_2024_02/122151104"/>
    <hyperlink ref="F124" r:id="rId3" display="https://podminky.urs.cz/item/CS_URS_2024_02/132151104"/>
    <hyperlink ref="F129" r:id="rId4" display="https://podminky.urs.cz/item/CS_URS_2024_02/162351103"/>
    <hyperlink ref="F135" r:id="rId5" display="https://podminky.urs.cz/item/CS_URS_2024_02/162751114"/>
    <hyperlink ref="F141" r:id="rId6" display="https://podminky.urs.cz/item/CS_URS_2024_02/167151111"/>
    <hyperlink ref="F150" r:id="rId7" display="https://podminky.urs.cz/item/CS_URS_2024_02/167151121"/>
    <hyperlink ref="F159" r:id="rId8" display="https://podminky.urs.cz/item/CS_URS_2024_02/171152501"/>
    <hyperlink ref="F161" r:id="rId9" display="https://podminky.urs.cz/item/CS_URS_2024_02/171201221"/>
    <hyperlink ref="F166" r:id="rId10" display="https://podminky.urs.cz/item/CS_URS_2024_02/171251201"/>
    <hyperlink ref="F172" r:id="rId11" display="https://podminky.urs.cz/item/CS_URS_2024_02/271542211"/>
    <hyperlink ref="F175" r:id="rId12" display="https://podminky.urs.cz/item/CS_URS_2024_02/273353121"/>
    <hyperlink ref="F178" r:id="rId13" display="https://podminky.urs.cz/item/CS_URS_2024_02/274353131"/>
    <hyperlink ref="F183" r:id="rId14" display="https://podminky.urs.cz/item/CS_URS_2024_02/273321511"/>
    <hyperlink ref="F186" r:id="rId15" display="https://podminky.urs.cz/item/CS_URS_2024_02/273351121"/>
    <hyperlink ref="F191" r:id="rId16" display="https://podminky.urs.cz/item/CS_URS_2024_02/273351122"/>
    <hyperlink ref="F193" r:id="rId17" display="https://podminky.urs.cz/item/CS_URS_2024_02/273362021"/>
    <hyperlink ref="F197" r:id="rId18" display="https://podminky.urs.cz/item/CS_URS_2024_02/274321511"/>
    <hyperlink ref="F202" r:id="rId19" display="https://podminky.urs.cz/item/CS_URS_2024_02/274351121"/>
    <hyperlink ref="F207" r:id="rId20" display="https://podminky.urs.cz/item/CS_URS_2024_02/274351122"/>
    <hyperlink ref="F209" r:id="rId21" display="https://podminky.urs.cz/item/CS_URS_2024_02/274361821"/>
    <hyperlink ref="F213" r:id="rId22" display="https://podminky.urs.cz/item/CS_URS_2024_02/274362021"/>
    <hyperlink ref="F221" r:id="rId23" display="https://podminky.urs.cz/item/CS_URS_2024_02/275321211"/>
    <hyperlink ref="F227" r:id="rId24" display="https://podminky.urs.cz/item/CS_URS_2024_02/311235141"/>
    <hyperlink ref="F232" r:id="rId25" display="https://podminky.urs.cz/item/CS_URS_2024_02/311235181"/>
    <hyperlink ref="F237" r:id="rId26" display="https://podminky.urs.cz/item/CS_URS_2024_02/317168011"/>
    <hyperlink ref="F242" r:id="rId27" display="https://podminky.urs.cz/item/CS_URS_2024_02/317168012"/>
    <hyperlink ref="F245" r:id="rId28" display="https://podminky.urs.cz/item/CS_URS_2024_02/317168015"/>
    <hyperlink ref="F252" r:id="rId29" display="https://podminky.urs.cz/item/CS_URS_2024_02/317168016"/>
    <hyperlink ref="F257" r:id="rId30" display="https://podminky.urs.cz/item/CS_URS_2024_02/317168025"/>
    <hyperlink ref="F260" r:id="rId31" display="https://podminky.urs.cz/item/CS_URS_2024_02/317168026"/>
    <hyperlink ref="F263" r:id="rId32" display="https://podminky.urs.cz/item/CS_URS_2024_02/317168051"/>
    <hyperlink ref="F266" r:id="rId33" display="https://podminky.urs.cz/item/CS_URS_2024_02/317168054"/>
    <hyperlink ref="F271" r:id="rId34" display="https://podminky.urs.cz/item/CS_URS_2024_02/317168056"/>
    <hyperlink ref="F277" r:id="rId35" display="https://podminky.urs.cz/item/CS_URS_2024_02/317168057"/>
    <hyperlink ref="F282" r:id="rId36" display="https://podminky.urs.cz/item/CS_URS_2024_02/317168059"/>
    <hyperlink ref="F285" r:id="rId37" display="https://podminky.urs.cz/item/CS_URS_2024_02/317168060"/>
    <hyperlink ref="F288" r:id="rId38" display="https://podminky.urs.cz/item/CS_URS_2024_02/317168442"/>
    <hyperlink ref="F291" r:id="rId39" display="https://podminky.urs.cz/item/CS_URS_2024_02/330321410"/>
    <hyperlink ref="F296" r:id="rId40" display="https://podminky.urs.cz/item/CS_URS_2024_02/331351321"/>
    <hyperlink ref="F301" r:id="rId41" display="https://podminky.urs.cz/item/CS_URS_2024_02/331351322"/>
    <hyperlink ref="F306" r:id="rId42" display="https://podminky.urs.cz/item/CS_URS_2024_02/331361821"/>
    <hyperlink ref="F310" r:id="rId43" display="https://podminky.urs.cz/item/CS_URS_2024_02/342244201"/>
    <hyperlink ref="F315" r:id="rId44" display="https://podminky.urs.cz/item/CS_URS_2024_02/342244211"/>
    <hyperlink ref="F320" r:id="rId45" display="https://podminky.urs.cz/item/CS_URS_2024_02/342244221"/>
    <hyperlink ref="F327" r:id="rId46" display="https://podminky.urs.cz/item/CS_URS_2024_02/380356211"/>
    <hyperlink ref="F330" r:id="rId47" display="https://podminky.urs.cz/item/CS_URS_2024_02/380356212"/>
    <hyperlink ref="F332" r:id="rId48" display="https://podminky.urs.cz/item/CS_URS_2024_02/380361006"/>
    <hyperlink ref="F340" r:id="rId49" display="https://podminky.urs.cz/item/CS_URS_2024_02/411121125"/>
    <hyperlink ref="F348" r:id="rId50" display="https://podminky.urs.cz/item/CS_URS_2024_02/411121127"/>
    <hyperlink ref="F382" r:id="rId51" display="https://podminky.urs.cz/item/CS_URS_2024_02/413321414"/>
    <hyperlink ref="F389" r:id="rId52" display="https://podminky.urs.cz/item/CS_URS_2024_02/413351121"/>
    <hyperlink ref="F396" r:id="rId53" display="https://podminky.urs.cz/item/CS_URS_2024_02/413351122"/>
    <hyperlink ref="F398" r:id="rId54" display="https://podminky.urs.cz/item/CS_URS_2024_02/413352211"/>
    <hyperlink ref="F405" r:id="rId55" display="https://podminky.urs.cz/item/CS_URS_2024_02/413352212"/>
    <hyperlink ref="F407" r:id="rId56" display="https://podminky.urs.cz/item/CS_URS_2024_02/413361821"/>
    <hyperlink ref="F420" r:id="rId57" display="https://podminky.urs.cz/item/CS_URS_2024_02/417321717"/>
    <hyperlink ref="F430" r:id="rId58" display="https://podminky.urs.cz/item/CS_URS_2024_02/417351115"/>
    <hyperlink ref="F440" r:id="rId59" display="https://podminky.urs.cz/item/CS_URS_2024_02/417351116"/>
    <hyperlink ref="F442" r:id="rId60" display="https://podminky.urs.cz/item/CS_URS_2024_02/417361821"/>
    <hyperlink ref="F446" r:id="rId61" display="https://podminky.urs.cz/item/CS_URS_2024_02/430321001"/>
    <hyperlink ref="F454" r:id="rId62" display="https://podminky.urs.cz/item/CS_URS_2024_02/596811311"/>
    <hyperlink ref="F460" r:id="rId63" display="https://podminky.urs.cz/item/CS_URS_2024_02/611131300"/>
    <hyperlink ref="F464" r:id="rId64" display="https://podminky.urs.cz/item/CS_URS_2024_02/611341321"/>
    <hyperlink ref="F466" r:id="rId65" display="https://podminky.urs.cz/item/CS_URS_2024_02/612131300"/>
    <hyperlink ref="F520" r:id="rId66" display="https://podminky.urs.cz/item/CS_URS_2024_02/612142001"/>
    <hyperlink ref="F522" r:id="rId67" display="https://podminky.urs.cz/item/CS_URS_2024_02/612323311"/>
    <hyperlink ref="F551" r:id="rId68" display="https://podminky.urs.cz/item/CS_URS_2024_02/612341321"/>
    <hyperlink ref="F553" r:id="rId69" display="https://podminky.urs.cz/item/CS_URS_2024_02/621221031"/>
    <hyperlink ref="F561" r:id="rId70" display="https://podminky.urs.cz/item/CS_URS_2024_02/621221041"/>
    <hyperlink ref="F568" r:id="rId71" display="https://podminky.urs.cz/item/CS_URS_2024_02/621221051"/>
    <hyperlink ref="F579" r:id="rId72" display="https://podminky.urs.cz/item/CS_URS_2024_02/621521012"/>
    <hyperlink ref="F581" r:id="rId73" display="https://podminky.urs.cz/item/CS_URS_2024_02/622131121"/>
    <hyperlink ref="F584" r:id="rId74" display="https://podminky.urs.cz/item/CS_URS_2024_02/622211041"/>
    <hyperlink ref="F596" r:id="rId75" display="https://podminky.urs.cz/item/CS_URS_2024_02/622521012"/>
    <hyperlink ref="F598" r:id="rId76" display="https://podminky.urs.cz/item/CS_URS_2024_02/631311113"/>
    <hyperlink ref="F601" r:id="rId77" display="https://podminky.urs.cz/item/CS_URS_2024_02/631311126"/>
    <hyperlink ref="F609" r:id="rId78" display="https://podminky.urs.cz/item/CS_URS_2024_02/631311136"/>
    <hyperlink ref="F623" r:id="rId79" display="https://podminky.urs.cz/item/CS_URS_2024_02/631319203"/>
    <hyperlink ref="F625" r:id="rId80" display="https://podminky.urs.cz/item/CS_URS_2024_02/631319011"/>
    <hyperlink ref="F635" r:id="rId81" display="https://podminky.urs.cz/item/CS_URS_2024_02/632441114"/>
    <hyperlink ref="F680" r:id="rId82" display="https://podminky.urs.cz/item/CS_URS_2024_02/632441119"/>
    <hyperlink ref="F718" r:id="rId83" display="https://podminky.urs.cz/item/CS_URS_2024_02/632481213"/>
    <hyperlink ref="F728" r:id="rId84" display="https://podminky.urs.cz/item/CS_URS_2024_02/633121112"/>
    <hyperlink ref="F738" r:id="rId85" display="https://podminky.urs.cz/item/CS_URS_2024_02/633991111"/>
    <hyperlink ref="F747" r:id="rId86" display="https://podminky.urs.cz/item/CS_URS_2024_02/634111113"/>
    <hyperlink ref="F801" r:id="rId87" display="https://podminky.urs.cz/item/CS_URS_2024_02/634113113"/>
    <hyperlink ref="F806" r:id="rId88" display="https://podminky.urs.cz/item/CS_URS_2024_02/634911114"/>
    <hyperlink ref="F809" r:id="rId89" display="https://podminky.urs.cz/item/CS_URS_2024_02/636311111"/>
    <hyperlink ref="F814" r:id="rId90" display="https://podminky.urs.cz/item/CS_URS_2024_02/642944121"/>
    <hyperlink ref="F820" r:id="rId91" display="https://podminky.urs.cz/item/CS_URS_2024_02/642944221"/>
    <hyperlink ref="F825" r:id="rId92" display="https://podminky.urs.cz/item/CS_URS_2024_02/642945111"/>
    <hyperlink ref="F830" r:id="rId93" display="https://podminky.urs.cz/item/CS_URS_2024_02/642945112"/>
    <hyperlink ref="F833" r:id="rId94" display="https://podminky.urs.cz/item/CS_URS_2024_02/642946111"/>
    <hyperlink ref="F838" r:id="rId95" display="https://podminky.urs.cz/item/CS_URS_2024_02/919726122"/>
    <hyperlink ref="F843" r:id="rId96" display="https://podminky.urs.cz/item/CS_URS_2024_02/935932116"/>
    <hyperlink ref="F846" r:id="rId97" display="https://podminky.urs.cz/item/CS_URS_2024_02/935933112"/>
    <hyperlink ref="F849" r:id="rId98" display="https://podminky.urs.cz/item/CS_URS_2024_02/941111111"/>
    <hyperlink ref="F852" r:id="rId99" display="https://podminky.urs.cz/item/CS_URS_2024_02/941111211"/>
    <hyperlink ref="F855" r:id="rId100" display="https://podminky.urs.cz/item/CS_URS_2024_02/941111322"/>
    <hyperlink ref="F857" r:id="rId101" display="https://podminky.urs.cz/item/CS_URS_2024_02/941111811"/>
    <hyperlink ref="F859" r:id="rId102" display="https://podminky.urs.cz/item/CS_URS_2024_02/944111111"/>
    <hyperlink ref="F862" r:id="rId103" display="https://podminky.urs.cz/item/CS_URS_2024_02/944111211"/>
    <hyperlink ref="F865" r:id="rId104" display="https://podminky.urs.cz/item/CS_URS_2024_02/944111811"/>
    <hyperlink ref="F867" r:id="rId105" display="https://podminky.urs.cz/item/CS_URS_2024_02/944511111"/>
    <hyperlink ref="F869" r:id="rId106" display="https://podminky.urs.cz/item/CS_URS_2024_02/944511211"/>
    <hyperlink ref="F872" r:id="rId107" display="https://podminky.urs.cz/item/CS_URS_2024_02/944511811"/>
    <hyperlink ref="F874" r:id="rId108" display="https://podminky.urs.cz/item/CS_URS_2024_02/945412111"/>
    <hyperlink ref="F876" r:id="rId109" display="https://podminky.urs.cz/item/CS_URS_2024_02/949101112"/>
    <hyperlink ref="F879" r:id="rId110" display="https://podminky.urs.cz/item/CS_URS_2024_02/953943211"/>
    <hyperlink ref="F886" r:id="rId111" display="https://podminky.urs.cz/item/CS_URS_2024_02/993111111"/>
    <hyperlink ref="F889" r:id="rId112" display="https://podminky.urs.cz/item/CS_URS_2024_02/993111119"/>
    <hyperlink ref="F893" r:id="rId113" display="https://podminky.urs.cz/item/CS_URS_2024_02/998011002"/>
    <hyperlink ref="F897" r:id="rId114" display="https://podminky.urs.cz/item/CS_URS_2024_02/711111001"/>
    <hyperlink ref="F900" r:id="rId115" display="https://podminky.urs.cz/item/CS_URS_2024_02/711112001"/>
    <hyperlink ref="F908" r:id="rId116" display="https://podminky.urs.cz/item/CS_URS_2024_02/711141559"/>
    <hyperlink ref="F911" r:id="rId117" display="https://podminky.urs.cz/item/CS_URS_2024_02/711142559"/>
    <hyperlink ref="F925" r:id="rId118" display="https://podminky.urs.cz/item/CS_URS_2024_02/711471051"/>
    <hyperlink ref="F930" r:id="rId119" display="https://podminky.urs.cz/item/CS_URS_2024_02/998711202"/>
    <hyperlink ref="F940" r:id="rId120" display="https://podminky.urs.cz/item/CS_URS_2024_02/712363115"/>
    <hyperlink ref="F944" r:id="rId121" display="https://podminky.urs.cz/item/CS_URS_2024_02/712363607"/>
    <hyperlink ref="F947" r:id="rId122" display="https://podminky.urs.cz/item/CS_URS_2024_02/712363608"/>
    <hyperlink ref="F951" r:id="rId123" display="https://podminky.urs.cz/item/CS_URS_2024_02/712363609"/>
    <hyperlink ref="F958" r:id="rId124" display="https://podminky.urs.cz/item/CS_URS_2024_02/712771401"/>
    <hyperlink ref="F963" r:id="rId125" display="https://podminky.urs.cz/item/CS_URS_2024_02/712771521"/>
    <hyperlink ref="F968" r:id="rId126" display="https://podminky.urs.cz/item/CS_URS_2024_02/998712202"/>
    <hyperlink ref="F971" r:id="rId127" display="https://podminky.urs.cz/item/CS_URS_2024_02/713121111"/>
    <hyperlink ref="F998" r:id="rId128" display="https://podminky.urs.cz/item/CS_URS_2024_02/713121111"/>
    <hyperlink ref="F1056" r:id="rId129" display="https://podminky.urs.cz/item/CS_URS_2024_02/713141152"/>
    <hyperlink ref="F1072" r:id="rId130" display="https://podminky.urs.cz/item/CS_URS_2024_02/713141311"/>
    <hyperlink ref="F1078" r:id="rId131" display="https://podminky.urs.cz/item/CS_URS_2024_02/713191521"/>
    <hyperlink ref="F1104" r:id="rId132" display="https://podminky.urs.cz/item/CS_URS_2024_02/713191523"/>
    <hyperlink ref="F1117" r:id="rId133" display="https://podminky.urs.cz/item/CS_URS_2024_02/998713202"/>
    <hyperlink ref="F1120" r:id="rId134" display="https://podminky.urs.cz/item/CS_URS_2024_02/722250143"/>
    <hyperlink ref="F1129" r:id="rId135" display="https://podminky.urs.cz/item/CS_URS_2024_02/762421014"/>
    <hyperlink ref="F1133" r:id="rId136" display="https://podminky.urs.cz/item/CS_URS_2024_02/998762202"/>
    <hyperlink ref="F1136" r:id="rId137" display="https://podminky.urs.cz/item/CS_URS_2024_02/763121211"/>
    <hyperlink ref="F1149" r:id="rId138" display="https://podminky.urs.cz/item/CS_URS_2024_02/763131414"/>
    <hyperlink ref="F1164" r:id="rId139" display="https://podminky.urs.cz/item/CS_URS_2024_02/763131765"/>
    <hyperlink ref="F1168" r:id="rId140" display="https://podminky.urs.cz/item/CS_URS_2024_02/763431002"/>
    <hyperlink ref="F1176" r:id="rId141" display="https://podminky.urs.cz/item/CS_URS_2024_02/763431041"/>
    <hyperlink ref="F1182" r:id="rId142" display="https://podminky.urs.cz/item/CS_URS_2024_02/763431201"/>
    <hyperlink ref="F1221" r:id="rId143" display="https://podminky.urs.cz/item/CS_URS_2024_02/998763402"/>
    <hyperlink ref="F1234" r:id="rId144" display="https://podminky.urs.cz/item/CS_URS_2024_02/712771611"/>
    <hyperlink ref="F1240" r:id="rId145" display="https://podminky.urs.cz/item/CS_URS_2024_02/764214607"/>
    <hyperlink ref="F1244" r:id="rId146" display="https://podminky.urs.cz/item/CS_URS_2024_02/764214609"/>
    <hyperlink ref="F1249" r:id="rId147" display="https://podminky.urs.cz/item/CS_URS_2024_02/764214611"/>
    <hyperlink ref="F1254" r:id="rId148" display="https://podminky.urs.cz/item/CS_URS_2024_02/764215646"/>
    <hyperlink ref="F1256" r:id="rId149" display="https://podminky.urs.cz/item/CS_URS_2024_02/764216643"/>
    <hyperlink ref="F1273" r:id="rId150" display="https://podminky.urs.cz/item/CS_URS_2024_02/998764202"/>
    <hyperlink ref="F1276" r:id="rId151" display="https://podminky.urs.cz/item/CS_URS_2024_02/766622131"/>
    <hyperlink ref="F1301" r:id="rId152" display="https://podminky.urs.cz/item/CS_URS_2024_02/766622216"/>
    <hyperlink ref="F1311" r:id="rId153" display="https://podminky.urs.cz/item/CS_URS_2024_02/766629214"/>
    <hyperlink ref="F1314" r:id="rId154" display="https://podminky.urs.cz/item/CS_URS_2024_02/766660001"/>
    <hyperlink ref="F1324" r:id="rId155" display="https://podminky.urs.cz/item/CS_URS_2024_02/766660021"/>
    <hyperlink ref="F1334" r:id="rId156" display="https://podminky.urs.cz/item/CS_URS_2024_02/766660022"/>
    <hyperlink ref="F1339" r:id="rId157" display="https://podminky.urs.cz/item/CS_URS_2024_02/766660311"/>
    <hyperlink ref="F1346" r:id="rId158" display="https://podminky.urs.cz/item/CS_URS_2024_02/766660717"/>
    <hyperlink ref="F1351" r:id="rId159" display="https://podminky.urs.cz/item/CS_URS_2024_02/766693411"/>
    <hyperlink ref="F1356" r:id="rId160" display="https://podminky.urs.cz/item/CS_URS_2024_02/766693421"/>
    <hyperlink ref="F1358" r:id="rId161" display="https://podminky.urs.cz/item/CS_URS_2024_02/766694126"/>
    <hyperlink ref="F1379" r:id="rId162" display="https://podminky.urs.cz/item/CS_URS_2024_02/998766202"/>
    <hyperlink ref="F1384" r:id="rId163" display="https://podminky.urs.cz/item/CS_URS_2024_02/767223221"/>
    <hyperlink ref="F1395" r:id="rId164" display="https://podminky.urs.cz/item/CS_URS_2024_02/767330123"/>
    <hyperlink ref="F1399" r:id="rId165" display="https://podminky.urs.cz/item/CS_URS_2024_02/767330133"/>
    <hyperlink ref="F1403" r:id="rId166" display="https://podminky.urs.cz/item/CS_URS_2024_02/767330141"/>
    <hyperlink ref="F1411" r:id="rId167" display="https://podminky.urs.cz/item/CS_URS_2024_02/767531121"/>
    <hyperlink ref="F1418" r:id="rId168" display="https://podminky.urs.cz/item/CS_URS_2024_02/767640221"/>
    <hyperlink ref="F1433" r:id="rId169" display="https://podminky.urs.cz/item/CS_URS_2024_02/767640223"/>
    <hyperlink ref="F1440" r:id="rId170" display="https://podminky.urs.cz/item/CS_URS_2024_02/767651113"/>
    <hyperlink ref="F1443" r:id="rId171" display="https://podminky.urs.cz/item/CS_URS_2024_02/767995115"/>
    <hyperlink ref="F1466" r:id="rId172" display="https://podminky.urs.cz/item/CS_URS_2024_02/767995116"/>
    <hyperlink ref="F1477" r:id="rId173" display="https://podminky.urs.cz/item/CS_URS_2024_02/767995117"/>
    <hyperlink ref="F1516" r:id="rId174" display="https://podminky.urs.cz/item/CS_URS_2024_02/998767202"/>
    <hyperlink ref="F1519" r:id="rId175" display="https://podminky.urs.cz/item/CS_URS_2024_02/771111011"/>
    <hyperlink ref="F1550" r:id="rId176" display="https://podminky.urs.cz/item/CS_URS_2024_02/771121011"/>
    <hyperlink ref="F1553" r:id="rId177" display="https://podminky.urs.cz/item/CS_URS_2024_02/771274123"/>
    <hyperlink ref="F1559" r:id="rId178" display="https://podminky.urs.cz/item/CS_URS_2024_02/771274232"/>
    <hyperlink ref="F1565" r:id="rId179" display="https://podminky.urs.cz/item/CS_URS_2024_02/771474112"/>
    <hyperlink ref="F1584" r:id="rId180" display="https://podminky.urs.cz/item/CS_URS_2024_02/771474132"/>
    <hyperlink ref="F1590" r:id="rId181" display="https://podminky.urs.cz/item/CS_URS_2024_02/771574414"/>
    <hyperlink ref="F1629" r:id="rId182" display="https://podminky.urs.cz/item/CS_URS_2024_02/771591112"/>
    <hyperlink ref="F1632" r:id="rId183" display="https://podminky.urs.cz/item/CS_URS_2024_02/771591115"/>
    <hyperlink ref="F1663" r:id="rId184" display="https://podminky.urs.cz/item/CS_URS_2024_02/998771202"/>
    <hyperlink ref="F1666" r:id="rId185" display="https://podminky.urs.cz/item/CS_URS_2024_02/776111112"/>
    <hyperlink ref="F1668" r:id="rId186" display="https://podminky.urs.cz/item/CS_URS_2024_02/776111311"/>
    <hyperlink ref="F1688" r:id="rId187" display="https://podminky.urs.cz/item/CS_URS_2024_02/776121112"/>
    <hyperlink ref="F1691" r:id="rId188" display="https://podminky.urs.cz/item/CS_URS_2024_02/776141112"/>
    <hyperlink ref="F1694" r:id="rId189" display="https://podminky.urs.cz/item/CS_URS_2024_02/776251111"/>
    <hyperlink ref="F1697" r:id="rId190" display="https://podminky.urs.cz/item/CS_URS_2024_02/776411221"/>
    <hyperlink ref="F1722" r:id="rId191" display="https://podminky.urs.cz/item/CS_URS_2024_02/998776202"/>
    <hyperlink ref="F1725" r:id="rId192" display="https://podminky.urs.cz/item/CS_URS_2024_02/781111011"/>
    <hyperlink ref="F1753" r:id="rId193" display="https://podminky.urs.cz/item/CS_URS_2024_02/781121011"/>
    <hyperlink ref="F1756" r:id="rId194" display="https://podminky.urs.cz/item/CS_URS_2024_02/781131112"/>
    <hyperlink ref="F1759" r:id="rId195" display="https://podminky.urs.cz/item/CS_URS_2024_02/781131237"/>
    <hyperlink ref="F1768" r:id="rId196" display="https://podminky.urs.cz/item/CS_URS_2024_02/781131247"/>
    <hyperlink ref="F1775" r:id="rId197" display="https://podminky.urs.cz/item/CS_URS_2024_02/781461111"/>
    <hyperlink ref="F1779" r:id="rId198" display="https://podminky.urs.cz/item/CS_URS_2024_02/781491022"/>
    <hyperlink ref="F1786" r:id="rId199" display="https://podminky.urs.cz/item/CS_URS_2024_02/781495115"/>
    <hyperlink ref="F1813" r:id="rId200" display="https://podminky.urs.cz/item/CS_URS_2024_02/781495141"/>
    <hyperlink ref="F1815" r:id="rId201" display="https://podminky.urs.cz/item/CS_URS_2024_02/781495142"/>
    <hyperlink ref="F1817" r:id="rId202" display="https://podminky.urs.cz/item/CS_URS_2024_02/781495211"/>
    <hyperlink ref="F1825" r:id="rId203" display="https://podminky.urs.cz/item/CS_URS_2024_02/998781202"/>
    <hyperlink ref="F1828" r:id="rId204" display="https://podminky.urs.cz/item/CS_URS_2024_02/782141110"/>
    <hyperlink ref="F1835" r:id="rId205" display="https://podminky.urs.cz/item/CS_URS_2024_02/998782202"/>
    <hyperlink ref="F1838" r:id="rId206" display="https://podminky.urs.cz/item/CS_URS_2024_02/783000103"/>
    <hyperlink ref="F1847" r:id="rId207" display="https://podminky.urs.cz/item/CS_URS_2024_02/783301313"/>
    <hyperlink ref="F1854" r:id="rId208" display="https://podminky.urs.cz/item/CS_URS_2024_02/783301401"/>
    <hyperlink ref="F1856" r:id="rId209" display="https://podminky.urs.cz/item/CS_URS_2024_02/783324101"/>
    <hyperlink ref="F1858" r:id="rId210" display="https://podminky.urs.cz/item/CS_URS_2024_02/783327101"/>
    <hyperlink ref="F1861" r:id="rId211" display="https://podminky.urs.cz/item/CS_URS_2024_02/784111001"/>
    <hyperlink ref="F1922" r:id="rId212" display="https://podminky.urs.cz/item/CS_URS_2024_02/784111003"/>
    <hyperlink ref="F1933" r:id="rId213" display="https://podminky.urs.cz/item/CS_URS_2024_02/784111007"/>
    <hyperlink ref="F1936" r:id="rId214" display="https://podminky.urs.cz/item/CS_URS_2024_02/784171101"/>
    <hyperlink ref="F1943" r:id="rId215" display="https://podminky.urs.cz/item/CS_URS_2024_02/784181101"/>
    <hyperlink ref="F1946" r:id="rId216" display="https://podminky.urs.cz/item/CS_URS_2024_02/784191001"/>
    <hyperlink ref="F1958" r:id="rId217" display="https://podminky.urs.cz/item/CS_URS_2024_02/784191005"/>
    <hyperlink ref="F1969" r:id="rId218" display="https://podminky.urs.cz/item/CS_URS_2024_02/784191007"/>
    <hyperlink ref="F1972" r:id="rId219" display="https://podminky.urs.cz/item/CS_URS_2024_02/784211101"/>
    <hyperlink ref="F1981" r:id="rId220" display="https://podminky.urs.cz/item/CS_URS_2024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2658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2659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2660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ROUND((SUM(BE104:BE390)),  2)</f>
        <v>0</v>
      </c>
      <c r="G37" s="41"/>
      <c r="H37" s="41"/>
      <c r="I37" s="161">
        <v>0.20999999999999999</v>
      </c>
      <c r="J37" s="160">
        <f>ROUND(((SUM(BE104:BE390))*I37),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ROUND((SUM(BF104:BF390)),  2)</f>
        <v>0</v>
      </c>
      <c r="G38" s="41"/>
      <c r="H38" s="41"/>
      <c r="I38" s="161">
        <v>0.12</v>
      </c>
      <c r="J38" s="160">
        <f>ROUND(((SUM(BF104:BF390))*I38),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ROUND((SUM(BG104:BG390)),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ROUND((SUM(BH104:BH390)),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ROUND((SUM(BI104:BI390)),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2658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D.1.4.1 - Zdravotechnika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155</v>
      </c>
      <c r="E68" s="181"/>
      <c r="F68" s="181"/>
      <c r="G68" s="181"/>
      <c r="H68" s="181"/>
      <c r="I68" s="181"/>
      <c r="J68" s="182">
        <f>J105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156</v>
      </c>
      <c r="E69" s="186"/>
      <c r="F69" s="186"/>
      <c r="G69" s="186"/>
      <c r="H69" s="186"/>
      <c r="I69" s="186"/>
      <c r="J69" s="187">
        <f>J106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159</v>
      </c>
      <c r="E70" s="186"/>
      <c r="F70" s="186"/>
      <c r="G70" s="186"/>
      <c r="H70" s="186"/>
      <c r="I70" s="186"/>
      <c r="J70" s="187">
        <f>J125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163</v>
      </c>
      <c r="E71" s="186"/>
      <c r="F71" s="186"/>
      <c r="G71" s="186"/>
      <c r="H71" s="186"/>
      <c r="I71" s="186"/>
      <c r="J71" s="187">
        <f>J128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164</v>
      </c>
      <c r="E72" s="181"/>
      <c r="F72" s="181"/>
      <c r="G72" s="181"/>
      <c r="H72" s="181"/>
      <c r="I72" s="181"/>
      <c r="J72" s="182">
        <f>J131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167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2661</v>
      </c>
      <c r="E74" s="186"/>
      <c r="F74" s="186"/>
      <c r="G74" s="186"/>
      <c r="H74" s="186"/>
      <c r="I74" s="186"/>
      <c r="J74" s="187">
        <f>J141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168</v>
      </c>
      <c r="E75" s="186"/>
      <c r="F75" s="186"/>
      <c r="G75" s="186"/>
      <c r="H75" s="186"/>
      <c r="I75" s="186"/>
      <c r="J75" s="187">
        <f>J185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2662</v>
      </c>
      <c r="E76" s="186"/>
      <c r="F76" s="186"/>
      <c r="G76" s="186"/>
      <c r="H76" s="186"/>
      <c r="I76" s="186"/>
      <c r="J76" s="187">
        <f>J286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169</v>
      </c>
      <c r="E77" s="186"/>
      <c r="F77" s="186"/>
      <c r="G77" s="186"/>
      <c r="H77" s="186"/>
      <c r="I77" s="186"/>
      <c r="J77" s="187">
        <f>J292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2663</v>
      </c>
      <c r="E78" s="186"/>
      <c r="F78" s="186"/>
      <c r="G78" s="186"/>
      <c r="H78" s="186"/>
      <c r="I78" s="186"/>
      <c r="J78" s="187">
        <f>J351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2664</v>
      </c>
      <c r="E79" s="186"/>
      <c r="F79" s="186"/>
      <c r="G79" s="186"/>
      <c r="H79" s="186"/>
      <c r="I79" s="186"/>
      <c r="J79" s="187">
        <f>J358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2665</v>
      </c>
      <c r="E80" s="186"/>
      <c r="F80" s="186"/>
      <c r="G80" s="186"/>
      <c r="H80" s="186"/>
      <c r="I80" s="186"/>
      <c r="J80" s="187">
        <f>J385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182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ZZS - Náchod - aktual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147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1" customFormat="1" ht="16.5" customHeight="1">
      <c r="B92" s="24"/>
      <c r="C92" s="25"/>
      <c r="D92" s="25"/>
      <c r="E92" s="173" t="s">
        <v>148</v>
      </c>
      <c r="F92" s="25"/>
      <c r="G92" s="25"/>
      <c r="H92" s="25"/>
      <c r="I92" s="25"/>
      <c r="J92" s="25"/>
      <c r="K92" s="25"/>
      <c r="L92" s="23"/>
    </row>
    <row r="93" s="1" customFormat="1" ht="12" customHeight="1">
      <c r="B93" s="24"/>
      <c r="C93" s="35" t="s">
        <v>149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295" t="s">
        <v>2657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2658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D.1.4.1 - Zdravotechnika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F16</f>
        <v>Náchod</v>
      </c>
      <c r="G98" s="43"/>
      <c r="H98" s="43"/>
      <c r="I98" s="35" t="s">
        <v>23</v>
      </c>
      <c r="J98" s="75" t="str">
        <f>IF(J16="","",J16)</f>
        <v>29. 7. 2024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E19</f>
        <v xml:space="preserve"> Královéhradecký kraj</v>
      </c>
      <c r="G100" s="43"/>
      <c r="H100" s="43"/>
      <c r="I100" s="35" t="s">
        <v>31</v>
      </c>
      <c r="J100" s="39" t="str">
        <f>E25</f>
        <v>CE-ING s.r.o.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IF(E22="","",E22)</f>
        <v>Vyplň údaj</v>
      </c>
      <c r="G101" s="43"/>
      <c r="H101" s="43"/>
      <c r="I101" s="35" t="s">
        <v>36</v>
      </c>
      <c r="J101" s="39" t="str">
        <f>E28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183</v>
      </c>
      <c r="D103" s="192" t="s">
        <v>59</v>
      </c>
      <c r="E103" s="192" t="s">
        <v>55</v>
      </c>
      <c r="F103" s="192" t="s">
        <v>56</v>
      </c>
      <c r="G103" s="192" t="s">
        <v>184</v>
      </c>
      <c r="H103" s="192" t="s">
        <v>185</v>
      </c>
      <c r="I103" s="192" t="s">
        <v>186</v>
      </c>
      <c r="J103" s="192" t="s">
        <v>153</v>
      </c>
      <c r="K103" s="193" t="s">
        <v>187</v>
      </c>
      <c r="L103" s="194"/>
      <c r="M103" s="95" t="s">
        <v>19</v>
      </c>
      <c r="N103" s="96" t="s">
        <v>44</v>
      </c>
      <c r="O103" s="96" t="s">
        <v>188</v>
      </c>
      <c r="P103" s="96" t="s">
        <v>189</v>
      </c>
      <c r="Q103" s="96" t="s">
        <v>190</v>
      </c>
      <c r="R103" s="96" t="s">
        <v>191</v>
      </c>
      <c r="S103" s="96" t="s">
        <v>192</v>
      </c>
      <c r="T103" s="97" t="s">
        <v>193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194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P105+P131</f>
        <v>0</v>
      </c>
      <c r="Q104" s="99"/>
      <c r="R104" s="197">
        <f>R105+R131</f>
        <v>125.41794820259999</v>
      </c>
      <c r="S104" s="99"/>
      <c r="T104" s="198">
        <f>T105+T131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154</v>
      </c>
      <c r="BK104" s="199">
        <f>BK105+BK131</f>
        <v>0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195</v>
      </c>
      <c r="F105" s="203" t="s">
        <v>196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P106+P125+P128</f>
        <v>0</v>
      </c>
      <c r="Q105" s="208"/>
      <c r="R105" s="209">
        <f>R106+R125+R128</f>
        <v>122.84382239999999</v>
      </c>
      <c r="S105" s="208"/>
      <c r="T105" s="210">
        <f>T106+T125+T128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74</v>
      </c>
      <c r="AY105" s="211" t="s">
        <v>197</v>
      </c>
      <c r="BK105" s="213">
        <f>BK106+BK125+BK128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</v>
      </c>
      <c r="F106" s="214" t="s">
        <v>198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SUM(P107:P124)</f>
        <v>0</v>
      </c>
      <c r="Q106" s="208"/>
      <c r="R106" s="209">
        <f>SUM(R107:R124)</f>
        <v>105.59999999999999</v>
      </c>
      <c r="S106" s="208"/>
      <c r="T106" s="210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SUM(BK107:BK124)</f>
        <v>0</v>
      </c>
    </row>
    <row r="107" s="2" customFormat="1" ht="44.25" customHeight="1">
      <c r="A107" s="41"/>
      <c r="B107" s="42"/>
      <c r="C107" s="216" t="s">
        <v>81</v>
      </c>
      <c r="D107" s="216" t="s">
        <v>199</v>
      </c>
      <c r="E107" s="217" t="s">
        <v>2666</v>
      </c>
      <c r="F107" s="218" t="s">
        <v>2667</v>
      </c>
      <c r="G107" s="219" t="s">
        <v>211</v>
      </c>
      <c r="H107" s="220">
        <v>190.5</v>
      </c>
      <c r="I107" s="221"/>
      <c r="J107" s="222">
        <f>ROUND(I107*H107,2)</f>
        <v>0</v>
      </c>
      <c r="K107" s="218" t="s">
        <v>203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2668</v>
      </c>
    </row>
    <row r="108" s="2" customFormat="1">
      <c r="A108" s="41"/>
      <c r="B108" s="42"/>
      <c r="C108" s="43"/>
      <c r="D108" s="229" t="s">
        <v>205</v>
      </c>
      <c r="E108" s="43"/>
      <c r="F108" s="230" t="s">
        <v>2669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205</v>
      </c>
      <c r="AU108" s="20" t="s">
        <v>83</v>
      </c>
    </row>
    <row r="109" s="2" customFormat="1" ht="62.7" customHeight="1">
      <c r="A109" s="41"/>
      <c r="B109" s="42"/>
      <c r="C109" s="216" t="s">
        <v>83</v>
      </c>
      <c r="D109" s="216" t="s">
        <v>199</v>
      </c>
      <c r="E109" s="217" t="s">
        <v>2670</v>
      </c>
      <c r="F109" s="218" t="s">
        <v>2671</v>
      </c>
      <c r="G109" s="219" t="s">
        <v>211</v>
      </c>
      <c r="H109" s="220">
        <v>145.5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2672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2673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66.75" customHeight="1">
      <c r="A111" s="41"/>
      <c r="B111" s="42"/>
      <c r="C111" s="216" t="s">
        <v>94</v>
      </c>
      <c r="D111" s="216" t="s">
        <v>199</v>
      </c>
      <c r="E111" s="217" t="s">
        <v>2674</v>
      </c>
      <c r="F111" s="218" t="s">
        <v>2675</v>
      </c>
      <c r="G111" s="219" t="s">
        <v>211</v>
      </c>
      <c r="H111" s="220">
        <v>145.5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2676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2677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109</v>
      </c>
      <c r="D113" s="216" t="s">
        <v>199</v>
      </c>
      <c r="E113" s="217" t="s">
        <v>2678</v>
      </c>
      <c r="F113" s="218" t="s">
        <v>2679</v>
      </c>
      <c r="G113" s="219" t="s">
        <v>211</v>
      </c>
      <c r="H113" s="220">
        <v>145.5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2680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2681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230</v>
      </c>
      <c r="D115" s="216" t="s">
        <v>199</v>
      </c>
      <c r="E115" s="217" t="s">
        <v>258</v>
      </c>
      <c r="F115" s="218" t="s">
        <v>259</v>
      </c>
      <c r="G115" s="219" t="s">
        <v>260</v>
      </c>
      <c r="H115" s="220">
        <v>232.80000000000001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2682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262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2683</v>
      </c>
      <c r="G117" s="235"/>
      <c r="H117" s="239">
        <v>232.80000000000001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7.8" customHeight="1">
      <c r="A118" s="41"/>
      <c r="B118" s="42"/>
      <c r="C118" s="216" t="s">
        <v>236</v>
      </c>
      <c r="D118" s="216" t="s">
        <v>199</v>
      </c>
      <c r="E118" s="217" t="s">
        <v>266</v>
      </c>
      <c r="F118" s="218" t="s">
        <v>267</v>
      </c>
      <c r="G118" s="219" t="s">
        <v>211</v>
      </c>
      <c r="H118" s="220">
        <v>112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2684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269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2" customFormat="1" ht="16.5" customHeight="1">
      <c r="A120" s="41"/>
      <c r="B120" s="42"/>
      <c r="C120" s="278" t="s">
        <v>247</v>
      </c>
      <c r="D120" s="278" t="s">
        <v>547</v>
      </c>
      <c r="E120" s="279" t="s">
        <v>2685</v>
      </c>
      <c r="F120" s="280" t="s">
        <v>2686</v>
      </c>
      <c r="G120" s="281" t="s">
        <v>260</v>
      </c>
      <c r="H120" s="282">
        <v>105.59999999999999</v>
      </c>
      <c r="I120" s="283"/>
      <c r="J120" s="284">
        <f>ROUND(I120*H120,2)</f>
        <v>0</v>
      </c>
      <c r="K120" s="280" t="s">
        <v>203</v>
      </c>
      <c r="L120" s="285"/>
      <c r="M120" s="286" t="s">
        <v>19</v>
      </c>
      <c r="N120" s="287" t="s">
        <v>45</v>
      </c>
      <c r="O120" s="87"/>
      <c r="P120" s="225">
        <f>O120*H120</f>
        <v>0</v>
      </c>
      <c r="Q120" s="225">
        <v>1</v>
      </c>
      <c r="R120" s="225">
        <f>Q120*H120</f>
        <v>105.59999999999999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252</v>
      </c>
      <c r="AT120" s="227" t="s">
        <v>547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2687</v>
      </c>
    </row>
    <row r="121" s="2" customFormat="1" ht="44.25" customHeight="1">
      <c r="A121" s="41"/>
      <c r="B121" s="42"/>
      <c r="C121" s="216" t="s">
        <v>252</v>
      </c>
      <c r="D121" s="216" t="s">
        <v>199</v>
      </c>
      <c r="E121" s="217" t="s">
        <v>2688</v>
      </c>
      <c r="F121" s="218" t="s">
        <v>2689</v>
      </c>
      <c r="G121" s="219" t="s">
        <v>211</v>
      </c>
      <c r="H121" s="220">
        <v>45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2690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2691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6.75" customHeight="1">
      <c r="A123" s="41"/>
      <c r="B123" s="42"/>
      <c r="C123" s="216" t="s">
        <v>257</v>
      </c>
      <c r="D123" s="216" t="s">
        <v>199</v>
      </c>
      <c r="E123" s="217" t="s">
        <v>2692</v>
      </c>
      <c r="F123" s="218" t="s">
        <v>2693</v>
      </c>
      <c r="G123" s="219" t="s">
        <v>211</v>
      </c>
      <c r="H123" s="220">
        <v>84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2694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2695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109</v>
      </c>
      <c r="F125" s="214" t="s">
        <v>537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17.243822399999999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73</v>
      </c>
      <c r="AU125" s="212" t="s">
        <v>81</v>
      </c>
      <c r="AY125" s="211" t="s">
        <v>197</v>
      </c>
      <c r="BK125" s="213">
        <f>SUM(BK126:BK127)</f>
        <v>0</v>
      </c>
    </row>
    <row r="126" s="2" customFormat="1" ht="33" customHeight="1">
      <c r="A126" s="41"/>
      <c r="B126" s="42"/>
      <c r="C126" s="216" t="s">
        <v>265</v>
      </c>
      <c r="D126" s="216" t="s">
        <v>199</v>
      </c>
      <c r="E126" s="217" t="s">
        <v>2696</v>
      </c>
      <c r="F126" s="218" t="s">
        <v>2697</v>
      </c>
      <c r="G126" s="219" t="s">
        <v>211</v>
      </c>
      <c r="H126" s="220">
        <v>9.1199999999999992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1.8907700000000001</v>
      </c>
      <c r="R126" s="225">
        <f>Q126*H126</f>
        <v>17.243822399999999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2698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2699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1260</v>
      </c>
      <c r="F128" s="214" t="s">
        <v>1261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73</v>
      </c>
      <c r="AU128" s="212" t="s">
        <v>81</v>
      </c>
      <c r="AY128" s="211" t="s">
        <v>197</v>
      </c>
      <c r="BK128" s="213">
        <f>SUM(BK129:BK130)</f>
        <v>0</v>
      </c>
    </row>
    <row r="129" s="2" customFormat="1" ht="55.5" customHeight="1">
      <c r="A129" s="41"/>
      <c r="B129" s="42"/>
      <c r="C129" s="216" t="s">
        <v>272</v>
      </c>
      <c r="D129" s="216" t="s">
        <v>199</v>
      </c>
      <c r="E129" s="217" t="s">
        <v>2700</v>
      </c>
      <c r="F129" s="218" t="s">
        <v>2701</v>
      </c>
      <c r="G129" s="219" t="s">
        <v>260</v>
      </c>
      <c r="H129" s="220">
        <v>122.84399999999999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2702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2703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2" customFormat="1" ht="25.92" customHeight="1">
      <c r="A131" s="12"/>
      <c r="B131" s="200"/>
      <c r="C131" s="201"/>
      <c r="D131" s="202" t="s">
        <v>73</v>
      </c>
      <c r="E131" s="203" t="s">
        <v>1267</v>
      </c>
      <c r="F131" s="203" t="s">
        <v>1268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P132+P141+P185+P286+P292+P351+P358+P385</f>
        <v>0</v>
      </c>
      <c r="Q131" s="208"/>
      <c r="R131" s="209">
        <f>R132+R141+R185+R286+R292+R351+R358+R385</f>
        <v>2.5741258026000007</v>
      </c>
      <c r="S131" s="208"/>
      <c r="T131" s="210">
        <f>T132+T141+T185+T286+T292+T351+T358+T385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73</v>
      </c>
      <c r="AU131" s="212" t="s">
        <v>74</v>
      </c>
      <c r="AY131" s="211" t="s">
        <v>197</v>
      </c>
      <c r="BK131" s="213">
        <f>BK132+BK141+BK185+BK286+BK292+BK351+BK358+BK385</f>
        <v>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1408</v>
      </c>
      <c r="F132" s="214" t="s">
        <v>1409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0.012642329999999999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73</v>
      </c>
      <c r="AU132" s="212" t="s">
        <v>81</v>
      </c>
      <c r="AY132" s="211" t="s">
        <v>197</v>
      </c>
      <c r="BK132" s="213">
        <f>SUM(BK133:BK140)</f>
        <v>0</v>
      </c>
    </row>
    <row r="133" s="2" customFormat="1" ht="66.75" customHeight="1">
      <c r="A133" s="41"/>
      <c r="B133" s="42"/>
      <c r="C133" s="216" t="s">
        <v>8</v>
      </c>
      <c r="D133" s="216" t="s">
        <v>199</v>
      </c>
      <c r="E133" s="217" t="s">
        <v>2704</v>
      </c>
      <c r="F133" s="218" t="s">
        <v>2705</v>
      </c>
      <c r="G133" s="219" t="s">
        <v>903</v>
      </c>
      <c r="H133" s="220">
        <v>1</v>
      </c>
      <c r="I133" s="221"/>
      <c r="J133" s="222">
        <f>ROUND(I133*H133,2)</f>
        <v>0</v>
      </c>
      <c r="K133" s="218" t="s">
        <v>203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0.00019233</v>
      </c>
      <c r="R133" s="225">
        <f>Q133*H133</f>
        <v>0.00019233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304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304</v>
      </c>
      <c r="BM133" s="227" t="s">
        <v>2706</v>
      </c>
    </row>
    <row r="134" s="2" customFormat="1">
      <c r="A134" s="41"/>
      <c r="B134" s="42"/>
      <c r="C134" s="43"/>
      <c r="D134" s="229" t="s">
        <v>205</v>
      </c>
      <c r="E134" s="43"/>
      <c r="F134" s="230" t="s">
        <v>2707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205</v>
      </c>
      <c r="AU134" s="20" t="s">
        <v>83</v>
      </c>
    </row>
    <row r="135" s="2" customFormat="1" ht="24.15" customHeight="1">
      <c r="A135" s="41"/>
      <c r="B135" s="42"/>
      <c r="C135" s="278" t="s">
        <v>284</v>
      </c>
      <c r="D135" s="278" t="s">
        <v>547</v>
      </c>
      <c r="E135" s="279" t="s">
        <v>2708</v>
      </c>
      <c r="F135" s="280" t="s">
        <v>2709</v>
      </c>
      <c r="G135" s="281" t="s">
        <v>903</v>
      </c>
      <c r="H135" s="282">
        <v>15</v>
      </c>
      <c r="I135" s="283"/>
      <c r="J135" s="284">
        <f>ROUND(I135*H135,2)</f>
        <v>0</v>
      </c>
      <c r="K135" s="280" t="s">
        <v>203</v>
      </c>
      <c r="L135" s="285"/>
      <c r="M135" s="286" t="s">
        <v>19</v>
      </c>
      <c r="N135" s="287" t="s">
        <v>45</v>
      </c>
      <c r="O135" s="87"/>
      <c r="P135" s="225">
        <f>O135*H135</f>
        <v>0</v>
      </c>
      <c r="Q135" s="225">
        <v>0.00083000000000000001</v>
      </c>
      <c r="R135" s="225">
        <f>Q135*H135</f>
        <v>0.012449999999999999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409</v>
      </c>
      <c r="AT135" s="227" t="s">
        <v>547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304</v>
      </c>
      <c r="BM135" s="227" t="s">
        <v>2710</v>
      </c>
    </row>
    <row r="136" s="2" customFormat="1" ht="37.8" customHeight="1">
      <c r="A136" s="41"/>
      <c r="B136" s="42"/>
      <c r="C136" s="216" t="s">
        <v>291</v>
      </c>
      <c r="D136" s="216" t="s">
        <v>199</v>
      </c>
      <c r="E136" s="217" t="s">
        <v>2711</v>
      </c>
      <c r="F136" s="218" t="s">
        <v>2712</v>
      </c>
      <c r="G136" s="219" t="s">
        <v>903</v>
      </c>
      <c r="H136" s="220">
        <v>65</v>
      </c>
      <c r="I136" s="221"/>
      <c r="J136" s="222">
        <f>ROUND(I136*H136,2)</f>
        <v>0</v>
      </c>
      <c r="K136" s="218" t="s">
        <v>203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304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304</v>
      </c>
      <c r="BM136" s="227" t="s">
        <v>2713</v>
      </c>
    </row>
    <row r="137" s="2" customFormat="1">
      <c r="A137" s="41"/>
      <c r="B137" s="42"/>
      <c r="C137" s="43"/>
      <c r="D137" s="229" t="s">
        <v>205</v>
      </c>
      <c r="E137" s="43"/>
      <c r="F137" s="230" t="s">
        <v>2714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205</v>
      </c>
      <c r="AU137" s="20" t="s">
        <v>83</v>
      </c>
    </row>
    <row r="138" s="2" customFormat="1" ht="21.75" customHeight="1">
      <c r="A138" s="41"/>
      <c r="B138" s="42"/>
      <c r="C138" s="278" t="s">
        <v>297</v>
      </c>
      <c r="D138" s="278" t="s">
        <v>547</v>
      </c>
      <c r="E138" s="279" t="s">
        <v>2715</v>
      </c>
      <c r="F138" s="280" t="s">
        <v>2716</v>
      </c>
      <c r="G138" s="281" t="s">
        <v>903</v>
      </c>
      <c r="H138" s="282">
        <v>30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409</v>
      </c>
      <c r="AT138" s="227" t="s">
        <v>547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304</v>
      </c>
      <c r="BM138" s="227" t="s">
        <v>2717</v>
      </c>
    </row>
    <row r="139" s="2" customFormat="1" ht="49.05" customHeight="1">
      <c r="A139" s="41"/>
      <c r="B139" s="42"/>
      <c r="C139" s="216" t="s">
        <v>304</v>
      </c>
      <c r="D139" s="216" t="s">
        <v>199</v>
      </c>
      <c r="E139" s="217" t="s">
        <v>1523</v>
      </c>
      <c r="F139" s="218" t="s">
        <v>1524</v>
      </c>
      <c r="G139" s="219" t="s">
        <v>1331</v>
      </c>
      <c r="H139" s="288"/>
      <c r="I139" s="221"/>
      <c r="J139" s="222">
        <f>ROUND(I139*H139,2)</f>
        <v>0</v>
      </c>
      <c r="K139" s="218" t="s">
        <v>203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304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304</v>
      </c>
      <c r="BM139" s="227" t="s">
        <v>2718</v>
      </c>
    </row>
    <row r="140" s="2" customFormat="1">
      <c r="A140" s="41"/>
      <c r="B140" s="42"/>
      <c r="C140" s="43"/>
      <c r="D140" s="229" t="s">
        <v>205</v>
      </c>
      <c r="E140" s="43"/>
      <c r="F140" s="230" t="s">
        <v>1526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205</v>
      </c>
      <c r="AU140" s="20" t="s">
        <v>83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2719</v>
      </c>
      <c r="F141" s="214" t="s">
        <v>2720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SUM(P142:P184)</f>
        <v>0</v>
      </c>
      <c r="Q141" s="208"/>
      <c r="R141" s="209">
        <f>SUM(R142:R184)</f>
        <v>0.49720759999999997</v>
      </c>
      <c r="S141" s="208"/>
      <c r="T141" s="210">
        <f>SUM(T142:T184)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73</v>
      </c>
      <c r="AU141" s="212" t="s">
        <v>81</v>
      </c>
      <c r="AY141" s="211" t="s">
        <v>197</v>
      </c>
      <c r="BK141" s="213">
        <f>SUM(BK142:BK184)</f>
        <v>0</v>
      </c>
    </row>
    <row r="142" s="2" customFormat="1" ht="24.15" customHeight="1">
      <c r="A142" s="41"/>
      <c r="B142" s="42"/>
      <c r="C142" s="278" t="s">
        <v>309</v>
      </c>
      <c r="D142" s="278" t="s">
        <v>547</v>
      </c>
      <c r="E142" s="279" t="s">
        <v>2721</v>
      </c>
      <c r="F142" s="280" t="s">
        <v>2722</v>
      </c>
      <c r="G142" s="281" t="s">
        <v>280</v>
      </c>
      <c r="H142" s="282">
        <v>95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409</v>
      </c>
      <c r="AT142" s="227" t="s">
        <v>547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304</v>
      </c>
      <c r="BM142" s="227" t="s">
        <v>2723</v>
      </c>
    </row>
    <row r="143" s="2" customFormat="1" ht="21.75" customHeight="1">
      <c r="A143" s="41"/>
      <c r="B143" s="42"/>
      <c r="C143" s="216" t="s">
        <v>316</v>
      </c>
      <c r="D143" s="216" t="s">
        <v>199</v>
      </c>
      <c r="E143" s="217" t="s">
        <v>2724</v>
      </c>
      <c r="F143" s="218" t="s">
        <v>2725</v>
      </c>
      <c r="G143" s="219" t="s">
        <v>903</v>
      </c>
      <c r="H143" s="220">
        <v>105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0.0014215499999999999</v>
      </c>
      <c r="R143" s="225">
        <f>Q143*H143</f>
        <v>0.14926275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304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304</v>
      </c>
      <c r="BM143" s="227" t="s">
        <v>2726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2727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2" customFormat="1" ht="21.75" customHeight="1">
      <c r="A145" s="41"/>
      <c r="B145" s="42"/>
      <c r="C145" s="216" t="s">
        <v>323</v>
      </c>
      <c r="D145" s="216" t="s">
        <v>199</v>
      </c>
      <c r="E145" s="217" t="s">
        <v>2728</v>
      </c>
      <c r="F145" s="218" t="s">
        <v>2729</v>
      </c>
      <c r="G145" s="219" t="s">
        <v>903</v>
      </c>
      <c r="H145" s="220">
        <v>27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0.0019729999999999999</v>
      </c>
      <c r="R145" s="225">
        <f>Q145*H145</f>
        <v>0.053270999999999999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304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304</v>
      </c>
      <c r="BM145" s="227" t="s">
        <v>2730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2731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2" customFormat="1" ht="21.75" customHeight="1">
      <c r="A147" s="41"/>
      <c r="B147" s="42"/>
      <c r="C147" s="216" t="s">
        <v>330</v>
      </c>
      <c r="D147" s="216" t="s">
        <v>199</v>
      </c>
      <c r="E147" s="217" t="s">
        <v>2732</v>
      </c>
      <c r="F147" s="218" t="s">
        <v>2733</v>
      </c>
      <c r="G147" s="219" t="s">
        <v>903</v>
      </c>
      <c r="H147" s="220">
        <v>13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0.0030422499999999998</v>
      </c>
      <c r="R147" s="225">
        <f>Q147*H147</f>
        <v>0.039549249999999994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304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304</v>
      </c>
      <c r="BM147" s="227" t="s">
        <v>2734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2735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21.75" customHeight="1">
      <c r="A149" s="41"/>
      <c r="B149" s="42"/>
      <c r="C149" s="216" t="s">
        <v>7</v>
      </c>
      <c r="D149" s="216" t="s">
        <v>199</v>
      </c>
      <c r="E149" s="217" t="s">
        <v>2736</v>
      </c>
      <c r="F149" s="218" t="s">
        <v>2737</v>
      </c>
      <c r="G149" s="219" t="s">
        <v>903</v>
      </c>
      <c r="H149" s="220">
        <v>12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0.0049237500000000002</v>
      </c>
      <c r="R149" s="225">
        <f>Q149*H149</f>
        <v>0.059084999999999999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304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304</v>
      </c>
      <c r="BM149" s="227" t="s">
        <v>2738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2739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2" customFormat="1" ht="24.15" customHeight="1">
      <c r="A151" s="41"/>
      <c r="B151" s="42"/>
      <c r="C151" s="216" t="s">
        <v>341</v>
      </c>
      <c r="D151" s="216" t="s">
        <v>199</v>
      </c>
      <c r="E151" s="217" t="s">
        <v>2740</v>
      </c>
      <c r="F151" s="218" t="s">
        <v>2741</v>
      </c>
      <c r="G151" s="219" t="s">
        <v>903</v>
      </c>
      <c r="H151" s="220">
        <v>55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0.00063480000000000003</v>
      </c>
      <c r="R151" s="225">
        <f>Q151*H151</f>
        <v>0.034914000000000001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304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304</v>
      </c>
      <c r="BM151" s="227" t="s">
        <v>2742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2743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2" customFormat="1" ht="24.15" customHeight="1">
      <c r="A153" s="41"/>
      <c r="B153" s="42"/>
      <c r="C153" s="216" t="s">
        <v>350</v>
      </c>
      <c r="D153" s="216" t="s">
        <v>199</v>
      </c>
      <c r="E153" s="217" t="s">
        <v>2744</v>
      </c>
      <c r="F153" s="218" t="s">
        <v>2745</v>
      </c>
      <c r="G153" s="219" t="s">
        <v>903</v>
      </c>
      <c r="H153" s="220">
        <v>21</v>
      </c>
      <c r="I153" s="221"/>
      <c r="J153" s="222">
        <f>ROUND(I153*H153,2)</f>
        <v>0</v>
      </c>
      <c r="K153" s="218" t="s">
        <v>203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0.0012995000000000001</v>
      </c>
      <c r="R153" s="225">
        <f>Q153*H153</f>
        <v>0.027289500000000001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304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304</v>
      </c>
      <c r="BM153" s="227" t="s">
        <v>2746</v>
      </c>
    </row>
    <row r="154" s="2" customFormat="1">
      <c r="A154" s="41"/>
      <c r="B154" s="42"/>
      <c r="C154" s="43"/>
      <c r="D154" s="229" t="s">
        <v>205</v>
      </c>
      <c r="E154" s="43"/>
      <c r="F154" s="230" t="s">
        <v>2747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205</v>
      </c>
      <c r="AU154" s="20" t="s">
        <v>83</v>
      </c>
    </row>
    <row r="155" s="2" customFormat="1" ht="21.75" customHeight="1">
      <c r="A155" s="41"/>
      <c r="B155" s="42"/>
      <c r="C155" s="216" t="s">
        <v>358</v>
      </c>
      <c r="D155" s="216" t="s">
        <v>199</v>
      </c>
      <c r="E155" s="217" t="s">
        <v>2748</v>
      </c>
      <c r="F155" s="218" t="s">
        <v>2749</v>
      </c>
      <c r="G155" s="219" t="s">
        <v>903</v>
      </c>
      <c r="H155" s="220">
        <v>66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0.00040489999999999998</v>
      </c>
      <c r="R155" s="225">
        <f>Q155*H155</f>
        <v>0.026723399999999998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304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304</v>
      </c>
      <c r="BM155" s="227" t="s">
        <v>2750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2751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2" customFormat="1" ht="21.75" customHeight="1">
      <c r="A157" s="41"/>
      <c r="B157" s="42"/>
      <c r="C157" s="216" t="s">
        <v>365</v>
      </c>
      <c r="D157" s="216" t="s">
        <v>199</v>
      </c>
      <c r="E157" s="217" t="s">
        <v>2752</v>
      </c>
      <c r="F157" s="218" t="s">
        <v>2753</v>
      </c>
      <c r="G157" s="219" t="s">
        <v>903</v>
      </c>
      <c r="H157" s="220">
        <v>35</v>
      </c>
      <c r="I157" s="221"/>
      <c r="J157" s="222">
        <f>ROUND(I157*H157,2)</f>
        <v>0</v>
      </c>
      <c r="K157" s="218" t="s">
        <v>203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0.00049569999999999996</v>
      </c>
      <c r="R157" s="225">
        <f>Q157*H157</f>
        <v>0.017349499999999997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304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304</v>
      </c>
      <c r="BM157" s="227" t="s">
        <v>2754</v>
      </c>
    </row>
    <row r="158" s="2" customFormat="1">
      <c r="A158" s="41"/>
      <c r="B158" s="42"/>
      <c r="C158" s="43"/>
      <c r="D158" s="229" t="s">
        <v>205</v>
      </c>
      <c r="E158" s="43"/>
      <c r="F158" s="230" t="s">
        <v>2755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205</v>
      </c>
      <c r="AU158" s="20" t="s">
        <v>83</v>
      </c>
    </row>
    <row r="159" s="2" customFormat="1" ht="21.75" customHeight="1">
      <c r="A159" s="41"/>
      <c r="B159" s="42"/>
      <c r="C159" s="216" t="s">
        <v>372</v>
      </c>
      <c r="D159" s="216" t="s">
        <v>199</v>
      </c>
      <c r="E159" s="217" t="s">
        <v>2756</v>
      </c>
      <c r="F159" s="218" t="s">
        <v>2757</v>
      </c>
      <c r="G159" s="219" t="s">
        <v>903</v>
      </c>
      <c r="H159" s="220">
        <v>4</v>
      </c>
      <c r="I159" s="221"/>
      <c r="J159" s="222">
        <f>ROUND(I159*H159,2)</f>
        <v>0</v>
      </c>
      <c r="K159" s="218" t="s">
        <v>203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0.00075719999999999997</v>
      </c>
      <c r="R159" s="225">
        <f>Q159*H159</f>
        <v>0.0030287999999999999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304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304</v>
      </c>
      <c r="BM159" s="227" t="s">
        <v>2758</v>
      </c>
    </row>
    <row r="160" s="2" customFormat="1">
      <c r="A160" s="41"/>
      <c r="B160" s="42"/>
      <c r="C160" s="43"/>
      <c r="D160" s="229" t="s">
        <v>205</v>
      </c>
      <c r="E160" s="43"/>
      <c r="F160" s="230" t="s">
        <v>2759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205</v>
      </c>
      <c r="AU160" s="20" t="s">
        <v>83</v>
      </c>
    </row>
    <row r="161" s="2" customFormat="1" ht="21.75" customHeight="1">
      <c r="A161" s="41"/>
      <c r="B161" s="42"/>
      <c r="C161" s="216" t="s">
        <v>379</v>
      </c>
      <c r="D161" s="216" t="s">
        <v>199</v>
      </c>
      <c r="E161" s="217" t="s">
        <v>2760</v>
      </c>
      <c r="F161" s="218" t="s">
        <v>2761</v>
      </c>
      <c r="G161" s="219" t="s">
        <v>903</v>
      </c>
      <c r="H161" s="220">
        <v>23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0.0015257999999999999</v>
      </c>
      <c r="R161" s="225">
        <f>Q161*H161</f>
        <v>0.035093399999999997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304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304</v>
      </c>
      <c r="BM161" s="227" t="s">
        <v>2762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2763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1.75" customHeight="1">
      <c r="A163" s="41"/>
      <c r="B163" s="42"/>
      <c r="C163" s="216" t="s">
        <v>385</v>
      </c>
      <c r="D163" s="216" t="s">
        <v>199</v>
      </c>
      <c r="E163" s="217" t="s">
        <v>2764</v>
      </c>
      <c r="F163" s="218" t="s">
        <v>2765</v>
      </c>
      <c r="G163" s="219" t="s">
        <v>903</v>
      </c>
      <c r="H163" s="220">
        <v>34</v>
      </c>
      <c r="I163" s="221"/>
      <c r="J163" s="222">
        <f>ROUND(I163*H163,2)</f>
        <v>0</v>
      </c>
      <c r="K163" s="218" t="s">
        <v>203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0.0012489999999999999</v>
      </c>
      <c r="R163" s="225">
        <f>Q163*H163</f>
        <v>0.042465999999999997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304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304</v>
      </c>
      <c r="BM163" s="227" t="s">
        <v>2766</v>
      </c>
    </row>
    <row r="164" s="2" customFormat="1">
      <c r="A164" s="41"/>
      <c r="B164" s="42"/>
      <c r="C164" s="43"/>
      <c r="D164" s="229" t="s">
        <v>205</v>
      </c>
      <c r="E164" s="43"/>
      <c r="F164" s="230" t="s">
        <v>2767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205</v>
      </c>
      <c r="AU164" s="20" t="s">
        <v>83</v>
      </c>
    </row>
    <row r="165" s="2" customFormat="1" ht="24.15" customHeight="1">
      <c r="A165" s="41"/>
      <c r="B165" s="42"/>
      <c r="C165" s="216" t="s">
        <v>392</v>
      </c>
      <c r="D165" s="216" t="s">
        <v>199</v>
      </c>
      <c r="E165" s="217" t="s">
        <v>2768</v>
      </c>
      <c r="F165" s="218" t="s">
        <v>2769</v>
      </c>
      <c r="G165" s="219" t="s">
        <v>280</v>
      </c>
      <c r="H165" s="220">
        <v>32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304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304</v>
      </c>
      <c r="BM165" s="227" t="s">
        <v>2770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2771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2" customFormat="1" ht="24.15" customHeight="1">
      <c r="A167" s="41"/>
      <c r="B167" s="42"/>
      <c r="C167" s="216" t="s">
        <v>396</v>
      </c>
      <c r="D167" s="216" t="s">
        <v>199</v>
      </c>
      <c r="E167" s="217" t="s">
        <v>2772</v>
      </c>
      <c r="F167" s="218" t="s">
        <v>2773</v>
      </c>
      <c r="G167" s="219" t="s">
        <v>280</v>
      </c>
      <c r="H167" s="220">
        <v>16</v>
      </c>
      <c r="I167" s="221"/>
      <c r="J167" s="222">
        <f>ROUND(I167*H167,2)</f>
        <v>0</v>
      </c>
      <c r="K167" s="218" t="s">
        <v>203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304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304</v>
      </c>
      <c r="BM167" s="227" t="s">
        <v>2774</v>
      </c>
    </row>
    <row r="168" s="2" customFormat="1">
      <c r="A168" s="41"/>
      <c r="B168" s="42"/>
      <c r="C168" s="43"/>
      <c r="D168" s="229" t="s">
        <v>205</v>
      </c>
      <c r="E168" s="43"/>
      <c r="F168" s="230" t="s">
        <v>2775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205</v>
      </c>
      <c r="AU168" s="20" t="s">
        <v>83</v>
      </c>
    </row>
    <row r="169" s="2" customFormat="1" ht="16.5" customHeight="1">
      <c r="A169" s="41"/>
      <c r="B169" s="42"/>
      <c r="C169" s="278" t="s">
        <v>403</v>
      </c>
      <c r="D169" s="278" t="s">
        <v>547</v>
      </c>
      <c r="E169" s="279" t="s">
        <v>2776</v>
      </c>
      <c r="F169" s="280" t="s">
        <v>2777</v>
      </c>
      <c r="G169" s="281" t="s">
        <v>280</v>
      </c>
      <c r="H169" s="282">
        <v>7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45</v>
      </c>
      <c r="O169" s="87"/>
      <c r="P169" s="225">
        <f>O169*H169</f>
        <v>0</v>
      </c>
      <c r="Q169" s="225">
        <v>0.00033</v>
      </c>
      <c r="R169" s="225">
        <f>Q169*H169</f>
        <v>0.00231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409</v>
      </c>
      <c r="AT169" s="227" t="s">
        <v>547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304</v>
      </c>
      <c r="BM169" s="227" t="s">
        <v>2778</v>
      </c>
    </row>
    <row r="170" s="2" customFormat="1" ht="21.75" customHeight="1">
      <c r="A170" s="41"/>
      <c r="B170" s="42"/>
      <c r="C170" s="216" t="s">
        <v>409</v>
      </c>
      <c r="D170" s="216" t="s">
        <v>199</v>
      </c>
      <c r="E170" s="217" t="s">
        <v>2779</v>
      </c>
      <c r="F170" s="218" t="s">
        <v>2780</v>
      </c>
      <c r="G170" s="219" t="s">
        <v>280</v>
      </c>
      <c r="H170" s="220">
        <v>4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304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304</v>
      </c>
      <c r="BM170" s="227" t="s">
        <v>2781</v>
      </c>
    </row>
    <row r="171" s="2" customFormat="1" ht="24.15" customHeight="1">
      <c r="A171" s="41"/>
      <c r="B171" s="42"/>
      <c r="C171" s="216" t="s">
        <v>415</v>
      </c>
      <c r="D171" s="216" t="s">
        <v>199</v>
      </c>
      <c r="E171" s="217" t="s">
        <v>2782</v>
      </c>
      <c r="F171" s="218" t="s">
        <v>2783</v>
      </c>
      <c r="G171" s="219" t="s">
        <v>280</v>
      </c>
      <c r="H171" s="220">
        <v>1</v>
      </c>
      <c r="I171" s="221"/>
      <c r="J171" s="222">
        <f>ROUND(I171*H171,2)</f>
        <v>0</v>
      </c>
      <c r="K171" s="218" t="s">
        <v>203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0.00022000000000000001</v>
      </c>
      <c r="R171" s="225">
        <f>Q171*H171</f>
        <v>0.00022000000000000001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304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304</v>
      </c>
      <c r="BM171" s="227" t="s">
        <v>2784</v>
      </c>
    </row>
    <row r="172" s="2" customFormat="1">
      <c r="A172" s="41"/>
      <c r="B172" s="42"/>
      <c r="C172" s="43"/>
      <c r="D172" s="229" t="s">
        <v>205</v>
      </c>
      <c r="E172" s="43"/>
      <c r="F172" s="230" t="s">
        <v>2785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2" customFormat="1" ht="24.15" customHeight="1">
      <c r="A173" s="41"/>
      <c r="B173" s="42"/>
      <c r="C173" s="216" t="s">
        <v>421</v>
      </c>
      <c r="D173" s="216" t="s">
        <v>199</v>
      </c>
      <c r="E173" s="217" t="s">
        <v>2786</v>
      </c>
      <c r="F173" s="218" t="s">
        <v>2787</v>
      </c>
      <c r="G173" s="219" t="s">
        <v>280</v>
      </c>
      <c r="H173" s="220">
        <v>3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0.0021199999999999999</v>
      </c>
      <c r="R173" s="225">
        <f>Q173*H173</f>
        <v>0.0063599999999999993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304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304</v>
      </c>
      <c r="BM173" s="227" t="s">
        <v>2788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2789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16.5" customHeight="1">
      <c r="A175" s="41"/>
      <c r="B175" s="42"/>
      <c r="C175" s="216" t="s">
        <v>428</v>
      </c>
      <c r="D175" s="216" t="s">
        <v>199</v>
      </c>
      <c r="E175" s="217" t="s">
        <v>2790</v>
      </c>
      <c r="F175" s="218" t="s">
        <v>2791</v>
      </c>
      <c r="G175" s="219" t="s">
        <v>280</v>
      </c>
      <c r="H175" s="220">
        <v>1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0.00028499999999999999</v>
      </c>
      <c r="R175" s="225">
        <f>Q175*H175</f>
        <v>0.00028499999999999999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304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304</v>
      </c>
      <c r="BM175" s="227" t="s">
        <v>2792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2793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436</v>
      </c>
      <c r="D177" s="216" t="s">
        <v>199</v>
      </c>
      <c r="E177" s="217" t="s">
        <v>2794</v>
      </c>
      <c r="F177" s="218" t="s">
        <v>2795</v>
      </c>
      <c r="G177" s="219" t="s">
        <v>280</v>
      </c>
      <c r="H177" s="220">
        <v>2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304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304</v>
      </c>
      <c r="BM177" s="227" t="s">
        <v>2796</v>
      </c>
    </row>
    <row r="178" s="2" customFormat="1" ht="24.15" customHeight="1">
      <c r="A178" s="41"/>
      <c r="B178" s="42"/>
      <c r="C178" s="216" t="s">
        <v>443</v>
      </c>
      <c r="D178" s="216" t="s">
        <v>199</v>
      </c>
      <c r="E178" s="217" t="s">
        <v>2797</v>
      </c>
      <c r="F178" s="218" t="s">
        <v>2798</v>
      </c>
      <c r="G178" s="219" t="s">
        <v>903</v>
      </c>
      <c r="H178" s="220">
        <v>395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304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304</v>
      </c>
      <c r="BM178" s="227" t="s">
        <v>2799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2800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24.15" customHeight="1">
      <c r="A180" s="41"/>
      <c r="B180" s="42"/>
      <c r="C180" s="216" t="s">
        <v>449</v>
      </c>
      <c r="D180" s="216" t="s">
        <v>199</v>
      </c>
      <c r="E180" s="217" t="s">
        <v>2801</v>
      </c>
      <c r="F180" s="218" t="s">
        <v>2802</v>
      </c>
      <c r="G180" s="219" t="s">
        <v>903</v>
      </c>
      <c r="H180" s="220">
        <v>40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304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304</v>
      </c>
      <c r="BM180" s="227" t="s">
        <v>2803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2804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2" customFormat="1" ht="44.25" customHeight="1">
      <c r="A182" s="41"/>
      <c r="B182" s="42"/>
      <c r="C182" s="216" t="s">
        <v>455</v>
      </c>
      <c r="D182" s="216" t="s">
        <v>199</v>
      </c>
      <c r="E182" s="217" t="s">
        <v>2805</v>
      </c>
      <c r="F182" s="218" t="s">
        <v>2806</v>
      </c>
      <c r="G182" s="219" t="s">
        <v>1331</v>
      </c>
      <c r="H182" s="288"/>
      <c r="I182" s="221"/>
      <c r="J182" s="222">
        <f>ROUND(I182*H182,2)</f>
        <v>0</v>
      </c>
      <c r="K182" s="218" t="s">
        <v>203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304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304</v>
      </c>
      <c r="BM182" s="227" t="s">
        <v>2807</v>
      </c>
    </row>
    <row r="183" s="2" customFormat="1">
      <c r="A183" s="41"/>
      <c r="B183" s="42"/>
      <c r="C183" s="43"/>
      <c r="D183" s="229" t="s">
        <v>205</v>
      </c>
      <c r="E183" s="43"/>
      <c r="F183" s="230" t="s">
        <v>2808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2" customFormat="1" ht="37.8" customHeight="1">
      <c r="A184" s="41"/>
      <c r="B184" s="42"/>
      <c r="C184" s="216" t="s">
        <v>461</v>
      </c>
      <c r="D184" s="216" t="s">
        <v>199</v>
      </c>
      <c r="E184" s="217" t="s">
        <v>2809</v>
      </c>
      <c r="F184" s="218" t="s">
        <v>2810</v>
      </c>
      <c r="G184" s="219" t="s">
        <v>280</v>
      </c>
      <c r="H184" s="220">
        <v>11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304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304</v>
      </c>
      <c r="BM184" s="227" t="s">
        <v>2811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1527</v>
      </c>
      <c r="F185" s="214" t="s">
        <v>1528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SUM(P186:P285)</f>
        <v>0</v>
      </c>
      <c r="Q185" s="208"/>
      <c r="R185" s="209">
        <f>SUM(R186:R285)</f>
        <v>1.1348339678000001</v>
      </c>
      <c r="S185" s="208"/>
      <c r="T185" s="210">
        <f>SUM(T186:T285)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73</v>
      </c>
      <c r="AU185" s="212" t="s">
        <v>81</v>
      </c>
      <c r="AY185" s="211" t="s">
        <v>197</v>
      </c>
      <c r="BK185" s="213">
        <f>SUM(BK186:BK285)</f>
        <v>0</v>
      </c>
    </row>
    <row r="186" s="2" customFormat="1" ht="24.15" customHeight="1">
      <c r="A186" s="41"/>
      <c r="B186" s="42"/>
      <c r="C186" s="278" t="s">
        <v>468</v>
      </c>
      <c r="D186" s="278" t="s">
        <v>547</v>
      </c>
      <c r="E186" s="279" t="s">
        <v>2812</v>
      </c>
      <c r="F186" s="280" t="s">
        <v>2813</v>
      </c>
      <c r="G186" s="281" t="s">
        <v>280</v>
      </c>
      <c r="H186" s="282">
        <v>105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409</v>
      </c>
      <c r="AT186" s="227" t="s">
        <v>547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304</v>
      </c>
      <c r="BM186" s="227" t="s">
        <v>2814</v>
      </c>
    </row>
    <row r="187" s="2" customFormat="1" ht="24.15" customHeight="1">
      <c r="A187" s="41"/>
      <c r="B187" s="42"/>
      <c r="C187" s="216" t="s">
        <v>475</v>
      </c>
      <c r="D187" s="216" t="s">
        <v>199</v>
      </c>
      <c r="E187" s="217" t="s">
        <v>2815</v>
      </c>
      <c r="F187" s="218" t="s">
        <v>2816</v>
      </c>
      <c r="G187" s="219" t="s">
        <v>903</v>
      </c>
      <c r="H187" s="220">
        <v>33</v>
      </c>
      <c r="I187" s="221"/>
      <c r="J187" s="222">
        <f>ROUND(I187*H187,2)</f>
        <v>0</v>
      </c>
      <c r="K187" s="218" t="s">
        <v>203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0.0039259940000000004</v>
      </c>
      <c r="R187" s="225">
        <f>Q187*H187</f>
        <v>0.129557802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304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304</v>
      </c>
      <c r="BM187" s="227" t="s">
        <v>2817</v>
      </c>
    </row>
    <row r="188" s="2" customFormat="1">
      <c r="A188" s="41"/>
      <c r="B188" s="42"/>
      <c r="C188" s="43"/>
      <c r="D188" s="229" t="s">
        <v>205</v>
      </c>
      <c r="E188" s="43"/>
      <c r="F188" s="230" t="s">
        <v>2818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205</v>
      </c>
      <c r="AU188" s="20" t="s">
        <v>83</v>
      </c>
    </row>
    <row r="189" s="2" customFormat="1" ht="24.15" customHeight="1">
      <c r="A189" s="41"/>
      <c r="B189" s="42"/>
      <c r="C189" s="216" t="s">
        <v>480</v>
      </c>
      <c r="D189" s="216" t="s">
        <v>199</v>
      </c>
      <c r="E189" s="217" t="s">
        <v>2819</v>
      </c>
      <c r="F189" s="218" t="s">
        <v>2820</v>
      </c>
      <c r="G189" s="219" t="s">
        <v>903</v>
      </c>
      <c r="H189" s="220">
        <v>294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0.00063900000000000003</v>
      </c>
      <c r="R189" s="225">
        <f>Q189*H189</f>
        <v>0.18786600000000001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304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304</v>
      </c>
      <c r="BM189" s="227" t="s">
        <v>2821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2822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24.15" customHeight="1">
      <c r="A191" s="41"/>
      <c r="B191" s="42"/>
      <c r="C191" s="216" t="s">
        <v>487</v>
      </c>
      <c r="D191" s="216" t="s">
        <v>199</v>
      </c>
      <c r="E191" s="217" t="s">
        <v>2823</v>
      </c>
      <c r="F191" s="218" t="s">
        <v>2824</v>
      </c>
      <c r="G191" s="219" t="s">
        <v>903</v>
      </c>
      <c r="H191" s="220">
        <v>116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0.00097980000000000007</v>
      </c>
      <c r="R191" s="225">
        <f>Q191*H191</f>
        <v>0.1136568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304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304</v>
      </c>
      <c r="BM191" s="227" t="s">
        <v>2825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2826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24.15" customHeight="1">
      <c r="A193" s="41"/>
      <c r="B193" s="42"/>
      <c r="C193" s="216" t="s">
        <v>494</v>
      </c>
      <c r="D193" s="216" t="s">
        <v>199</v>
      </c>
      <c r="E193" s="217" t="s">
        <v>2827</v>
      </c>
      <c r="F193" s="218" t="s">
        <v>2828</v>
      </c>
      <c r="G193" s="219" t="s">
        <v>903</v>
      </c>
      <c r="H193" s="220">
        <v>44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0.001152</v>
      </c>
      <c r="R193" s="225">
        <f>Q193*H193</f>
        <v>0.050688000000000004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304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304</v>
      </c>
      <c r="BM193" s="227" t="s">
        <v>2829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2830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24.15" customHeight="1">
      <c r="A195" s="41"/>
      <c r="B195" s="42"/>
      <c r="C195" s="216" t="s">
        <v>501</v>
      </c>
      <c r="D195" s="216" t="s">
        <v>199</v>
      </c>
      <c r="E195" s="217" t="s">
        <v>2831</v>
      </c>
      <c r="F195" s="218" t="s">
        <v>2832</v>
      </c>
      <c r="G195" s="219" t="s">
        <v>903</v>
      </c>
      <c r="H195" s="220">
        <v>10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0.00236681</v>
      </c>
      <c r="R195" s="225">
        <f>Q195*H195</f>
        <v>0.023668100000000001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304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304</v>
      </c>
      <c r="BM195" s="227" t="s">
        <v>2833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2834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2" customFormat="1" ht="24.15" customHeight="1">
      <c r="A197" s="41"/>
      <c r="B197" s="42"/>
      <c r="C197" s="216" t="s">
        <v>508</v>
      </c>
      <c r="D197" s="216" t="s">
        <v>199</v>
      </c>
      <c r="E197" s="217" t="s">
        <v>2835</v>
      </c>
      <c r="F197" s="218" t="s">
        <v>2836</v>
      </c>
      <c r="G197" s="219" t="s">
        <v>903</v>
      </c>
      <c r="H197" s="220">
        <v>56</v>
      </c>
      <c r="I197" s="221"/>
      <c r="J197" s="222">
        <f>ROUND(I197*H197,2)</f>
        <v>0</v>
      </c>
      <c r="K197" s="218" t="s">
        <v>203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0.0036384</v>
      </c>
      <c r="R197" s="225">
        <f>Q197*H197</f>
        <v>0.2037504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304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304</v>
      </c>
      <c r="BM197" s="227" t="s">
        <v>2837</v>
      </c>
    </row>
    <row r="198" s="2" customFormat="1">
      <c r="A198" s="41"/>
      <c r="B198" s="42"/>
      <c r="C198" s="43"/>
      <c r="D198" s="229" t="s">
        <v>205</v>
      </c>
      <c r="E198" s="43"/>
      <c r="F198" s="230" t="s">
        <v>2838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205</v>
      </c>
      <c r="AU198" s="20" t="s">
        <v>83</v>
      </c>
    </row>
    <row r="199" s="2" customFormat="1" ht="24.15" customHeight="1">
      <c r="A199" s="41"/>
      <c r="B199" s="42"/>
      <c r="C199" s="216" t="s">
        <v>513</v>
      </c>
      <c r="D199" s="216" t="s">
        <v>199</v>
      </c>
      <c r="E199" s="217" t="s">
        <v>2839</v>
      </c>
      <c r="F199" s="218" t="s">
        <v>2840</v>
      </c>
      <c r="G199" s="219" t="s">
        <v>903</v>
      </c>
      <c r="H199" s="220">
        <v>7</v>
      </c>
      <c r="I199" s="221"/>
      <c r="J199" s="222">
        <f>ROUND(I199*H199,2)</f>
        <v>0</v>
      </c>
      <c r="K199" s="218" t="s">
        <v>203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0.0060095399999999998</v>
      </c>
      <c r="R199" s="225">
        <f>Q199*H199</f>
        <v>0.042066779999999998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304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304</v>
      </c>
      <c r="BM199" s="227" t="s">
        <v>2841</v>
      </c>
    </row>
    <row r="200" s="2" customFormat="1">
      <c r="A200" s="41"/>
      <c r="B200" s="42"/>
      <c r="C200" s="43"/>
      <c r="D200" s="229" t="s">
        <v>205</v>
      </c>
      <c r="E200" s="43"/>
      <c r="F200" s="230" t="s">
        <v>2842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205</v>
      </c>
      <c r="AU200" s="20" t="s">
        <v>83</v>
      </c>
    </row>
    <row r="201" s="2" customFormat="1" ht="55.5" customHeight="1">
      <c r="A201" s="41"/>
      <c r="B201" s="42"/>
      <c r="C201" s="216" t="s">
        <v>519</v>
      </c>
      <c r="D201" s="216" t="s">
        <v>199</v>
      </c>
      <c r="E201" s="217" t="s">
        <v>2843</v>
      </c>
      <c r="F201" s="218" t="s">
        <v>2844</v>
      </c>
      <c r="G201" s="219" t="s">
        <v>903</v>
      </c>
      <c r="H201" s="220">
        <v>177</v>
      </c>
      <c r="I201" s="221"/>
      <c r="J201" s="222">
        <f>ROUND(I201*H201,2)</f>
        <v>0</v>
      </c>
      <c r="K201" s="218" t="s">
        <v>203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3.642E-05</v>
      </c>
      <c r="R201" s="225">
        <f>Q201*H201</f>
        <v>0.0064463400000000001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304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304</v>
      </c>
      <c r="BM201" s="227" t="s">
        <v>2845</v>
      </c>
    </row>
    <row r="202" s="2" customFormat="1">
      <c r="A202" s="41"/>
      <c r="B202" s="42"/>
      <c r="C202" s="43"/>
      <c r="D202" s="229" t="s">
        <v>205</v>
      </c>
      <c r="E202" s="43"/>
      <c r="F202" s="230" t="s">
        <v>2846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2" customFormat="1" ht="55.5" customHeight="1">
      <c r="A203" s="41"/>
      <c r="B203" s="42"/>
      <c r="C203" s="216" t="s">
        <v>524</v>
      </c>
      <c r="D203" s="216" t="s">
        <v>199</v>
      </c>
      <c r="E203" s="217" t="s">
        <v>2847</v>
      </c>
      <c r="F203" s="218" t="s">
        <v>2848</v>
      </c>
      <c r="G203" s="219" t="s">
        <v>903</v>
      </c>
      <c r="H203" s="220">
        <v>58</v>
      </c>
      <c r="I203" s="221"/>
      <c r="J203" s="222">
        <f>ROUND(I203*H203,2)</f>
        <v>0</v>
      </c>
      <c r="K203" s="218" t="s">
        <v>203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7.7600000000000002E-05</v>
      </c>
      <c r="R203" s="225">
        <f>Q203*H203</f>
        <v>0.0045008000000000001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304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304</v>
      </c>
      <c r="BM203" s="227" t="s">
        <v>2849</v>
      </c>
    </row>
    <row r="204" s="2" customFormat="1">
      <c r="A204" s="41"/>
      <c r="B204" s="42"/>
      <c r="C204" s="43"/>
      <c r="D204" s="229" t="s">
        <v>205</v>
      </c>
      <c r="E204" s="43"/>
      <c r="F204" s="230" t="s">
        <v>2850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205</v>
      </c>
      <c r="AU204" s="20" t="s">
        <v>83</v>
      </c>
    </row>
    <row r="205" s="2" customFormat="1" ht="37.8" customHeight="1">
      <c r="A205" s="41"/>
      <c r="B205" s="42"/>
      <c r="C205" s="216" t="s">
        <v>530</v>
      </c>
      <c r="D205" s="216" t="s">
        <v>199</v>
      </c>
      <c r="E205" s="217" t="s">
        <v>2851</v>
      </c>
      <c r="F205" s="218" t="s">
        <v>2852</v>
      </c>
      <c r="G205" s="219" t="s">
        <v>903</v>
      </c>
      <c r="H205" s="220">
        <v>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0.00011</v>
      </c>
      <c r="R205" s="225">
        <f>Q205*H205</f>
        <v>0.00077000000000000007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304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304</v>
      </c>
      <c r="BM205" s="227" t="s">
        <v>2853</v>
      </c>
    </row>
    <row r="206" s="2" customFormat="1" ht="55.5" customHeight="1">
      <c r="A206" s="41"/>
      <c r="B206" s="42"/>
      <c r="C206" s="216" t="s">
        <v>538</v>
      </c>
      <c r="D206" s="216" t="s">
        <v>199</v>
      </c>
      <c r="E206" s="217" t="s">
        <v>2854</v>
      </c>
      <c r="F206" s="218" t="s">
        <v>2855</v>
      </c>
      <c r="G206" s="219" t="s">
        <v>903</v>
      </c>
      <c r="H206" s="220">
        <v>224</v>
      </c>
      <c r="I206" s="221"/>
      <c r="J206" s="222">
        <f>ROUND(I206*H206,2)</f>
        <v>0</v>
      </c>
      <c r="K206" s="218" t="s">
        <v>203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0.00033906000000000002</v>
      </c>
      <c r="R206" s="225">
        <f>Q206*H206</f>
        <v>0.075949440000000007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304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304</v>
      </c>
      <c r="BM206" s="227" t="s">
        <v>2856</v>
      </c>
    </row>
    <row r="207" s="2" customFormat="1">
      <c r="A207" s="41"/>
      <c r="B207" s="42"/>
      <c r="C207" s="43"/>
      <c r="D207" s="229" t="s">
        <v>205</v>
      </c>
      <c r="E207" s="43"/>
      <c r="F207" s="230" t="s">
        <v>2857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55.5" customHeight="1">
      <c r="A208" s="41"/>
      <c r="B208" s="42"/>
      <c r="C208" s="216" t="s">
        <v>546</v>
      </c>
      <c r="D208" s="216" t="s">
        <v>199</v>
      </c>
      <c r="E208" s="217" t="s">
        <v>2858</v>
      </c>
      <c r="F208" s="218" t="s">
        <v>2859</v>
      </c>
      <c r="G208" s="219" t="s">
        <v>903</v>
      </c>
      <c r="H208" s="220">
        <v>15</v>
      </c>
      <c r="I208" s="221"/>
      <c r="J208" s="222">
        <f>ROUND(I208*H208,2)</f>
        <v>0</v>
      </c>
      <c r="K208" s="218" t="s">
        <v>203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0.00010484000000000001</v>
      </c>
      <c r="R208" s="225">
        <f>Q208*H208</f>
        <v>0.0015726000000000002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304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304</v>
      </c>
      <c r="BM208" s="227" t="s">
        <v>2860</v>
      </c>
    </row>
    <row r="209" s="2" customFormat="1">
      <c r="A209" s="41"/>
      <c r="B209" s="42"/>
      <c r="C209" s="43"/>
      <c r="D209" s="229" t="s">
        <v>205</v>
      </c>
      <c r="E209" s="43"/>
      <c r="F209" s="230" t="s">
        <v>2861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2" customFormat="1" ht="55.5" customHeight="1">
      <c r="A210" s="41"/>
      <c r="B210" s="42"/>
      <c r="C210" s="216" t="s">
        <v>551</v>
      </c>
      <c r="D210" s="216" t="s">
        <v>199</v>
      </c>
      <c r="E210" s="217" t="s">
        <v>2862</v>
      </c>
      <c r="F210" s="218" t="s">
        <v>2863</v>
      </c>
      <c r="G210" s="219" t="s">
        <v>903</v>
      </c>
      <c r="H210" s="220">
        <v>28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0.00012543</v>
      </c>
      <c r="R210" s="225">
        <f>Q210*H210</f>
        <v>0.0035120400000000001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304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304</v>
      </c>
      <c r="BM210" s="227" t="s">
        <v>2864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2865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16" t="s">
        <v>555</v>
      </c>
      <c r="D212" s="216" t="s">
        <v>199</v>
      </c>
      <c r="E212" s="217" t="s">
        <v>2866</v>
      </c>
      <c r="F212" s="218" t="s">
        <v>2867</v>
      </c>
      <c r="G212" s="219" t="s">
        <v>903</v>
      </c>
      <c r="H212" s="220">
        <v>140</v>
      </c>
      <c r="I212" s="221"/>
      <c r="J212" s="222">
        <f>ROUND(I212*H212,2)</f>
        <v>0</v>
      </c>
      <c r="K212" s="218" t="s">
        <v>203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0.0001919</v>
      </c>
      <c r="R212" s="225">
        <f>Q212*H212</f>
        <v>0.026866000000000001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304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304</v>
      </c>
      <c r="BM212" s="227" t="s">
        <v>2868</v>
      </c>
    </row>
    <row r="213" s="2" customFormat="1">
      <c r="A213" s="41"/>
      <c r="B213" s="42"/>
      <c r="C213" s="43"/>
      <c r="D213" s="229" t="s">
        <v>205</v>
      </c>
      <c r="E213" s="43"/>
      <c r="F213" s="230" t="s">
        <v>2869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2" customFormat="1" ht="16.5" customHeight="1">
      <c r="A214" s="41"/>
      <c r="B214" s="42"/>
      <c r="C214" s="216" t="s">
        <v>566</v>
      </c>
      <c r="D214" s="216" t="s">
        <v>199</v>
      </c>
      <c r="E214" s="217" t="s">
        <v>2870</v>
      </c>
      <c r="F214" s="218" t="s">
        <v>2871</v>
      </c>
      <c r="G214" s="219" t="s">
        <v>903</v>
      </c>
      <c r="H214" s="220">
        <v>65</v>
      </c>
      <c r="I214" s="221"/>
      <c r="J214" s="222">
        <f>ROUND(I214*H214,2)</f>
        <v>0</v>
      </c>
      <c r="K214" s="218" t="s">
        <v>203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0.00025250000000000001</v>
      </c>
      <c r="R214" s="225">
        <f>Q214*H214</f>
        <v>0.0164125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304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304</v>
      </c>
      <c r="BM214" s="227" t="s">
        <v>2872</v>
      </c>
    </row>
    <row r="215" s="2" customFormat="1">
      <c r="A215" s="41"/>
      <c r="B215" s="42"/>
      <c r="C215" s="43"/>
      <c r="D215" s="229" t="s">
        <v>205</v>
      </c>
      <c r="E215" s="43"/>
      <c r="F215" s="230" t="s">
        <v>2873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205</v>
      </c>
      <c r="AU215" s="20" t="s">
        <v>83</v>
      </c>
    </row>
    <row r="216" s="2" customFormat="1" ht="16.5" customHeight="1">
      <c r="A216" s="41"/>
      <c r="B216" s="42"/>
      <c r="C216" s="216" t="s">
        <v>570</v>
      </c>
      <c r="D216" s="216" t="s">
        <v>199</v>
      </c>
      <c r="E216" s="217" t="s">
        <v>2874</v>
      </c>
      <c r="F216" s="218" t="s">
        <v>2875</v>
      </c>
      <c r="G216" s="219" t="s">
        <v>903</v>
      </c>
      <c r="H216" s="220">
        <v>35</v>
      </c>
      <c r="I216" s="221"/>
      <c r="J216" s="222">
        <f>ROUND(I216*H216,2)</f>
        <v>0</v>
      </c>
      <c r="K216" s="218" t="s">
        <v>203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0.00026259999999999999</v>
      </c>
      <c r="R216" s="225">
        <f>Q216*H216</f>
        <v>0.0091909999999999995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304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304</v>
      </c>
      <c r="BM216" s="227" t="s">
        <v>2876</v>
      </c>
    </row>
    <row r="217" s="2" customFormat="1">
      <c r="A217" s="41"/>
      <c r="B217" s="42"/>
      <c r="C217" s="43"/>
      <c r="D217" s="229" t="s">
        <v>205</v>
      </c>
      <c r="E217" s="43"/>
      <c r="F217" s="230" t="s">
        <v>2877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205</v>
      </c>
      <c r="AU217" s="20" t="s">
        <v>83</v>
      </c>
    </row>
    <row r="218" s="2" customFormat="1" ht="16.5" customHeight="1">
      <c r="A218" s="41"/>
      <c r="B218" s="42"/>
      <c r="C218" s="216" t="s">
        <v>575</v>
      </c>
      <c r="D218" s="216" t="s">
        <v>199</v>
      </c>
      <c r="E218" s="217" t="s">
        <v>2878</v>
      </c>
      <c r="F218" s="218" t="s">
        <v>2879</v>
      </c>
      <c r="G218" s="219" t="s">
        <v>903</v>
      </c>
      <c r="H218" s="220">
        <v>10</v>
      </c>
      <c r="I218" s="221"/>
      <c r="J218" s="222">
        <f>ROUND(I218*H218,2)</f>
        <v>0</v>
      </c>
      <c r="K218" s="218" t="s">
        <v>203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0.00027270000000000001</v>
      </c>
      <c r="R218" s="225">
        <f>Q218*H218</f>
        <v>0.0027270000000000003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304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304</v>
      </c>
      <c r="BM218" s="227" t="s">
        <v>2880</v>
      </c>
    </row>
    <row r="219" s="2" customFormat="1">
      <c r="A219" s="41"/>
      <c r="B219" s="42"/>
      <c r="C219" s="43"/>
      <c r="D219" s="229" t="s">
        <v>205</v>
      </c>
      <c r="E219" s="43"/>
      <c r="F219" s="230" t="s">
        <v>2881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205</v>
      </c>
      <c r="AU219" s="20" t="s">
        <v>83</v>
      </c>
    </row>
    <row r="220" s="2" customFormat="1" ht="16.5" customHeight="1">
      <c r="A220" s="41"/>
      <c r="B220" s="42"/>
      <c r="C220" s="216" t="s">
        <v>580</v>
      </c>
      <c r="D220" s="216" t="s">
        <v>199</v>
      </c>
      <c r="E220" s="217" t="s">
        <v>2882</v>
      </c>
      <c r="F220" s="218" t="s">
        <v>2883</v>
      </c>
      <c r="G220" s="219" t="s">
        <v>903</v>
      </c>
      <c r="H220" s="220">
        <v>53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0.00030299999999999999</v>
      </c>
      <c r="R220" s="225">
        <f>Q220*H220</f>
        <v>0.016059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304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304</v>
      </c>
      <c r="BM220" s="227" t="s">
        <v>2884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2885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2" customFormat="1" ht="16.5" customHeight="1">
      <c r="A222" s="41"/>
      <c r="B222" s="42"/>
      <c r="C222" s="216" t="s">
        <v>584</v>
      </c>
      <c r="D222" s="216" t="s">
        <v>199</v>
      </c>
      <c r="E222" s="217" t="s">
        <v>2886</v>
      </c>
      <c r="F222" s="218" t="s">
        <v>2887</v>
      </c>
      <c r="G222" s="219" t="s">
        <v>903</v>
      </c>
      <c r="H222" s="220">
        <v>7</v>
      </c>
      <c r="I222" s="221"/>
      <c r="J222" s="222">
        <f>ROUND(I222*H222,2)</f>
        <v>0</v>
      </c>
      <c r="K222" s="218" t="s">
        <v>203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0.00035349999999999997</v>
      </c>
      <c r="R222" s="225">
        <f>Q222*H222</f>
        <v>0.0024744999999999997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304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304</v>
      </c>
      <c r="BM222" s="227" t="s">
        <v>2888</v>
      </c>
    </row>
    <row r="223" s="2" customFormat="1">
      <c r="A223" s="41"/>
      <c r="B223" s="42"/>
      <c r="C223" s="43"/>
      <c r="D223" s="229" t="s">
        <v>205</v>
      </c>
      <c r="E223" s="43"/>
      <c r="F223" s="230" t="s">
        <v>2889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205</v>
      </c>
      <c r="AU223" s="20" t="s">
        <v>83</v>
      </c>
    </row>
    <row r="224" s="2" customFormat="1" ht="24.15" customHeight="1">
      <c r="A224" s="41"/>
      <c r="B224" s="42"/>
      <c r="C224" s="216" t="s">
        <v>593</v>
      </c>
      <c r="D224" s="216" t="s">
        <v>199</v>
      </c>
      <c r="E224" s="217" t="s">
        <v>2890</v>
      </c>
      <c r="F224" s="218" t="s">
        <v>2891</v>
      </c>
      <c r="G224" s="219" t="s">
        <v>280</v>
      </c>
      <c r="H224" s="220">
        <v>83</v>
      </c>
      <c r="I224" s="221"/>
      <c r="J224" s="222">
        <f>ROUND(I224*H224,2)</f>
        <v>0</v>
      </c>
      <c r="K224" s="218" t="s">
        <v>203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304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304</v>
      </c>
      <c r="BM224" s="227" t="s">
        <v>2892</v>
      </c>
    </row>
    <row r="225" s="2" customFormat="1">
      <c r="A225" s="41"/>
      <c r="B225" s="42"/>
      <c r="C225" s="43"/>
      <c r="D225" s="229" t="s">
        <v>205</v>
      </c>
      <c r="E225" s="43"/>
      <c r="F225" s="230" t="s">
        <v>2893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205</v>
      </c>
      <c r="AU225" s="20" t="s">
        <v>83</v>
      </c>
    </row>
    <row r="226" s="2" customFormat="1" ht="24.15" customHeight="1">
      <c r="A226" s="41"/>
      <c r="B226" s="42"/>
      <c r="C226" s="216" t="s">
        <v>601</v>
      </c>
      <c r="D226" s="216" t="s">
        <v>199</v>
      </c>
      <c r="E226" s="217" t="s">
        <v>2894</v>
      </c>
      <c r="F226" s="218" t="s">
        <v>2895</v>
      </c>
      <c r="G226" s="219" t="s">
        <v>280</v>
      </c>
      <c r="H226" s="220">
        <v>59</v>
      </c>
      <c r="I226" s="221"/>
      <c r="J226" s="222">
        <f>ROUND(I226*H226,2)</f>
        <v>0</v>
      </c>
      <c r="K226" s="218" t="s">
        <v>203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0.00012557000000000001</v>
      </c>
      <c r="R226" s="225">
        <f>Q226*H226</f>
        <v>0.0074086300000000002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304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304</v>
      </c>
      <c r="BM226" s="227" t="s">
        <v>2896</v>
      </c>
    </row>
    <row r="227" s="2" customFormat="1">
      <c r="A227" s="41"/>
      <c r="B227" s="42"/>
      <c r="C227" s="43"/>
      <c r="D227" s="229" t="s">
        <v>205</v>
      </c>
      <c r="E227" s="43"/>
      <c r="F227" s="230" t="s">
        <v>2897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2" customFormat="1" ht="37.8" customHeight="1">
      <c r="A228" s="41"/>
      <c r="B228" s="42"/>
      <c r="C228" s="216" t="s">
        <v>606</v>
      </c>
      <c r="D228" s="216" t="s">
        <v>199</v>
      </c>
      <c r="E228" s="217" t="s">
        <v>2898</v>
      </c>
      <c r="F228" s="218" t="s">
        <v>2899</v>
      </c>
      <c r="G228" s="219" t="s">
        <v>280</v>
      </c>
      <c r="H228" s="220">
        <v>25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6.0000000000000002E-05</v>
      </c>
      <c r="R228" s="225">
        <f>Q228*H228</f>
        <v>0.0015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304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304</v>
      </c>
      <c r="BM228" s="227" t="s">
        <v>2900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2901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2" customFormat="1" ht="37.8" customHeight="1">
      <c r="A230" s="41"/>
      <c r="B230" s="42"/>
      <c r="C230" s="216" t="s">
        <v>615</v>
      </c>
      <c r="D230" s="216" t="s">
        <v>199</v>
      </c>
      <c r="E230" s="217" t="s">
        <v>2902</v>
      </c>
      <c r="F230" s="218" t="s">
        <v>2903</v>
      </c>
      <c r="G230" s="219" t="s">
        <v>280</v>
      </c>
      <c r="H230" s="220">
        <v>19</v>
      </c>
      <c r="I230" s="221"/>
      <c r="J230" s="222">
        <f>ROUND(I230*H230,2)</f>
        <v>0</v>
      </c>
      <c r="K230" s="218" t="s">
        <v>203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0.00010000000000000001</v>
      </c>
      <c r="R230" s="225">
        <f>Q230*H230</f>
        <v>0.0019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304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304</v>
      </c>
      <c r="BM230" s="227" t="s">
        <v>2904</v>
      </c>
    </row>
    <row r="231" s="2" customFormat="1">
      <c r="A231" s="41"/>
      <c r="B231" s="42"/>
      <c r="C231" s="43"/>
      <c r="D231" s="229" t="s">
        <v>205</v>
      </c>
      <c r="E231" s="43"/>
      <c r="F231" s="230" t="s">
        <v>2905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205</v>
      </c>
      <c r="AU231" s="20" t="s">
        <v>83</v>
      </c>
    </row>
    <row r="232" s="2" customFormat="1" ht="37.8" customHeight="1">
      <c r="A232" s="41"/>
      <c r="B232" s="42"/>
      <c r="C232" s="216" t="s">
        <v>620</v>
      </c>
      <c r="D232" s="216" t="s">
        <v>199</v>
      </c>
      <c r="E232" s="217" t="s">
        <v>2906</v>
      </c>
      <c r="F232" s="218" t="s">
        <v>2907</v>
      </c>
      <c r="G232" s="219" t="s">
        <v>280</v>
      </c>
      <c r="H232" s="220">
        <v>12</v>
      </c>
      <c r="I232" s="221"/>
      <c r="J232" s="222">
        <f>ROUND(I232*H232,2)</f>
        <v>0</v>
      </c>
      <c r="K232" s="218" t="s">
        <v>203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0.00018000000000000001</v>
      </c>
      <c r="R232" s="225">
        <f>Q232*H232</f>
        <v>0.00216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304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304</v>
      </c>
      <c r="BM232" s="227" t="s">
        <v>2908</v>
      </c>
    </row>
    <row r="233" s="2" customFormat="1">
      <c r="A233" s="41"/>
      <c r="B233" s="42"/>
      <c r="C233" s="43"/>
      <c r="D233" s="229" t="s">
        <v>205</v>
      </c>
      <c r="E233" s="43"/>
      <c r="F233" s="230" t="s">
        <v>2909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205</v>
      </c>
      <c r="AU233" s="20" t="s">
        <v>83</v>
      </c>
    </row>
    <row r="234" s="2" customFormat="1" ht="37.8" customHeight="1">
      <c r="A234" s="41"/>
      <c r="B234" s="42"/>
      <c r="C234" s="216" t="s">
        <v>627</v>
      </c>
      <c r="D234" s="216" t="s">
        <v>199</v>
      </c>
      <c r="E234" s="217" t="s">
        <v>2910</v>
      </c>
      <c r="F234" s="218" t="s">
        <v>2911</v>
      </c>
      <c r="G234" s="219" t="s">
        <v>280</v>
      </c>
      <c r="H234" s="220">
        <v>10</v>
      </c>
      <c r="I234" s="221"/>
      <c r="J234" s="222">
        <f>ROUND(I234*H234,2)</f>
        <v>0</v>
      </c>
      <c r="K234" s="218" t="s">
        <v>203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0.00029999999999999997</v>
      </c>
      <c r="R234" s="225">
        <f>Q234*H234</f>
        <v>0.0029999999999999996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304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304</v>
      </c>
      <c r="BM234" s="227" t="s">
        <v>2912</v>
      </c>
    </row>
    <row r="235" s="2" customFormat="1">
      <c r="A235" s="41"/>
      <c r="B235" s="42"/>
      <c r="C235" s="43"/>
      <c r="D235" s="229" t="s">
        <v>205</v>
      </c>
      <c r="E235" s="43"/>
      <c r="F235" s="230" t="s">
        <v>2913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205</v>
      </c>
      <c r="AU235" s="20" t="s">
        <v>83</v>
      </c>
    </row>
    <row r="236" s="2" customFormat="1" ht="37.8" customHeight="1">
      <c r="A236" s="41"/>
      <c r="B236" s="42"/>
      <c r="C236" s="216" t="s">
        <v>633</v>
      </c>
      <c r="D236" s="216" t="s">
        <v>199</v>
      </c>
      <c r="E236" s="217" t="s">
        <v>2914</v>
      </c>
      <c r="F236" s="218" t="s">
        <v>2915</v>
      </c>
      <c r="G236" s="219" t="s">
        <v>280</v>
      </c>
      <c r="H236" s="220">
        <v>12</v>
      </c>
      <c r="I236" s="221"/>
      <c r="J236" s="222">
        <f>ROUND(I236*H236,2)</f>
        <v>0</v>
      </c>
      <c r="K236" s="218" t="s">
        <v>203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0.00036000000000000002</v>
      </c>
      <c r="R236" s="225">
        <f>Q236*H236</f>
        <v>0.0043200000000000001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304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304</v>
      </c>
      <c r="BM236" s="227" t="s">
        <v>2916</v>
      </c>
    </row>
    <row r="237" s="2" customFormat="1">
      <c r="A237" s="41"/>
      <c r="B237" s="42"/>
      <c r="C237" s="43"/>
      <c r="D237" s="229" t="s">
        <v>205</v>
      </c>
      <c r="E237" s="43"/>
      <c r="F237" s="230" t="s">
        <v>2917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2" customFormat="1" ht="37.8" customHeight="1">
      <c r="A238" s="41"/>
      <c r="B238" s="42"/>
      <c r="C238" s="216" t="s">
        <v>639</v>
      </c>
      <c r="D238" s="216" t="s">
        <v>199</v>
      </c>
      <c r="E238" s="217" t="s">
        <v>2918</v>
      </c>
      <c r="F238" s="218" t="s">
        <v>2919</v>
      </c>
      <c r="G238" s="219" t="s">
        <v>280</v>
      </c>
      <c r="H238" s="220">
        <v>10</v>
      </c>
      <c r="I238" s="221"/>
      <c r="J238" s="222">
        <f>ROUND(I238*H238,2)</f>
        <v>0</v>
      </c>
      <c r="K238" s="218" t="s">
        <v>203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0.00075000000000000002</v>
      </c>
      <c r="R238" s="225">
        <f>Q238*H238</f>
        <v>0.0074999999999999997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304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304</v>
      </c>
      <c r="BM238" s="227" t="s">
        <v>2920</v>
      </c>
    </row>
    <row r="239" s="2" customFormat="1">
      <c r="A239" s="41"/>
      <c r="B239" s="42"/>
      <c r="C239" s="43"/>
      <c r="D239" s="229" t="s">
        <v>205</v>
      </c>
      <c r="E239" s="43"/>
      <c r="F239" s="230" t="s">
        <v>2921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205</v>
      </c>
      <c r="AU239" s="20" t="s">
        <v>83</v>
      </c>
    </row>
    <row r="240" s="2" customFormat="1" ht="24.15" customHeight="1">
      <c r="A240" s="41"/>
      <c r="B240" s="42"/>
      <c r="C240" s="216" t="s">
        <v>643</v>
      </c>
      <c r="D240" s="216" t="s">
        <v>199</v>
      </c>
      <c r="E240" s="217" t="s">
        <v>2922</v>
      </c>
      <c r="F240" s="218" t="s">
        <v>2923</v>
      </c>
      <c r="G240" s="219" t="s">
        <v>280</v>
      </c>
      <c r="H240" s="220">
        <v>4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0.00021956999999999999</v>
      </c>
      <c r="R240" s="225">
        <f>Q240*H240</f>
        <v>0.00087827999999999995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304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304</v>
      </c>
      <c r="BM240" s="227" t="s">
        <v>2924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2925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2" customFormat="1" ht="16.5" customHeight="1">
      <c r="A242" s="41"/>
      <c r="B242" s="42"/>
      <c r="C242" s="216" t="s">
        <v>652</v>
      </c>
      <c r="D242" s="216" t="s">
        <v>199</v>
      </c>
      <c r="E242" s="217" t="s">
        <v>2926</v>
      </c>
      <c r="F242" s="218" t="s">
        <v>2927</v>
      </c>
      <c r="G242" s="219" t="s">
        <v>280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304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304</v>
      </c>
      <c r="BM242" s="227" t="s">
        <v>2928</v>
      </c>
    </row>
    <row r="243" s="2" customFormat="1" ht="16.5" customHeight="1">
      <c r="A243" s="41"/>
      <c r="B243" s="42"/>
      <c r="C243" s="216" t="s">
        <v>659</v>
      </c>
      <c r="D243" s="216" t="s">
        <v>199</v>
      </c>
      <c r="E243" s="217" t="s">
        <v>2929</v>
      </c>
      <c r="F243" s="218" t="s">
        <v>2930</v>
      </c>
      <c r="G243" s="219" t="s">
        <v>280</v>
      </c>
      <c r="H243" s="220">
        <v>6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0.00034957</v>
      </c>
      <c r="R243" s="225">
        <f>Q243*H243</f>
        <v>0.00209742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304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304</v>
      </c>
      <c r="BM243" s="227" t="s">
        <v>2931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2932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2" customFormat="1" ht="16.5" customHeight="1">
      <c r="A245" s="41"/>
      <c r="B245" s="42"/>
      <c r="C245" s="216" t="s">
        <v>664</v>
      </c>
      <c r="D245" s="216" t="s">
        <v>199</v>
      </c>
      <c r="E245" s="217" t="s">
        <v>2933</v>
      </c>
      <c r="F245" s="218" t="s">
        <v>2934</v>
      </c>
      <c r="G245" s="219" t="s">
        <v>280</v>
      </c>
      <c r="H245" s="220">
        <v>4</v>
      </c>
      <c r="I245" s="221"/>
      <c r="J245" s="222">
        <f>ROUND(I245*H245,2)</f>
        <v>0</v>
      </c>
      <c r="K245" s="218" t="s">
        <v>203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0.00056957000000000004</v>
      </c>
      <c r="R245" s="225">
        <f>Q245*H245</f>
        <v>0.0022782800000000001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304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304</v>
      </c>
      <c r="BM245" s="227" t="s">
        <v>2935</v>
      </c>
    </row>
    <row r="246" s="2" customFormat="1">
      <c r="A246" s="41"/>
      <c r="B246" s="42"/>
      <c r="C246" s="43"/>
      <c r="D246" s="229" t="s">
        <v>205</v>
      </c>
      <c r="E246" s="43"/>
      <c r="F246" s="230" t="s">
        <v>2936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205</v>
      </c>
      <c r="AU246" s="20" t="s">
        <v>83</v>
      </c>
    </row>
    <row r="247" s="2" customFormat="1" ht="16.5" customHeight="1">
      <c r="A247" s="41"/>
      <c r="B247" s="42"/>
      <c r="C247" s="216" t="s">
        <v>671</v>
      </c>
      <c r="D247" s="216" t="s">
        <v>199</v>
      </c>
      <c r="E247" s="217" t="s">
        <v>2937</v>
      </c>
      <c r="F247" s="218" t="s">
        <v>2938</v>
      </c>
      <c r="G247" s="219" t="s">
        <v>280</v>
      </c>
      <c r="H247" s="220">
        <v>7</v>
      </c>
      <c r="I247" s="221"/>
      <c r="J247" s="222">
        <f>ROUND(I247*H247,2)</f>
        <v>0</v>
      </c>
      <c r="K247" s="218" t="s">
        <v>203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0.00071957</v>
      </c>
      <c r="R247" s="225">
        <f>Q247*H247</f>
        <v>0.0050369899999999999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304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304</v>
      </c>
      <c r="BM247" s="227" t="s">
        <v>2939</v>
      </c>
    </row>
    <row r="248" s="2" customFormat="1">
      <c r="A248" s="41"/>
      <c r="B248" s="42"/>
      <c r="C248" s="43"/>
      <c r="D248" s="229" t="s">
        <v>205</v>
      </c>
      <c r="E248" s="43"/>
      <c r="F248" s="230" t="s">
        <v>2940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205</v>
      </c>
      <c r="AU248" s="20" t="s">
        <v>83</v>
      </c>
    </row>
    <row r="249" s="2" customFormat="1" ht="16.5" customHeight="1">
      <c r="A249" s="41"/>
      <c r="B249" s="42"/>
      <c r="C249" s="216" t="s">
        <v>677</v>
      </c>
      <c r="D249" s="216" t="s">
        <v>199</v>
      </c>
      <c r="E249" s="217" t="s">
        <v>2941</v>
      </c>
      <c r="F249" s="218" t="s">
        <v>2942</v>
      </c>
      <c r="G249" s="219" t="s">
        <v>280</v>
      </c>
      <c r="H249" s="220">
        <v>3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0.0013195699999999999</v>
      </c>
      <c r="R249" s="225">
        <f>Q249*H249</f>
        <v>0.0039587099999999998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304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304</v>
      </c>
      <c r="BM249" s="227" t="s">
        <v>2943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2944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2" customFormat="1" ht="16.5" customHeight="1">
      <c r="A251" s="41"/>
      <c r="B251" s="42"/>
      <c r="C251" s="216" t="s">
        <v>681</v>
      </c>
      <c r="D251" s="216" t="s">
        <v>199</v>
      </c>
      <c r="E251" s="217" t="s">
        <v>2945</v>
      </c>
      <c r="F251" s="218" t="s">
        <v>2946</v>
      </c>
      <c r="G251" s="219" t="s">
        <v>280</v>
      </c>
      <c r="H251" s="220">
        <v>2</v>
      </c>
      <c r="I251" s="221"/>
      <c r="J251" s="222">
        <f>ROUND(I251*H251,2)</f>
        <v>0</v>
      </c>
      <c r="K251" s="218" t="s">
        <v>203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0.00151957</v>
      </c>
      <c r="R251" s="225">
        <f>Q251*H251</f>
        <v>0.0030391400000000001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304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304</v>
      </c>
      <c r="BM251" s="227" t="s">
        <v>2947</v>
      </c>
    </row>
    <row r="252" s="2" customFormat="1">
      <c r="A252" s="41"/>
      <c r="B252" s="42"/>
      <c r="C252" s="43"/>
      <c r="D252" s="229" t="s">
        <v>205</v>
      </c>
      <c r="E252" s="43"/>
      <c r="F252" s="230" t="s">
        <v>2948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2" customFormat="1" ht="16.5" customHeight="1">
      <c r="A253" s="41"/>
      <c r="B253" s="42"/>
      <c r="C253" s="216" t="s">
        <v>686</v>
      </c>
      <c r="D253" s="216" t="s">
        <v>199</v>
      </c>
      <c r="E253" s="217" t="s">
        <v>2949</v>
      </c>
      <c r="F253" s="218" t="s">
        <v>2950</v>
      </c>
      <c r="G253" s="219" t="s">
        <v>280</v>
      </c>
      <c r="H253" s="220">
        <v>1</v>
      </c>
      <c r="I253" s="221"/>
      <c r="J253" s="222">
        <f>ROUND(I253*H253,2)</f>
        <v>0</v>
      </c>
      <c r="K253" s="218" t="s">
        <v>203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0.0026195699999999999</v>
      </c>
      <c r="R253" s="225">
        <f>Q253*H253</f>
        <v>0.0026195699999999999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304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304</v>
      </c>
      <c r="BM253" s="227" t="s">
        <v>2951</v>
      </c>
    </row>
    <row r="254" s="2" customFormat="1">
      <c r="A254" s="41"/>
      <c r="B254" s="42"/>
      <c r="C254" s="43"/>
      <c r="D254" s="229" t="s">
        <v>205</v>
      </c>
      <c r="E254" s="43"/>
      <c r="F254" s="230" t="s">
        <v>2952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205</v>
      </c>
      <c r="AU254" s="20" t="s">
        <v>83</v>
      </c>
    </row>
    <row r="255" s="2" customFormat="1" ht="24.15" customHeight="1">
      <c r="A255" s="41"/>
      <c r="B255" s="42"/>
      <c r="C255" s="216" t="s">
        <v>691</v>
      </c>
      <c r="D255" s="216" t="s">
        <v>199</v>
      </c>
      <c r="E255" s="217" t="s">
        <v>2953</v>
      </c>
      <c r="F255" s="218" t="s">
        <v>2954</v>
      </c>
      <c r="G255" s="219" t="s">
        <v>280</v>
      </c>
      <c r="H255" s="220">
        <v>1</v>
      </c>
      <c r="I255" s="221"/>
      <c r="J255" s="222">
        <f>ROUND(I255*H255,2)</f>
        <v>0</v>
      </c>
      <c r="K255" s="218" t="s">
        <v>203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0.00016956999999999999</v>
      </c>
      <c r="R255" s="225">
        <f>Q255*H255</f>
        <v>0.00016956999999999999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304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304</v>
      </c>
      <c r="BM255" s="227" t="s">
        <v>2955</v>
      </c>
    </row>
    <row r="256" s="2" customFormat="1">
      <c r="A256" s="41"/>
      <c r="B256" s="42"/>
      <c r="C256" s="43"/>
      <c r="D256" s="229" t="s">
        <v>205</v>
      </c>
      <c r="E256" s="43"/>
      <c r="F256" s="230" t="s">
        <v>2956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205</v>
      </c>
      <c r="AU256" s="20" t="s">
        <v>83</v>
      </c>
    </row>
    <row r="257" s="2" customFormat="1" ht="24.15" customHeight="1">
      <c r="A257" s="41"/>
      <c r="B257" s="42"/>
      <c r="C257" s="216" t="s">
        <v>697</v>
      </c>
      <c r="D257" s="216" t="s">
        <v>199</v>
      </c>
      <c r="E257" s="217" t="s">
        <v>2957</v>
      </c>
      <c r="F257" s="218" t="s">
        <v>2958</v>
      </c>
      <c r="G257" s="219" t="s">
        <v>280</v>
      </c>
      <c r="H257" s="220">
        <v>2</v>
      </c>
      <c r="I257" s="221"/>
      <c r="J257" s="222">
        <f>ROUND(I257*H257,2)</f>
        <v>0</v>
      </c>
      <c r="K257" s="218" t="s">
        <v>203</v>
      </c>
      <c r="L257" s="47"/>
      <c r="M257" s="223" t="s">
        <v>19</v>
      </c>
      <c r="N257" s="224" t="s">
        <v>45</v>
      </c>
      <c r="O257" s="87"/>
      <c r="P257" s="225">
        <f>O257*H257</f>
        <v>0</v>
      </c>
      <c r="Q257" s="225">
        <v>0.00051957000000000001</v>
      </c>
      <c r="R257" s="225">
        <f>Q257*H257</f>
        <v>0.00103914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304</v>
      </c>
      <c r="AT257" s="227" t="s">
        <v>199</v>
      </c>
      <c r="AU257" s="227" t="s">
        <v>83</v>
      </c>
      <c r="AY257" s="20" t="s">
        <v>197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81</v>
      </c>
      <c r="BK257" s="228">
        <f>ROUND(I257*H257,2)</f>
        <v>0</v>
      </c>
      <c r="BL257" s="20" t="s">
        <v>304</v>
      </c>
      <c r="BM257" s="227" t="s">
        <v>2959</v>
      </c>
    </row>
    <row r="258" s="2" customFormat="1">
      <c r="A258" s="41"/>
      <c r="B258" s="42"/>
      <c r="C258" s="43"/>
      <c r="D258" s="229" t="s">
        <v>205</v>
      </c>
      <c r="E258" s="43"/>
      <c r="F258" s="230" t="s">
        <v>2960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205</v>
      </c>
      <c r="AU258" s="20" t="s">
        <v>83</v>
      </c>
    </row>
    <row r="259" s="2" customFormat="1" ht="24.15" customHeight="1">
      <c r="A259" s="41"/>
      <c r="B259" s="42"/>
      <c r="C259" s="216" t="s">
        <v>703</v>
      </c>
      <c r="D259" s="216" t="s">
        <v>199</v>
      </c>
      <c r="E259" s="217" t="s">
        <v>2961</v>
      </c>
      <c r="F259" s="218" t="s">
        <v>2962</v>
      </c>
      <c r="G259" s="219" t="s">
        <v>280</v>
      </c>
      <c r="H259" s="220">
        <v>1</v>
      </c>
      <c r="I259" s="221"/>
      <c r="J259" s="222">
        <f>ROUND(I259*H259,2)</f>
        <v>0</v>
      </c>
      <c r="K259" s="218" t="s">
        <v>203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0.00075956999999999999</v>
      </c>
      <c r="R259" s="225">
        <f>Q259*H259</f>
        <v>0.00075956999999999999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304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304</v>
      </c>
      <c r="BM259" s="227" t="s">
        <v>2963</v>
      </c>
    </row>
    <row r="260" s="2" customFormat="1">
      <c r="A260" s="41"/>
      <c r="B260" s="42"/>
      <c r="C260" s="43"/>
      <c r="D260" s="229" t="s">
        <v>205</v>
      </c>
      <c r="E260" s="43"/>
      <c r="F260" s="230" t="s">
        <v>2964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2" customFormat="1" ht="21.75" customHeight="1">
      <c r="A261" s="41"/>
      <c r="B261" s="42"/>
      <c r="C261" s="216" t="s">
        <v>709</v>
      </c>
      <c r="D261" s="216" t="s">
        <v>199</v>
      </c>
      <c r="E261" s="217" t="s">
        <v>2965</v>
      </c>
      <c r="F261" s="218" t="s">
        <v>2966</v>
      </c>
      <c r="G261" s="219" t="s">
        <v>280</v>
      </c>
      <c r="H261" s="220">
        <v>1</v>
      </c>
      <c r="I261" s="221"/>
      <c r="J261" s="222">
        <f>ROUND(I261*H261,2)</f>
        <v>0</v>
      </c>
      <c r="K261" s="218" t="s">
        <v>203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0.00046626879999999999</v>
      </c>
      <c r="R261" s="225">
        <f>Q261*H261</f>
        <v>0.00046626879999999999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304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304</v>
      </c>
      <c r="BM261" s="227" t="s">
        <v>2967</v>
      </c>
    </row>
    <row r="262" s="2" customFormat="1">
      <c r="A262" s="41"/>
      <c r="B262" s="42"/>
      <c r="C262" s="43"/>
      <c r="D262" s="229" t="s">
        <v>205</v>
      </c>
      <c r="E262" s="43"/>
      <c r="F262" s="230" t="s">
        <v>2968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205</v>
      </c>
      <c r="AU262" s="20" t="s">
        <v>83</v>
      </c>
    </row>
    <row r="263" s="2" customFormat="1" ht="33" customHeight="1">
      <c r="A263" s="41"/>
      <c r="B263" s="42"/>
      <c r="C263" s="216" t="s">
        <v>714</v>
      </c>
      <c r="D263" s="216" t="s">
        <v>199</v>
      </c>
      <c r="E263" s="217" t="s">
        <v>2969</v>
      </c>
      <c r="F263" s="218" t="s">
        <v>2970</v>
      </c>
      <c r="G263" s="219" t="s">
        <v>280</v>
      </c>
      <c r="H263" s="220">
        <v>1</v>
      </c>
      <c r="I263" s="221"/>
      <c r="J263" s="222">
        <f>ROUND(I263*H263,2)</f>
        <v>0</v>
      </c>
      <c r="K263" s="218" t="s">
        <v>203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0.00512957</v>
      </c>
      <c r="R263" s="225">
        <f>Q263*H263</f>
        <v>0.00512957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304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304</v>
      </c>
      <c r="BM263" s="227" t="s">
        <v>2971</v>
      </c>
    </row>
    <row r="264" s="2" customFormat="1">
      <c r="A264" s="41"/>
      <c r="B264" s="42"/>
      <c r="C264" s="43"/>
      <c r="D264" s="229" t="s">
        <v>205</v>
      </c>
      <c r="E264" s="43"/>
      <c r="F264" s="230" t="s">
        <v>2972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205</v>
      </c>
      <c r="AU264" s="20" t="s">
        <v>83</v>
      </c>
    </row>
    <row r="265" s="2" customFormat="1" ht="24.15" customHeight="1">
      <c r="A265" s="41"/>
      <c r="B265" s="42"/>
      <c r="C265" s="216" t="s">
        <v>768</v>
      </c>
      <c r="D265" s="216" t="s">
        <v>199</v>
      </c>
      <c r="E265" s="217" t="s">
        <v>2973</v>
      </c>
      <c r="F265" s="218" t="s">
        <v>2974</v>
      </c>
      <c r="G265" s="219" t="s">
        <v>280</v>
      </c>
      <c r="H265" s="220">
        <v>1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0.0034695699999999999</v>
      </c>
      <c r="R265" s="225">
        <f>Q265*H265</f>
        <v>0.0034695699999999999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304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304</v>
      </c>
      <c r="BM265" s="227" t="s">
        <v>2975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2976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2" customFormat="1" ht="24.15" customHeight="1">
      <c r="A267" s="41"/>
      <c r="B267" s="42"/>
      <c r="C267" s="216" t="s">
        <v>773</v>
      </c>
      <c r="D267" s="216" t="s">
        <v>199</v>
      </c>
      <c r="E267" s="217" t="s">
        <v>2977</v>
      </c>
      <c r="F267" s="218" t="s">
        <v>2978</v>
      </c>
      <c r="G267" s="219" t="s">
        <v>280</v>
      </c>
      <c r="H267" s="220">
        <v>1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0.00022957000000000001</v>
      </c>
      <c r="R267" s="225">
        <f>Q267*H267</f>
        <v>0.00022957000000000001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304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304</v>
      </c>
      <c r="BM267" s="227" t="s">
        <v>2979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2980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2" customFormat="1" ht="24.15" customHeight="1">
      <c r="A269" s="41"/>
      <c r="B269" s="42"/>
      <c r="C269" s="216" t="s">
        <v>802</v>
      </c>
      <c r="D269" s="216" t="s">
        <v>199</v>
      </c>
      <c r="E269" s="217" t="s">
        <v>2981</v>
      </c>
      <c r="F269" s="218" t="s">
        <v>2982</v>
      </c>
      <c r="G269" s="219" t="s">
        <v>280</v>
      </c>
      <c r="H269" s="220">
        <v>1</v>
      </c>
      <c r="I269" s="221"/>
      <c r="J269" s="222">
        <f>ROUND(I269*H269,2)</f>
        <v>0</v>
      </c>
      <c r="K269" s="218" t="s">
        <v>203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0.00070956999999999997</v>
      </c>
      <c r="R269" s="225">
        <f>Q269*H269</f>
        <v>0.00070956999999999997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304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304</v>
      </c>
      <c r="BM269" s="227" t="s">
        <v>2983</v>
      </c>
    </row>
    <row r="270" s="2" customFormat="1">
      <c r="A270" s="41"/>
      <c r="B270" s="42"/>
      <c r="C270" s="43"/>
      <c r="D270" s="229" t="s">
        <v>205</v>
      </c>
      <c r="E270" s="43"/>
      <c r="F270" s="230" t="s">
        <v>2984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205</v>
      </c>
      <c r="AU270" s="20" t="s">
        <v>83</v>
      </c>
    </row>
    <row r="271" s="2" customFormat="1" ht="24.15" customHeight="1">
      <c r="A271" s="41"/>
      <c r="B271" s="42"/>
      <c r="C271" s="216" t="s">
        <v>807</v>
      </c>
      <c r="D271" s="216" t="s">
        <v>199</v>
      </c>
      <c r="E271" s="217" t="s">
        <v>2985</v>
      </c>
      <c r="F271" s="218" t="s">
        <v>2986</v>
      </c>
      <c r="G271" s="219" t="s">
        <v>280</v>
      </c>
      <c r="H271" s="220">
        <v>1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0.00107957</v>
      </c>
      <c r="R271" s="225">
        <f>Q271*H271</f>
        <v>0.00107957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304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304</v>
      </c>
      <c r="BM271" s="227" t="s">
        <v>2987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2988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2" customFormat="1" ht="33" customHeight="1">
      <c r="A273" s="41"/>
      <c r="B273" s="42"/>
      <c r="C273" s="216" t="s">
        <v>814</v>
      </c>
      <c r="D273" s="216" t="s">
        <v>199</v>
      </c>
      <c r="E273" s="217" t="s">
        <v>2989</v>
      </c>
      <c r="F273" s="218" t="s">
        <v>2990</v>
      </c>
      <c r="G273" s="219" t="s">
        <v>1532</v>
      </c>
      <c r="H273" s="220">
        <v>1</v>
      </c>
      <c r="I273" s="221"/>
      <c r="J273" s="222">
        <f>ROUND(I273*H273,2)</f>
        <v>0</v>
      </c>
      <c r="K273" s="218" t="s">
        <v>203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0.029130369999999999</v>
      </c>
      <c r="R273" s="225">
        <f>Q273*H273</f>
        <v>0.029130369999999999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304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304</v>
      </c>
      <c r="BM273" s="227" t="s">
        <v>2991</v>
      </c>
    </row>
    <row r="274" s="2" customFormat="1">
      <c r="A274" s="41"/>
      <c r="B274" s="42"/>
      <c r="C274" s="43"/>
      <c r="D274" s="229" t="s">
        <v>205</v>
      </c>
      <c r="E274" s="43"/>
      <c r="F274" s="230" t="s">
        <v>2992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2" customFormat="1" ht="21.75" customHeight="1">
      <c r="A275" s="41"/>
      <c r="B275" s="42"/>
      <c r="C275" s="278" t="s">
        <v>819</v>
      </c>
      <c r="D275" s="278" t="s">
        <v>547</v>
      </c>
      <c r="E275" s="279" t="s">
        <v>2993</v>
      </c>
      <c r="F275" s="280" t="s">
        <v>2994</v>
      </c>
      <c r="G275" s="281" t="s">
        <v>280</v>
      </c>
      <c r="H275" s="282">
        <v>1</v>
      </c>
      <c r="I275" s="283"/>
      <c r="J275" s="284">
        <f>ROUND(I275*H275,2)</f>
        <v>0</v>
      </c>
      <c r="K275" s="280" t="s">
        <v>203</v>
      </c>
      <c r="L275" s="285"/>
      <c r="M275" s="286" t="s">
        <v>19</v>
      </c>
      <c r="N275" s="287" t="s">
        <v>45</v>
      </c>
      <c r="O275" s="87"/>
      <c r="P275" s="225">
        <f>O275*H275</f>
        <v>0</v>
      </c>
      <c r="Q275" s="225">
        <v>0.0080000000000000002</v>
      </c>
      <c r="R275" s="225">
        <f>Q275*H275</f>
        <v>0.0080000000000000002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409</v>
      </c>
      <c r="AT275" s="227" t="s">
        <v>547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304</v>
      </c>
      <c r="BM275" s="227" t="s">
        <v>2995</v>
      </c>
    </row>
    <row r="276" s="2" customFormat="1" ht="21.75" customHeight="1">
      <c r="A276" s="41"/>
      <c r="B276" s="42"/>
      <c r="C276" s="278" t="s">
        <v>825</v>
      </c>
      <c r="D276" s="278" t="s">
        <v>547</v>
      </c>
      <c r="E276" s="279" t="s">
        <v>2996</v>
      </c>
      <c r="F276" s="280" t="s">
        <v>2997</v>
      </c>
      <c r="G276" s="281" t="s">
        <v>280</v>
      </c>
      <c r="H276" s="282">
        <v>1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409</v>
      </c>
      <c r="AT276" s="227" t="s">
        <v>547</v>
      </c>
      <c r="AU276" s="227" t="s">
        <v>83</v>
      </c>
      <c r="AY276" s="20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81</v>
      </c>
      <c r="BK276" s="228">
        <f>ROUND(I276*H276,2)</f>
        <v>0</v>
      </c>
      <c r="BL276" s="20" t="s">
        <v>304</v>
      </c>
      <c r="BM276" s="227" t="s">
        <v>2998</v>
      </c>
    </row>
    <row r="277" s="2" customFormat="1" ht="16.5" customHeight="1">
      <c r="A277" s="41"/>
      <c r="B277" s="42"/>
      <c r="C277" s="278" t="s">
        <v>830</v>
      </c>
      <c r="D277" s="278" t="s">
        <v>547</v>
      </c>
      <c r="E277" s="279" t="s">
        <v>2999</v>
      </c>
      <c r="F277" s="280" t="s">
        <v>3000</v>
      </c>
      <c r="G277" s="281" t="s">
        <v>3001</v>
      </c>
      <c r="H277" s="282">
        <v>2</v>
      </c>
      <c r="I277" s="283"/>
      <c r="J277" s="284">
        <f>ROUND(I277*H277,2)</f>
        <v>0</v>
      </c>
      <c r="K277" s="280" t="s">
        <v>203</v>
      </c>
      <c r="L277" s="285"/>
      <c r="M277" s="286" t="s">
        <v>19</v>
      </c>
      <c r="N277" s="287" t="s">
        <v>45</v>
      </c>
      <c r="O277" s="87"/>
      <c r="P277" s="225">
        <f>O277*H277</f>
        <v>0</v>
      </c>
      <c r="Q277" s="225">
        <v>0.00149</v>
      </c>
      <c r="R277" s="225">
        <f>Q277*H277</f>
        <v>0.00298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409</v>
      </c>
      <c r="AT277" s="227" t="s">
        <v>547</v>
      </c>
      <c r="AU277" s="227" t="s">
        <v>83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304</v>
      </c>
      <c r="BM277" s="227" t="s">
        <v>3002</v>
      </c>
    </row>
    <row r="278" s="2" customFormat="1" ht="37.8" customHeight="1">
      <c r="A278" s="41"/>
      <c r="B278" s="42"/>
      <c r="C278" s="216" t="s">
        <v>838</v>
      </c>
      <c r="D278" s="216" t="s">
        <v>199</v>
      </c>
      <c r="E278" s="217" t="s">
        <v>3003</v>
      </c>
      <c r="F278" s="218" t="s">
        <v>3004</v>
      </c>
      <c r="G278" s="219" t="s">
        <v>903</v>
      </c>
      <c r="H278" s="220">
        <v>582</v>
      </c>
      <c r="I278" s="221"/>
      <c r="J278" s="222">
        <f>ROUND(I278*H278,2)</f>
        <v>0</v>
      </c>
      <c r="K278" s="218" t="s">
        <v>203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0.00018972349999999999</v>
      </c>
      <c r="R278" s="225">
        <f>Q278*H278</f>
        <v>0.11041907699999999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304</v>
      </c>
      <c r="AT278" s="227" t="s">
        <v>199</v>
      </c>
      <c r="AU278" s="227" t="s">
        <v>83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304</v>
      </c>
      <c r="BM278" s="227" t="s">
        <v>3005</v>
      </c>
    </row>
    <row r="279" s="2" customFormat="1">
      <c r="A279" s="41"/>
      <c r="B279" s="42"/>
      <c r="C279" s="43"/>
      <c r="D279" s="229" t="s">
        <v>205</v>
      </c>
      <c r="E279" s="43"/>
      <c r="F279" s="230" t="s">
        <v>3006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205</v>
      </c>
      <c r="AU279" s="20" t="s">
        <v>83</v>
      </c>
    </row>
    <row r="280" s="2" customFormat="1" ht="33" customHeight="1">
      <c r="A280" s="41"/>
      <c r="B280" s="42"/>
      <c r="C280" s="216" t="s">
        <v>843</v>
      </c>
      <c r="D280" s="216" t="s">
        <v>199</v>
      </c>
      <c r="E280" s="217" t="s">
        <v>3007</v>
      </c>
      <c r="F280" s="218" t="s">
        <v>3008</v>
      </c>
      <c r="G280" s="219" t="s">
        <v>903</v>
      </c>
      <c r="H280" s="220">
        <v>582</v>
      </c>
      <c r="I280" s="221"/>
      <c r="J280" s="222">
        <f>ROUND(I280*H280,2)</f>
        <v>0</v>
      </c>
      <c r="K280" s="218" t="s">
        <v>203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1.0000000000000001E-05</v>
      </c>
      <c r="R280" s="225">
        <f>Q280*H280</f>
        <v>0.0058200000000000005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304</v>
      </c>
      <c r="AT280" s="227" t="s">
        <v>199</v>
      </c>
      <c r="AU280" s="227" t="s">
        <v>83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304</v>
      </c>
      <c r="BM280" s="227" t="s">
        <v>3009</v>
      </c>
    </row>
    <row r="281" s="2" customFormat="1">
      <c r="A281" s="41"/>
      <c r="B281" s="42"/>
      <c r="C281" s="43"/>
      <c r="D281" s="229" t="s">
        <v>205</v>
      </c>
      <c r="E281" s="43"/>
      <c r="F281" s="230" t="s">
        <v>3010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205</v>
      </c>
      <c r="AU281" s="20" t="s">
        <v>83</v>
      </c>
    </row>
    <row r="282" s="2" customFormat="1" ht="44.25" customHeight="1">
      <c r="A282" s="41"/>
      <c r="B282" s="42"/>
      <c r="C282" s="216" t="s">
        <v>848</v>
      </c>
      <c r="D282" s="216" t="s">
        <v>199</v>
      </c>
      <c r="E282" s="217" t="s">
        <v>3011</v>
      </c>
      <c r="F282" s="218" t="s">
        <v>3012</v>
      </c>
      <c r="G282" s="219" t="s">
        <v>1331</v>
      </c>
      <c r="H282" s="288"/>
      <c r="I282" s="221"/>
      <c r="J282" s="222">
        <f>ROUND(I282*H282,2)</f>
        <v>0</v>
      </c>
      <c r="K282" s="218" t="s">
        <v>203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304</v>
      </c>
      <c r="AT282" s="227" t="s">
        <v>199</v>
      </c>
      <c r="AU282" s="227" t="s">
        <v>83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304</v>
      </c>
      <c r="BM282" s="227" t="s">
        <v>3013</v>
      </c>
    </row>
    <row r="283" s="2" customFormat="1">
      <c r="A283" s="41"/>
      <c r="B283" s="42"/>
      <c r="C283" s="43"/>
      <c r="D283" s="229" t="s">
        <v>205</v>
      </c>
      <c r="E283" s="43"/>
      <c r="F283" s="230" t="s">
        <v>3014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205</v>
      </c>
      <c r="AU283" s="20" t="s">
        <v>83</v>
      </c>
    </row>
    <row r="284" s="2" customFormat="1" ht="24.15" customHeight="1">
      <c r="A284" s="41"/>
      <c r="B284" s="42"/>
      <c r="C284" s="216" t="s">
        <v>854</v>
      </c>
      <c r="D284" s="216" t="s">
        <v>199</v>
      </c>
      <c r="E284" s="217" t="s">
        <v>3015</v>
      </c>
      <c r="F284" s="218" t="s">
        <v>3016</v>
      </c>
      <c r="G284" s="219" t="s">
        <v>280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304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304</v>
      </c>
      <c r="BM284" s="227" t="s">
        <v>3017</v>
      </c>
    </row>
    <row r="285" s="2" customFormat="1" ht="24.15" customHeight="1">
      <c r="A285" s="41"/>
      <c r="B285" s="42"/>
      <c r="C285" s="216" t="s">
        <v>862</v>
      </c>
      <c r="D285" s="216" t="s">
        <v>199</v>
      </c>
      <c r="E285" s="217" t="s">
        <v>3018</v>
      </c>
      <c r="F285" s="218" t="s">
        <v>3019</v>
      </c>
      <c r="G285" s="219" t="s">
        <v>280</v>
      </c>
      <c r="H285" s="220">
        <v>1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304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304</v>
      </c>
      <c r="BM285" s="227" t="s">
        <v>3020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3021</v>
      </c>
      <c r="F286" s="214" t="s">
        <v>3022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SUM(P287:P291)</f>
        <v>0</v>
      </c>
      <c r="Q286" s="208"/>
      <c r="R286" s="209">
        <f>SUM(R287:R291)</f>
        <v>0.0181787645</v>
      </c>
      <c r="S286" s="208"/>
      <c r="T286" s="210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83</v>
      </c>
      <c r="AT286" s="212" t="s">
        <v>73</v>
      </c>
      <c r="AU286" s="212" t="s">
        <v>81</v>
      </c>
      <c r="AY286" s="211" t="s">
        <v>197</v>
      </c>
      <c r="BK286" s="213">
        <f>SUM(BK287:BK291)</f>
        <v>0</v>
      </c>
    </row>
    <row r="287" s="2" customFormat="1" ht="37.8" customHeight="1">
      <c r="A287" s="41"/>
      <c r="B287" s="42"/>
      <c r="C287" s="216" t="s">
        <v>867</v>
      </c>
      <c r="D287" s="216" t="s">
        <v>199</v>
      </c>
      <c r="E287" s="217" t="s">
        <v>3023</v>
      </c>
      <c r="F287" s="218" t="s">
        <v>3024</v>
      </c>
      <c r="G287" s="219" t="s">
        <v>1532</v>
      </c>
      <c r="H287" s="220">
        <v>1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0.00087876450000000004</v>
      </c>
      <c r="R287" s="225">
        <f>Q287*H287</f>
        <v>0.00087876450000000004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304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304</v>
      </c>
      <c r="BM287" s="227" t="s">
        <v>3025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3026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78" t="s">
        <v>872</v>
      </c>
      <c r="D289" s="278" t="s">
        <v>547</v>
      </c>
      <c r="E289" s="279" t="s">
        <v>3027</v>
      </c>
      <c r="F289" s="280" t="s">
        <v>3028</v>
      </c>
      <c r="G289" s="281" t="s">
        <v>280</v>
      </c>
      <c r="H289" s="282">
        <v>1</v>
      </c>
      <c r="I289" s="283"/>
      <c r="J289" s="284">
        <f>ROUND(I289*H289,2)</f>
        <v>0</v>
      </c>
      <c r="K289" s="280" t="s">
        <v>203</v>
      </c>
      <c r="L289" s="285"/>
      <c r="M289" s="286" t="s">
        <v>19</v>
      </c>
      <c r="N289" s="287" t="s">
        <v>45</v>
      </c>
      <c r="O289" s="87"/>
      <c r="P289" s="225">
        <f>O289*H289</f>
        <v>0</v>
      </c>
      <c r="Q289" s="225">
        <v>0.017299999999999999</v>
      </c>
      <c r="R289" s="225">
        <f>Q289*H289</f>
        <v>0.017299999999999999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409</v>
      </c>
      <c r="AT289" s="227" t="s">
        <v>547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304</v>
      </c>
      <c r="BM289" s="227" t="s">
        <v>3029</v>
      </c>
    </row>
    <row r="290" s="2" customFormat="1" ht="44.25" customHeight="1">
      <c r="A290" s="41"/>
      <c r="B290" s="42"/>
      <c r="C290" s="216" t="s">
        <v>877</v>
      </c>
      <c r="D290" s="216" t="s">
        <v>199</v>
      </c>
      <c r="E290" s="217" t="s">
        <v>3030</v>
      </c>
      <c r="F290" s="218" t="s">
        <v>3031</v>
      </c>
      <c r="G290" s="219" t="s">
        <v>1331</v>
      </c>
      <c r="H290" s="288"/>
      <c r="I290" s="221"/>
      <c r="J290" s="222">
        <f>ROUND(I290*H290,2)</f>
        <v>0</v>
      </c>
      <c r="K290" s="218" t="s">
        <v>203</v>
      </c>
      <c r="L290" s="47"/>
      <c r="M290" s="223" t="s">
        <v>19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304</v>
      </c>
      <c r="AT290" s="227" t="s">
        <v>199</v>
      </c>
      <c r="AU290" s="227" t="s">
        <v>83</v>
      </c>
      <c r="AY290" s="20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81</v>
      </c>
      <c r="BK290" s="228">
        <f>ROUND(I290*H290,2)</f>
        <v>0</v>
      </c>
      <c r="BL290" s="20" t="s">
        <v>304</v>
      </c>
      <c r="BM290" s="227" t="s">
        <v>3032</v>
      </c>
    </row>
    <row r="291" s="2" customFormat="1">
      <c r="A291" s="41"/>
      <c r="B291" s="42"/>
      <c r="C291" s="43"/>
      <c r="D291" s="229" t="s">
        <v>205</v>
      </c>
      <c r="E291" s="43"/>
      <c r="F291" s="230" t="s">
        <v>3033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2" customFormat="1" ht="22.8" customHeight="1">
      <c r="A292" s="12"/>
      <c r="B292" s="200"/>
      <c r="C292" s="201"/>
      <c r="D292" s="202" t="s">
        <v>73</v>
      </c>
      <c r="E292" s="214" t="s">
        <v>1536</v>
      </c>
      <c r="F292" s="214" t="s">
        <v>1537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SUM(P293:P350)</f>
        <v>0</v>
      </c>
      <c r="Q292" s="208"/>
      <c r="R292" s="209">
        <f>SUM(R293:R350)</f>
        <v>0.79827618210000006</v>
      </c>
      <c r="S292" s="208"/>
      <c r="T292" s="210">
        <f>SUM(T293:T350)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73</v>
      </c>
      <c r="AU292" s="212" t="s">
        <v>81</v>
      </c>
      <c r="AY292" s="211" t="s">
        <v>197</v>
      </c>
      <c r="BK292" s="213">
        <f>SUM(BK293:BK350)</f>
        <v>0</v>
      </c>
    </row>
    <row r="293" s="2" customFormat="1" ht="24.15" customHeight="1">
      <c r="A293" s="41"/>
      <c r="B293" s="42"/>
      <c r="C293" s="216" t="s">
        <v>883</v>
      </c>
      <c r="D293" s="216" t="s">
        <v>199</v>
      </c>
      <c r="E293" s="217" t="s">
        <v>3034</v>
      </c>
      <c r="F293" s="218" t="s">
        <v>3035</v>
      </c>
      <c r="G293" s="219" t="s">
        <v>1532</v>
      </c>
      <c r="H293" s="220">
        <v>4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0.0037086269999999999</v>
      </c>
      <c r="R293" s="225">
        <f>Q293*H293</f>
        <v>0.014834508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304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304</v>
      </c>
      <c r="BM293" s="227" t="s">
        <v>3036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3037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3" customHeight="1">
      <c r="A295" s="41"/>
      <c r="B295" s="42"/>
      <c r="C295" s="216" t="s">
        <v>892</v>
      </c>
      <c r="D295" s="216" t="s">
        <v>199</v>
      </c>
      <c r="E295" s="217" t="s">
        <v>3038</v>
      </c>
      <c r="F295" s="218" t="s">
        <v>3039</v>
      </c>
      <c r="G295" s="219" t="s">
        <v>1532</v>
      </c>
      <c r="H295" s="220">
        <v>7</v>
      </c>
      <c r="I295" s="221"/>
      <c r="J295" s="222">
        <f>ROUND(I295*H295,2)</f>
        <v>0</v>
      </c>
      <c r="K295" s="218" t="s">
        <v>203</v>
      </c>
      <c r="L295" s="47"/>
      <c r="M295" s="223" t="s">
        <v>19</v>
      </c>
      <c r="N295" s="224" t="s">
        <v>45</v>
      </c>
      <c r="O295" s="87"/>
      <c r="P295" s="225">
        <f>O295*H295</f>
        <v>0</v>
      </c>
      <c r="Q295" s="225">
        <v>0.017470090000000001</v>
      </c>
      <c r="R295" s="225">
        <f>Q295*H295</f>
        <v>0.12229063000000001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304</v>
      </c>
      <c r="AT295" s="227" t="s">
        <v>199</v>
      </c>
      <c r="AU295" s="227" t="s">
        <v>83</v>
      </c>
      <c r="AY295" s="20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81</v>
      </c>
      <c r="BK295" s="228">
        <f>ROUND(I295*H295,2)</f>
        <v>0</v>
      </c>
      <c r="BL295" s="20" t="s">
        <v>304</v>
      </c>
      <c r="BM295" s="227" t="s">
        <v>3040</v>
      </c>
    </row>
    <row r="296" s="2" customFormat="1">
      <c r="A296" s="41"/>
      <c r="B296" s="42"/>
      <c r="C296" s="43"/>
      <c r="D296" s="229" t="s">
        <v>205</v>
      </c>
      <c r="E296" s="43"/>
      <c r="F296" s="230" t="s">
        <v>3041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24.15" customHeight="1">
      <c r="A297" s="41"/>
      <c r="B297" s="42"/>
      <c r="C297" s="216" t="s">
        <v>900</v>
      </c>
      <c r="D297" s="216" t="s">
        <v>199</v>
      </c>
      <c r="E297" s="217" t="s">
        <v>3042</v>
      </c>
      <c r="F297" s="218" t="s">
        <v>3043</v>
      </c>
      <c r="G297" s="219" t="s">
        <v>1532</v>
      </c>
      <c r="H297" s="220">
        <v>2</v>
      </c>
      <c r="I297" s="221"/>
      <c r="J297" s="222">
        <f>ROUND(I297*H297,2)</f>
        <v>0</v>
      </c>
      <c r="K297" s="218" t="s">
        <v>203</v>
      </c>
      <c r="L297" s="47"/>
      <c r="M297" s="223" t="s">
        <v>19</v>
      </c>
      <c r="N297" s="224" t="s">
        <v>45</v>
      </c>
      <c r="O297" s="87"/>
      <c r="P297" s="225">
        <f>O297*H297</f>
        <v>0</v>
      </c>
      <c r="Q297" s="225">
        <v>0.0190793132</v>
      </c>
      <c r="R297" s="225">
        <f>Q297*H297</f>
        <v>0.038158626399999999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304</v>
      </c>
      <c r="AT297" s="227" t="s">
        <v>199</v>
      </c>
      <c r="AU297" s="227" t="s">
        <v>83</v>
      </c>
      <c r="AY297" s="20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81</v>
      </c>
      <c r="BK297" s="228">
        <f>ROUND(I297*H297,2)</f>
        <v>0</v>
      </c>
      <c r="BL297" s="20" t="s">
        <v>304</v>
      </c>
      <c r="BM297" s="227" t="s">
        <v>3044</v>
      </c>
    </row>
    <row r="298" s="2" customFormat="1">
      <c r="A298" s="41"/>
      <c r="B298" s="42"/>
      <c r="C298" s="43"/>
      <c r="D298" s="229" t="s">
        <v>205</v>
      </c>
      <c r="E298" s="43"/>
      <c r="F298" s="230" t="s">
        <v>3045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205</v>
      </c>
      <c r="AU298" s="20" t="s">
        <v>83</v>
      </c>
    </row>
    <row r="299" s="2" customFormat="1" ht="37.8" customHeight="1">
      <c r="A299" s="41"/>
      <c r="B299" s="42"/>
      <c r="C299" s="216" t="s">
        <v>908</v>
      </c>
      <c r="D299" s="216" t="s">
        <v>199</v>
      </c>
      <c r="E299" s="217" t="s">
        <v>3046</v>
      </c>
      <c r="F299" s="218" t="s">
        <v>3047</v>
      </c>
      <c r="G299" s="219" t="s">
        <v>1532</v>
      </c>
      <c r="H299" s="220">
        <v>4</v>
      </c>
      <c r="I299" s="221"/>
      <c r="J299" s="222">
        <f>ROUND(I299*H299,2)</f>
        <v>0</v>
      </c>
      <c r="K299" s="218" t="s">
        <v>203</v>
      </c>
      <c r="L299" s="47"/>
      <c r="M299" s="223" t="s">
        <v>19</v>
      </c>
      <c r="N299" s="224" t="s">
        <v>45</v>
      </c>
      <c r="O299" s="87"/>
      <c r="P299" s="225">
        <f>O299*H299</f>
        <v>0</v>
      </c>
      <c r="Q299" s="225">
        <v>0.0169705302</v>
      </c>
      <c r="R299" s="225">
        <f>Q299*H299</f>
        <v>0.067882120800000001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304</v>
      </c>
      <c r="AT299" s="227" t="s">
        <v>199</v>
      </c>
      <c r="AU299" s="227" t="s">
        <v>83</v>
      </c>
      <c r="AY299" s="20" t="s">
        <v>197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81</v>
      </c>
      <c r="BK299" s="228">
        <f>ROUND(I299*H299,2)</f>
        <v>0</v>
      </c>
      <c r="BL299" s="20" t="s">
        <v>304</v>
      </c>
      <c r="BM299" s="227" t="s">
        <v>3048</v>
      </c>
    </row>
    <row r="300" s="2" customFormat="1">
      <c r="A300" s="41"/>
      <c r="B300" s="42"/>
      <c r="C300" s="43"/>
      <c r="D300" s="229" t="s">
        <v>205</v>
      </c>
      <c r="E300" s="43"/>
      <c r="F300" s="230" t="s">
        <v>3049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205</v>
      </c>
      <c r="AU300" s="20" t="s">
        <v>83</v>
      </c>
    </row>
    <row r="301" s="2" customFormat="1" ht="37.8" customHeight="1">
      <c r="A301" s="41"/>
      <c r="B301" s="42"/>
      <c r="C301" s="216" t="s">
        <v>912</v>
      </c>
      <c r="D301" s="216" t="s">
        <v>199</v>
      </c>
      <c r="E301" s="217" t="s">
        <v>3050</v>
      </c>
      <c r="F301" s="218" t="s">
        <v>3051</v>
      </c>
      <c r="G301" s="219" t="s">
        <v>1532</v>
      </c>
      <c r="H301" s="220">
        <v>2</v>
      </c>
      <c r="I301" s="221"/>
      <c r="J301" s="222">
        <f>ROUND(I301*H301,2)</f>
        <v>0</v>
      </c>
      <c r="K301" s="218" t="s">
        <v>203</v>
      </c>
      <c r="L301" s="47"/>
      <c r="M301" s="223" t="s">
        <v>19</v>
      </c>
      <c r="N301" s="224" t="s">
        <v>45</v>
      </c>
      <c r="O301" s="87"/>
      <c r="P301" s="225">
        <f>O301*H301</f>
        <v>0</v>
      </c>
      <c r="Q301" s="225">
        <v>0.033570000000000003</v>
      </c>
      <c r="R301" s="225">
        <f>Q301*H301</f>
        <v>0.067140000000000005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304</v>
      </c>
      <c r="AT301" s="227" t="s">
        <v>199</v>
      </c>
      <c r="AU301" s="227" t="s">
        <v>83</v>
      </c>
      <c r="AY301" s="20" t="s">
        <v>197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81</v>
      </c>
      <c r="BK301" s="228">
        <f>ROUND(I301*H301,2)</f>
        <v>0</v>
      </c>
      <c r="BL301" s="20" t="s">
        <v>304</v>
      </c>
      <c r="BM301" s="227" t="s">
        <v>3052</v>
      </c>
    </row>
    <row r="302" s="2" customFormat="1">
      <c r="A302" s="41"/>
      <c r="B302" s="42"/>
      <c r="C302" s="43"/>
      <c r="D302" s="229" t="s">
        <v>205</v>
      </c>
      <c r="E302" s="43"/>
      <c r="F302" s="230" t="s">
        <v>3053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205</v>
      </c>
      <c r="AU302" s="20" t="s">
        <v>83</v>
      </c>
    </row>
    <row r="303" s="2" customFormat="1" ht="24.15" customHeight="1">
      <c r="A303" s="41"/>
      <c r="B303" s="42"/>
      <c r="C303" s="216" t="s">
        <v>916</v>
      </c>
      <c r="D303" s="216" t="s">
        <v>199</v>
      </c>
      <c r="E303" s="217" t="s">
        <v>3054</v>
      </c>
      <c r="F303" s="218" t="s">
        <v>3055</v>
      </c>
      <c r="G303" s="219" t="s">
        <v>1532</v>
      </c>
      <c r="H303" s="220">
        <v>4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304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304</v>
      </c>
      <c r="BM303" s="227" t="s">
        <v>3056</v>
      </c>
    </row>
    <row r="304" s="2" customFormat="1" ht="24.15" customHeight="1">
      <c r="A304" s="41"/>
      <c r="B304" s="42"/>
      <c r="C304" s="216" t="s">
        <v>921</v>
      </c>
      <c r="D304" s="216" t="s">
        <v>199</v>
      </c>
      <c r="E304" s="217" t="s">
        <v>3057</v>
      </c>
      <c r="F304" s="218" t="s">
        <v>3058</v>
      </c>
      <c r="G304" s="219" t="s">
        <v>1532</v>
      </c>
      <c r="H304" s="220">
        <v>9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45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304</v>
      </c>
      <c r="AT304" s="227" t="s">
        <v>199</v>
      </c>
      <c r="AU304" s="227" t="s">
        <v>83</v>
      </c>
      <c r="AY304" s="20" t="s">
        <v>197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81</v>
      </c>
      <c r="BK304" s="228">
        <f>ROUND(I304*H304,2)</f>
        <v>0</v>
      </c>
      <c r="BL304" s="20" t="s">
        <v>304</v>
      </c>
      <c r="BM304" s="227" t="s">
        <v>3059</v>
      </c>
    </row>
    <row r="305" s="2" customFormat="1" ht="37.8" customHeight="1">
      <c r="A305" s="41"/>
      <c r="B305" s="42"/>
      <c r="C305" s="216" t="s">
        <v>926</v>
      </c>
      <c r="D305" s="216" t="s">
        <v>199</v>
      </c>
      <c r="E305" s="217" t="s">
        <v>3060</v>
      </c>
      <c r="F305" s="218" t="s">
        <v>3061</v>
      </c>
      <c r="G305" s="219" t="s">
        <v>1532</v>
      </c>
      <c r="H305" s="220">
        <v>2</v>
      </c>
      <c r="I305" s="221"/>
      <c r="J305" s="222">
        <f>ROUND(I305*H305,2)</f>
        <v>0</v>
      </c>
      <c r="K305" s="218" t="s">
        <v>203</v>
      </c>
      <c r="L305" s="47"/>
      <c r="M305" s="223" t="s">
        <v>19</v>
      </c>
      <c r="N305" s="224" t="s">
        <v>45</v>
      </c>
      <c r="O305" s="87"/>
      <c r="P305" s="225">
        <f>O305*H305</f>
        <v>0</v>
      </c>
      <c r="Q305" s="225">
        <v>0.0099605301999999996</v>
      </c>
      <c r="R305" s="225">
        <f>Q305*H305</f>
        <v>0.019921060399999999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304</v>
      </c>
      <c r="AT305" s="227" t="s">
        <v>199</v>
      </c>
      <c r="AU305" s="227" t="s">
        <v>83</v>
      </c>
      <c r="AY305" s="20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81</v>
      </c>
      <c r="BK305" s="228">
        <f>ROUND(I305*H305,2)</f>
        <v>0</v>
      </c>
      <c r="BL305" s="20" t="s">
        <v>304</v>
      </c>
      <c r="BM305" s="227" t="s">
        <v>3062</v>
      </c>
    </row>
    <row r="306" s="2" customFormat="1">
      <c r="A306" s="41"/>
      <c r="B306" s="42"/>
      <c r="C306" s="43"/>
      <c r="D306" s="229" t="s">
        <v>205</v>
      </c>
      <c r="E306" s="43"/>
      <c r="F306" s="230" t="s">
        <v>3063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205</v>
      </c>
      <c r="AU306" s="20" t="s">
        <v>83</v>
      </c>
    </row>
    <row r="307" s="2" customFormat="1" ht="24.15" customHeight="1">
      <c r="A307" s="41"/>
      <c r="B307" s="42"/>
      <c r="C307" s="216" t="s">
        <v>969</v>
      </c>
      <c r="D307" s="216" t="s">
        <v>199</v>
      </c>
      <c r="E307" s="217" t="s">
        <v>3064</v>
      </c>
      <c r="F307" s="218" t="s">
        <v>3065</v>
      </c>
      <c r="G307" s="219" t="s">
        <v>1532</v>
      </c>
      <c r="H307" s="220">
        <v>2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304</v>
      </c>
      <c r="AT307" s="227" t="s">
        <v>199</v>
      </c>
      <c r="AU307" s="227" t="s">
        <v>83</v>
      </c>
      <c r="AY307" s="20" t="s">
        <v>197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81</v>
      </c>
      <c r="BK307" s="228">
        <f>ROUND(I307*H307,2)</f>
        <v>0</v>
      </c>
      <c r="BL307" s="20" t="s">
        <v>304</v>
      </c>
      <c r="BM307" s="227" t="s">
        <v>3066</v>
      </c>
    </row>
    <row r="308" s="2" customFormat="1" ht="24.15" customHeight="1">
      <c r="A308" s="41"/>
      <c r="B308" s="42"/>
      <c r="C308" s="216" t="s">
        <v>974</v>
      </c>
      <c r="D308" s="216" t="s">
        <v>199</v>
      </c>
      <c r="E308" s="217" t="s">
        <v>3067</v>
      </c>
      <c r="F308" s="218" t="s">
        <v>3068</v>
      </c>
      <c r="G308" s="219" t="s">
        <v>1532</v>
      </c>
      <c r="H308" s="220">
        <v>3</v>
      </c>
      <c r="I308" s="221"/>
      <c r="J308" s="222">
        <f>ROUND(I308*H308,2)</f>
        <v>0</v>
      </c>
      <c r="K308" s="218" t="s">
        <v>203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0.051943040000000003</v>
      </c>
      <c r="R308" s="225">
        <f>Q308*H308</f>
        <v>0.15582912000000002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304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304</v>
      </c>
      <c r="BM308" s="227" t="s">
        <v>3069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3070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2" customFormat="1" ht="37.8" customHeight="1">
      <c r="A310" s="41"/>
      <c r="B310" s="42"/>
      <c r="C310" s="216" t="s">
        <v>986</v>
      </c>
      <c r="D310" s="216" t="s">
        <v>199</v>
      </c>
      <c r="E310" s="217" t="s">
        <v>3071</v>
      </c>
      <c r="F310" s="218" t="s">
        <v>3072</v>
      </c>
      <c r="G310" s="219" t="s">
        <v>1532</v>
      </c>
      <c r="H310" s="220">
        <v>2</v>
      </c>
      <c r="I310" s="221"/>
      <c r="J310" s="222">
        <f>ROUND(I310*H310,2)</f>
        <v>0</v>
      </c>
      <c r="K310" s="218" t="s">
        <v>203</v>
      </c>
      <c r="L310" s="47"/>
      <c r="M310" s="223" t="s">
        <v>19</v>
      </c>
      <c r="N310" s="224" t="s">
        <v>45</v>
      </c>
      <c r="O310" s="87"/>
      <c r="P310" s="225">
        <f>O310*H310</f>
        <v>0</v>
      </c>
      <c r="Q310" s="225">
        <v>0.0210983</v>
      </c>
      <c r="R310" s="225">
        <f>Q310*H310</f>
        <v>0.042196600000000001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304</v>
      </c>
      <c r="AT310" s="227" t="s">
        <v>199</v>
      </c>
      <c r="AU310" s="227" t="s">
        <v>83</v>
      </c>
      <c r="AY310" s="20" t="s">
        <v>197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81</v>
      </c>
      <c r="BK310" s="228">
        <f>ROUND(I310*H310,2)</f>
        <v>0</v>
      </c>
      <c r="BL310" s="20" t="s">
        <v>304</v>
      </c>
      <c r="BM310" s="227" t="s">
        <v>3073</v>
      </c>
    </row>
    <row r="311" s="2" customFormat="1">
      <c r="A311" s="41"/>
      <c r="B311" s="42"/>
      <c r="C311" s="43"/>
      <c r="D311" s="229" t="s">
        <v>205</v>
      </c>
      <c r="E311" s="43"/>
      <c r="F311" s="230" t="s">
        <v>3074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205</v>
      </c>
      <c r="AU311" s="20" t="s">
        <v>83</v>
      </c>
    </row>
    <row r="312" s="2" customFormat="1" ht="44.25" customHeight="1">
      <c r="A312" s="41"/>
      <c r="B312" s="42"/>
      <c r="C312" s="216" t="s">
        <v>993</v>
      </c>
      <c r="D312" s="216" t="s">
        <v>199</v>
      </c>
      <c r="E312" s="217" t="s">
        <v>3075</v>
      </c>
      <c r="F312" s="218" t="s">
        <v>3076</v>
      </c>
      <c r="G312" s="219" t="s">
        <v>1532</v>
      </c>
      <c r="H312" s="220">
        <v>3</v>
      </c>
      <c r="I312" s="221"/>
      <c r="J312" s="222">
        <f>ROUND(I312*H312,2)</f>
        <v>0</v>
      </c>
      <c r="K312" s="218" t="s">
        <v>203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0.027288199999999999</v>
      </c>
      <c r="R312" s="225">
        <f>Q312*H312</f>
        <v>0.081864599999999996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304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304</v>
      </c>
      <c r="BM312" s="227" t="s">
        <v>3077</v>
      </c>
    </row>
    <row r="313" s="2" customFormat="1">
      <c r="A313" s="41"/>
      <c r="B313" s="42"/>
      <c r="C313" s="43"/>
      <c r="D313" s="229" t="s">
        <v>205</v>
      </c>
      <c r="E313" s="43"/>
      <c r="F313" s="230" t="s">
        <v>3078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205</v>
      </c>
      <c r="AU313" s="20" t="s">
        <v>83</v>
      </c>
    </row>
    <row r="314" s="2" customFormat="1" ht="24.15" customHeight="1">
      <c r="A314" s="41"/>
      <c r="B314" s="42"/>
      <c r="C314" s="216" t="s">
        <v>999</v>
      </c>
      <c r="D314" s="216" t="s">
        <v>199</v>
      </c>
      <c r="E314" s="217" t="s">
        <v>3079</v>
      </c>
      <c r="F314" s="218" t="s">
        <v>3080</v>
      </c>
      <c r="G314" s="219" t="s">
        <v>1532</v>
      </c>
      <c r="H314" s="220">
        <v>1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0.00056002999999999999</v>
      </c>
      <c r="R314" s="225">
        <f>Q314*H314</f>
        <v>0.00056002999999999999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304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304</v>
      </c>
      <c r="BM314" s="227" t="s">
        <v>3081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3082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2" customFormat="1" ht="16.5" customHeight="1">
      <c r="A316" s="41"/>
      <c r="B316" s="42"/>
      <c r="C316" s="278" t="s">
        <v>1049</v>
      </c>
      <c r="D316" s="278" t="s">
        <v>547</v>
      </c>
      <c r="E316" s="279" t="s">
        <v>3083</v>
      </c>
      <c r="F316" s="280" t="s">
        <v>3084</v>
      </c>
      <c r="G316" s="281" t="s">
        <v>280</v>
      </c>
      <c r="H316" s="282">
        <v>1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45</v>
      </c>
      <c r="O316" s="87"/>
      <c r="P316" s="225">
        <f>O316*H316</f>
        <v>0</v>
      </c>
      <c r="Q316" s="225">
        <v>0.021000000000000001</v>
      </c>
      <c r="R316" s="225">
        <f>Q316*H316</f>
        <v>0.021000000000000001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409</v>
      </c>
      <c r="AT316" s="227" t="s">
        <v>547</v>
      </c>
      <c r="AU316" s="227" t="s">
        <v>83</v>
      </c>
      <c r="AY316" s="20" t="s">
        <v>197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81</v>
      </c>
      <c r="BK316" s="228">
        <f>ROUND(I316*H316,2)</f>
        <v>0</v>
      </c>
      <c r="BL316" s="20" t="s">
        <v>304</v>
      </c>
      <c r="BM316" s="227" t="s">
        <v>3085</v>
      </c>
    </row>
    <row r="317" s="2" customFormat="1" ht="37.8" customHeight="1">
      <c r="A317" s="41"/>
      <c r="B317" s="42"/>
      <c r="C317" s="216" t="s">
        <v>1053</v>
      </c>
      <c r="D317" s="216" t="s">
        <v>199</v>
      </c>
      <c r="E317" s="217" t="s">
        <v>3086</v>
      </c>
      <c r="F317" s="218" t="s">
        <v>3087</v>
      </c>
      <c r="G317" s="219" t="s">
        <v>1532</v>
      </c>
      <c r="H317" s="220">
        <v>4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0.015250090000000001</v>
      </c>
      <c r="R317" s="225">
        <f>Q317*H317</f>
        <v>0.061000360000000003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304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304</v>
      </c>
      <c r="BM317" s="227" t="s">
        <v>3088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3089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24.15" customHeight="1">
      <c r="A319" s="41"/>
      <c r="B319" s="42"/>
      <c r="C319" s="216" t="s">
        <v>1059</v>
      </c>
      <c r="D319" s="216" t="s">
        <v>199</v>
      </c>
      <c r="E319" s="217" t="s">
        <v>3090</v>
      </c>
      <c r="F319" s="218" t="s">
        <v>3091</v>
      </c>
      <c r="G319" s="219" t="s">
        <v>1532</v>
      </c>
      <c r="H319" s="220">
        <v>71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0.00023913999999999999</v>
      </c>
      <c r="R319" s="225">
        <f>Q319*H319</f>
        <v>0.016978939999999998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304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304</v>
      </c>
      <c r="BM319" s="227" t="s">
        <v>3092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3093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2" customFormat="1" ht="24.15" customHeight="1">
      <c r="A321" s="41"/>
      <c r="B321" s="42"/>
      <c r="C321" s="216" t="s">
        <v>1064</v>
      </c>
      <c r="D321" s="216" t="s">
        <v>199</v>
      </c>
      <c r="E321" s="217" t="s">
        <v>3094</v>
      </c>
      <c r="F321" s="218" t="s">
        <v>3095</v>
      </c>
      <c r="G321" s="219" t="s">
        <v>280</v>
      </c>
      <c r="H321" s="220">
        <v>2</v>
      </c>
      <c r="I321" s="221"/>
      <c r="J321" s="222">
        <f>ROUND(I321*H321,2)</f>
        <v>0</v>
      </c>
      <c r="K321" s="218" t="s">
        <v>203</v>
      </c>
      <c r="L321" s="47"/>
      <c r="M321" s="223" t="s">
        <v>19</v>
      </c>
      <c r="N321" s="224" t="s">
        <v>45</v>
      </c>
      <c r="O321" s="87"/>
      <c r="P321" s="225">
        <f>O321*H321</f>
        <v>0</v>
      </c>
      <c r="Q321" s="225">
        <v>0.0010891399999999999</v>
      </c>
      <c r="R321" s="225">
        <f>Q321*H321</f>
        <v>0.0021782799999999999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304</v>
      </c>
      <c r="AT321" s="227" t="s">
        <v>199</v>
      </c>
      <c r="AU321" s="227" t="s">
        <v>83</v>
      </c>
      <c r="AY321" s="20" t="s">
        <v>197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81</v>
      </c>
      <c r="BK321" s="228">
        <f>ROUND(I321*H321,2)</f>
        <v>0</v>
      </c>
      <c r="BL321" s="20" t="s">
        <v>304</v>
      </c>
      <c r="BM321" s="227" t="s">
        <v>3096</v>
      </c>
    </row>
    <row r="322" s="2" customFormat="1">
      <c r="A322" s="41"/>
      <c r="B322" s="42"/>
      <c r="C322" s="43"/>
      <c r="D322" s="229" t="s">
        <v>205</v>
      </c>
      <c r="E322" s="43"/>
      <c r="F322" s="230" t="s">
        <v>3097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205</v>
      </c>
      <c r="AU322" s="20" t="s">
        <v>83</v>
      </c>
    </row>
    <row r="323" s="2" customFormat="1" ht="24.15" customHeight="1">
      <c r="A323" s="41"/>
      <c r="B323" s="42"/>
      <c r="C323" s="216" t="s">
        <v>1069</v>
      </c>
      <c r="D323" s="216" t="s">
        <v>199</v>
      </c>
      <c r="E323" s="217" t="s">
        <v>3098</v>
      </c>
      <c r="F323" s="218" t="s">
        <v>3099</v>
      </c>
      <c r="G323" s="219" t="s">
        <v>1532</v>
      </c>
      <c r="H323" s="220">
        <v>4</v>
      </c>
      <c r="I323" s="221"/>
      <c r="J323" s="222">
        <f>ROUND(I323*H323,2)</f>
        <v>0</v>
      </c>
      <c r="K323" s="218" t="s">
        <v>203</v>
      </c>
      <c r="L323" s="47"/>
      <c r="M323" s="223" t="s">
        <v>19</v>
      </c>
      <c r="N323" s="224" t="s">
        <v>45</v>
      </c>
      <c r="O323" s="87"/>
      <c r="P323" s="225">
        <f>O323*H323</f>
        <v>0</v>
      </c>
      <c r="Q323" s="225">
        <v>0.0019591399999999998</v>
      </c>
      <c r="R323" s="225">
        <f>Q323*H323</f>
        <v>0.0078365599999999994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304</v>
      </c>
      <c r="AT323" s="227" t="s">
        <v>199</v>
      </c>
      <c r="AU323" s="227" t="s">
        <v>83</v>
      </c>
      <c r="AY323" s="20" t="s">
        <v>197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81</v>
      </c>
      <c r="BK323" s="228">
        <f>ROUND(I323*H323,2)</f>
        <v>0</v>
      </c>
      <c r="BL323" s="20" t="s">
        <v>304</v>
      </c>
      <c r="BM323" s="227" t="s">
        <v>3100</v>
      </c>
    </row>
    <row r="324" s="2" customFormat="1">
      <c r="A324" s="41"/>
      <c r="B324" s="42"/>
      <c r="C324" s="43"/>
      <c r="D324" s="229" t="s">
        <v>205</v>
      </c>
      <c r="E324" s="43"/>
      <c r="F324" s="230" t="s">
        <v>3101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205</v>
      </c>
      <c r="AU324" s="20" t="s">
        <v>83</v>
      </c>
    </row>
    <row r="325" s="2" customFormat="1" ht="24.15" customHeight="1">
      <c r="A325" s="41"/>
      <c r="B325" s="42"/>
      <c r="C325" s="216" t="s">
        <v>1075</v>
      </c>
      <c r="D325" s="216" t="s">
        <v>199</v>
      </c>
      <c r="E325" s="217" t="s">
        <v>3102</v>
      </c>
      <c r="F325" s="218" t="s">
        <v>3103</v>
      </c>
      <c r="G325" s="219" t="s">
        <v>1532</v>
      </c>
      <c r="H325" s="220">
        <v>2</v>
      </c>
      <c r="I325" s="221"/>
      <c r="J325" s="222">
        <f>ROUND(I325*H325,2)</f>
        <v>0</v>
      </c>
      <c r="K325" s="218" t="s">
        <v>203</v>
      </c>
      <c r="L325" s="47"/>
      <c r="M325" s="223" t="s">
        <v>19</v>
      </c>
      <c r="N325" s="224" t="s">
        <v>45</v>
      </c>
      <c r="O325" s="87"/>
      <c r="P325" s="225">
        <f>O325*H325</f>
        <v>0</v>
      </c>
      <c r="Q325" s="225">
        <v>0.0018</v>
      </c>
      <c r="R325" s="225">
        <f>Q325*H325</f>
        <v>0.0035999999999999999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304</v>
      </c>
      <c r="AT325" s="227" t="s">
        <v>199</v>
      </c>
      <c r="AU325" s="227" t="s">
        <v>83</v>
      </c>
      <c r="AY325" s="20" t="s">
        <v>197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81</v>
      </c>
      <c r="BK325" s="228">
        <f>ROUND(I325*H325,2)</f>
        <v>0</v>
      </c>
      <c r="BL325" s="20" t="s">
        <v>304</v>
      </c>
      <c r="BM325" s="227" t="s">
        <v>3104</v>
      </c>
    </row>
    <row r="326" s="2" customFormat="1">
      <c r="A326" s="41"/>
      <c r="B326" s="42"/>
      <c r="C326" s="43"/>
      <c r="D326" s="229" t="s">
        <v>205</v>
      </c>
      <c r="E326" s="43"/>
      <c r="F326" s="230" t="s">
        <v>3105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205</v>
      </c>
      <c r="AU326" s="20" t="s">
        <v>83</v>
      </c>
    </row>
    <row r="327" s="2" customFormat="1" ht="16.5" customHeight="1">
      <c r="A327" s="41"/>
      <c r="B327" s="42"/>
      <c r="C327" s="216" t="s">
        <v>1080</v>
      </c>
      <c r="D327" s="216" t="s">
        <v>199</v>
      </c>
      <c r="E327" s="217" t="s">
        <v>3106</v>
      </c>
      <c r="F327" s="218" t="s">
        <v>3107</v>
      </c>
      <c r="G327" s="219" t="s">
        <v>1532</v>
      </c>
      <c r="H327" s="220">
        <v>23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0.00183914</v>
      </c>
      <c r="R327" s="225">
        <f>Q327*H327</f>
        <v>0.042300219999999999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304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304</v>
      </c>
      <c r="BM327" s="227" t="s">
        <v>3108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3109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2" customFormat="1" ht="16.5" customHeight="1">
      <c r="A329" s="41"/>
      <c r="B329" s="42"/>
      <c r="C329" s="216" t="s">
        <v>1086</v>
      </c>
      <c r="D329" s="216" t="s">
        <v>199</v>
      </c>
      <c r="E329" s="217" t="s">
        <v>3110</v>
      </c>
      <c r="F329" s="218" t="s">
        <v>3111</v>
      </c>
      <c r="G329" s="219" t="s">
        <v>1532</v>
      </c>
      <c r="H329" s="220">
        <v>7</v>
      </c>
      <c r="I329" s="221"/>
      <c r="J329" s="222">
        <f>ROUND(I329*H329,2)</f>
        <v>0</v>
      </c>
      <c r="K329" s="218" t="s">
        <v>203</v>
      </c>
      <c r="L329" s="47"/>
      <c r="M329" s="223" t="s">
        <v>19</v>
      </c>
      <c r="N329" s="224" t="s">
        <v>45</v>
      </c>
      <c r="O329" s="87"/>
      <c r="P329" s="225">
        <f>O329*H329</f>
        <v>0</v>
      </c>
      <c r="Q329" s="225">
        <v>0.00183914</v>
      </c>
      <c r="R329" s="225">
        <f>Q329*H329</f>
        <v>0.01287398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304</v>
      </c>
      <c r="AT329" s="227" t="s">
        <v>199</v>
      </c>
      <c r="AU329" s="227" t="s">
        <v>83</v>
      </c>
      <c r="AY329" s="20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81</v>
      </c>
      <c r="BK329" s="228">
        <f>ROUND(I329*H329,2)</f>
        <v>0</v>
      </c>
      <c r="BL329" s="20" t="s">
        <v>304</v>
      </c>
      <c r="BM329" s="227" t="s">
        <v>3112</v>
      </c>
    </row>
    <row r="330" s="2" customFormat="1">
      <c r="A330" s="41"/>
      <c r="B330" s="42"/>
      <c r="C330" s="43"/>
      <c r="D330" s="229" t="s">
        <v>205</v>
      </c>
      <c r="E330" s="43"/>
      <c r="F330" s="230" t="s">
        <v>3113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205</v>
      </c>
      <c r="AU330" s="20" t="s">
        <v>83</v>
      </c>
    </row>
    <row r="331" s="2" customFormat="1" ht="16.5" customHeight="1">
      <c r="A331" s="41"/>
      <c r="B331" s="42"/>
      <c r="C331" s="278" t="s">
        <v>1090</v>
      </c>
      <c r="D331" s="278" t="s">
        <v>547</v>
      </c>
      <c r="E331" s="279" t="s">
        <v>3114</v>
      </c>
      <c r="F331" s="280" t="s">
        <v>3115</v>
      </c>
      <c r="G331" s="281" t="s">
        <v>3001</v>
      </c>
      <c r="H331" s="282">
        <v>4</v>
      </c>
      <c r="I331" s="283"/>
      <c r="J331" s="284">
        <f>ROUND(I331*H331,2)</f>
        <v>0</v>
      </c>
      <c r="K331" s="280" t="s">
        <v>203</v>
      </c>
      <c r="L331" s="285"/>
      <c r="M331" s="286" t="s">
        <v>19</v>
      </c>
      <c r="N331" s="287" t="s">
        <v>45</v>
      </c>
      <c r="O331" s="87"/>
      <c r="P331" s="225">
        <f>O331*H331</f>
        <v>0</v>
      </c>
      <c r="Q331" s="225">
        <v>0.0020999999999999999</v>
      </c>
      <c r="R331" s="225">
        <f>Q331*H331</f>
        <v>0.0083999999999999995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409</v>
      </c>
      <c r="AT331" s="227" t="s">
        <v>547</v>
      </c>
      <c r="AU331" s="227" t="s">
        <v>83</v>
      </c>
      <c r="AY331" s="20" t="s">
        <v>197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81</v>
      </c>
      <c r="BK331" s="228">
        <f>ROUND(I331*H331,2)</f>
        <v>0</v>
      </c>
      <c r="BL331" s="20" t="s">
        <v>304</v>
      </c>
      <c r="BM331" s="227" t="s">
        <v>3116</v>
      </c>
    </row>
    <row r="332" s="2" customFormat="1" ht="24.15" customHeight="1">
      <c r="A332" s="41"/>
      <c r="B332" s="42"/>
      <c r="C332" s="216" t="s">
        <v>1094</v>
      </c>
      <c r="D332" s="216" t="s">
        <v>199</v>
      </c>
      <c r="E332" s="217" t="s">
        <v>3117</v>
      </c>
      <c r="F332" s="218" t="s">
        <v>3118</v>
      </c>
      <c r="G332" s="219" t="s">
        <v>280</v>
      </c>
      <c r="H332" s="220">
        <v>1</v>
      </c>
      <c r="I332" s="221"/>
      <c r="J332" s="222">
        <f>ROUND(I332*H332,2)</f>
        <v>0</v>
      </c>
      <c r="K332" s="218" t="s">
        <v>203</v>
      </c>
      <c r="L332" s="47"/>
      <c r="M332" s="223" t="s">
        <v>19</v>
      </c>
      <c r="N332" s="224" t="s">
        <v>45</v>
      </c>
      <c r="O332" s="87"/>
      <c r="P332" s="225">
        <f>O332*H332</f>
        <v>0</v>
      </c>
      <c r="Q332" s="225">
        <v>0.00036000000000000002</v>
      </c>
      <c r="R332" s="225">
        <f>Q332*H332</f>
        <v>0.00036000000000000002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304</v>
      </c>
      <c r="AT332" s="227" t="s">
        <v>199</v>
      </c>
      <c r="AU332" s="227" t="s">
        <v>83</v>
      </c>
      <c r="AY332" s="20" t="s">
        <v>197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81</v>
      </c>
      <c r="BK332" s="228">
        <f>ROUND(I332*H332,2)</f>
        <v>0</v>
      </c>
      <c r="BL332" s="20" t="s">
        <v>304</v>
      </c>
      <c r="BM332" s="227" t="s">
        <v>3119</v>
      </c>
    </row>
    <row r="333" s="2" customFormat="1">
      <c r="A333" s="41"/>
      <c r="B333" s="42"/>
      <c r="C333" s="43"/>
      <c r="D333" s="229" t="s">
        <v>205</v>
      </c>
      <c r="E333" s="43"/>
      <c r="F333" s="230" t="s">
        <v>3120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205</v>
      </c>
      <c r="AU333" s="20" t="s">
        <v>83</v>
      </c>
    </row>
    <row r="334" s="2" customFormat="1" ht="24.15" customHeight="1">
      <c r="A334" s="41"/>
      <c r="B334" s="42"/>
      <c r="C334" s="216" t="s">
        <v>1098</v>
      </c>
      <c r="D334" s="216" t="s">
        <v>199</v>
      </c>
      <c r="E334" s="217" t="s">
        <v>3121</v>
      </c>
      <c r="F334" s="218" t="s">
        <v>3122</v>
      </c>
      <c r="G334" s="219" t="s">
        <v>280</v>
      </c>
      <c r="H334" s="220">
        <v>1</v>
      </c>
      <c r="I334" s="221"/>
      <c r="J334" s="222">
        <f>ROUND(I334*H334,2)</f>
        <v>0</v>
      </c>
      <c r="K334" s="218" t="s">
        <v>203</v>
      </c>
      <c r="L334" s="47"/>
      <c r="M334" s="223" t="s">
        <v>19</v>
      </c>
      <c r="N334" s="224" t="s">
        <v>45</v>
      </c>
      <c r="O334" s="87"/>
      <c r="P334" s="225">
        <f>O334*H334</f>
        <v>0</v>
      </c>
      <c r="Q334" s="225">
        <v>0.00116</v>
      </c>
      <c r="R334" s="225">
        <f>Q334*H334</f>
        <v>0.00116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304</v>
      </c>
      <c r="AT334" s="227" t="s">
        <v>199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304</v>
      </c>
      <c r="BM334" s="227" t="s">
        <v>3123</v>
      </c>
    </row>
    <row r="335" s="2" customFormat="1">
      <c r="A335" s="41"/>
      <c r="B335" s="42"/>
      <c r="C335" s="43"/>
      <c r="D335" s="229" t="s">
        <v>205</v>
      </c>
      <c r="E335" s="43"/>
      <c r="F335" s="230" t="s">
        <v>3124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205</v>
      </c>
      <c r="AU335" s="20" t="s">
        <v>83</v>
      </c>
    </row>
    <row r="336" s="2" customFormat="1" ht="24.15" customHeight="1">
      <c r="A336" s="41"/>
      <c r="B336" s="42"/>
      <c r="C336" s="216" t="s">
        <v>1104</v>
      </c>
      <c r="D336" s="216" t="s">
        <v>199</v>
      </c>
      <c r="E336" s="217" t="s">
        <v>3125</v>
      </c>
      <c r="F336" s="218" t="s">
        <v>3126</v>
      </c>
      <c r="G336" s="219" t="s">
        <v>280</v>
      </c>
      <c r="H336" s="220">
        <v>13</v>
      </c>
      <c r="I336" s="221"/>
      <c r="J336" s="222">
        <f>ROUND(I336*H336,2)</f>
        <v>0</v>
      </c>
      <c r="K336" s="218" t="s">
        <v>203</v>
      </c>
      <c r="L336" s="47"/>
      <c r="M336" s="223" t="s">
        <v>19</v>
      </c>
      <c r="N336" s="224" t="s">
        <v>45</v>
      </c>
      <c r="O336" s="87"/>
      <c r="P336" s="225">
        <f>O336*H336</f>
        <v>0</v>
      </c>
      <c r="Q336" s="225">
        <v>0.0002375</v>
      </c>
      <c r="R336" s="225">
        <f>Q336*H336</f>
        <v>0.0030875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304</v>
      </c>
      <c r="AT336" s="227" t="s">
        <v>199</v>
      </c>
      <c r="AU336" s="227" t="s">
        <v>83</v>
      </c>
      <c r="AY336" s="20" t="s">
        <v>197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81</v>
      </c>
      <c r="BK336" s="228">
        <f>ROUND(I336*H336,2)</f>
        <v>0</v>
      </c>
      <c r="BL336" s="20" t="s">
        <v>304</v>
      </c>
      <c r="BM336" s="227" t="s">
        <v>3127</v>
      </c>
    </row>
    <row r="337" s="2" customFormat="1">
      <c r="A337" s="41"/>
      <c r="B337" s="42"/>
      <c r="C337" s="43"/>
      <c r="D337" s="229" t="s">
        <v>205</v>
      </c>
      <c r="E337" s="43"/>
      <c r="F337" s="230" t="s">
        <v>3128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205</v>
      </c>
      <c r="AU337" s="20" t="s">
        <v>83</v>
      </c>
    </row>
    <row r="338" s="2" customFormat="1" ht="24.15" customHeight="1">
      <c r="A338" s="41"/>
      <c r="B338" s="42"/>
      <c r="C338" s="216" t="s">
        <v>1108</v>
      </c>
      <c r="D338" s="216" t="s">
        <v>199</v>
      </c>
      <c r="E338" s="217" t="s">
        <v>3129</v>
      </c>
      <c r="F338" s="218" t="s">
        <v>3130</v>
      </c>
      <c r="G338" s="219" t="s">
        <v>280</v>
      </c>
      <c r="H338" s="220">
        <v>1</v>
      </c>
      <c r="I338" s="221"/>
      <c r="J338" s="222">
        <f>ROUND(I338*H338,2)</f>
        <v>0</v>
      </c>
      <c r="K338" s="218" t="s">
        <v>203</v>
      </c>
      <c r="L338" s="47"/>
      <c r="M338" s="223" t="s">
        <v>19</v>
      </c>
      <c r="N338" s="224" t="s">
        <v>45</v>
      </c>
      <c r="O338" s="87"/>
      <c r="P338" s="225">
        <f>O338*H338</f>
        <v>0</v>
      </c>
      <c r="Q338" s="225">
        <v>0.00027750000000000002</v>
      </c>
      <c r="R338" s="225">
        <f>Q338*H338</f>
        <v>0.00027750000000000002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304</v>
      </c>
      <c r="AT338" s="227" t="s">
        <v>199</v>
      </c>
      <c r="AU338" s="227" t="s">
        <v>83</v>
      </c>
      <c r="AY338" s="20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81</v>
      </c>
      <c r="BK338" s="228">
        <f>ROUND(I338*H338,2)</f>
        <v>0</v>
      </c>
      <c r="BL338" s="20" t="s">
        <v>304</v>
      </c>
      <c r="BM338" s="227" t="s">
        <v>3131</v>
      </c>
    </row>
    <row r="339" s="2" customFormat="1">
      <c r="A339" s="41"/>
      <c r="B339" s="42"/>
      <c r="C339" s="43"/>
      <c r="D339" s="229" t="s">
        <v>205</v>
      </c>
      <c r="E339" s="43"/>
      <c r="F339" s="230" t="s">
        <v>3132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205</v>
      </c>
      <c r="AU339" s="20" t="s">
        <v>83</v>
      </c>
    </row>
    <row r="340" s="2" customFormat="1" ht="33" customHeight="1">
      <c r="A340" s="41"/>
      <c r="B340" s="42"/>
      <c r="C340" s="216" t="s">
        <v>1112</v>
      </c>
      <c r="D340" s="216" t="s">
        <v>199</v>
      </c>
      <c r="E340" s="217" t="s">
        <v>3133</v>
      </c>
      <c r="F340" s="218" t="s">
        <v>3134</v>
      </c>
      <c r="G340" s="219" t="s">
        <v>280</v>
      </c>
      <c r="H340" s="220">
        <v>1</v>
      </c>
      <c r="I340" s="221"/>
      <c r="J340" s="222">
        <f>ROUND(I340*H340,2)</f>
        <v>0</v>
      </c>
      <c r="K340" s="218" t="s">
        <v>203</v>
      </c>
      <c r="L340" s="47"/>
      <c r="M340" s="223" t="s">
        <v>19</v>
      </c>
      <c r="N340" s="224" t="s">
        <v>45</v>
      </c>
      <c r="O340" s="87"/>
      <c r="P340" s="225">
        <f>O340*H340</f>
        <v>0</v>
      </c>
      <c r="Q340" s="225">
        <v>0.00065749999999999999</v>
      </c>
      <c r="R340" s="225">
        <f>Q340*H340</f>
        <v>0.00065749999999999999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304</v>
      </c>
      <c r="AT340" s="227" t="s">
        <v>199</v>
      </c>
      <c r="AU340" s="227" t="s">
        <v>83</v>
      </c>
      <c r="AY340" s="20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81</v>
      </c>
      <c r="BK340" s="228">
        <f>ROUND(I340*H340,2)</f>
        <v>0</v>
      </c>
      <c r="BL340" s="20" t="s">
        <v>304</v>
      </c>
      <c r="BM340" s="227" t="s">
        <v>3135</v>
      </c>
    </row>
    <row r="341" s="2" customFormat="1">
      <c r="A341" s="41"/>
      <c r="B341" s="42"/>
      <c r="C341" s="43"/>
      <c r="D341" s="229" t="s">
        <v>205</v>
      </c>
      <c r="E341" s="43"/>
      <c r="F341" s="230" t="s">
        <v>3136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205</v>
      </c>
      <c r="AU341" s="20" t="s">
        <v>83</v>
      </c>
    </row>
    <row r="342" s="2" customFormat="1" ht="37.8" customHeight="1">
      <c r="A342" s="41"/>
      <c r="B342" s="42"/>
      <c r="C342" s="216" t="s">
        <v>1117</v>
      </c>
      <c r="D342" s="216" t="s">
        <v>199</v>
      </c>
      <c r="E342" s="217" t="s">
        <v>3137</v>
      </c>
      <c r="F342" s="218" t="s">
        <v>3138</v>
      </c>
      <c r="G342" s="219" t="s">
        <v>280</v>
      </c>
      <c r="H342" s="220">
        <v>7</v>
      </c>
      <c r="I342" s="221"/>
      <c r="J342" s="222">
        <f>ROUND(I342*H342,2)</f>
        <v>0</v>
      </c>
      <c r="K342" s="218" t="s">
        <v>203</v>
      </c>
      <c r="L342" s="47"/>
      <c r="M342" s="223" t="s">
        <v>19</v>
      </c>
      <c r="N342" s="224" t="s">
        <v>45</v>
      </c>
      <c r="O342" s="87"/>
      <c r="P342" s="225">
        <f>O342*H342</f>
        <v>0</v>
      </c>
      <c r="Q342" s="225">
        <v>0.00048114950000000001</v>
      </c>
      <c r="R342" s="225">
        <f>Q342*H342</f>
        <v>0.0033680465000000001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304</v>
      </c>
      <c r="AT342" s="227" t="s">
        <v>199</v>
      </c>
      <c r="AU342" s="227" t="s">
        <v>83</v>
      </c>
      <c r="AY342" s="20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81</v>
      </c>
      <c r="BK342" s="228">
        <f>ROUND(I342*H342,2)</f>
        <v>0</v>
      </c>
      <c r="BL342" s="20" t="s">
        <v>304</v>
      </c>
      <c r="BM342" s="227" t="s">
        <v>3139</v>
      </c>
    </row>
    <row r="343" s="2" customFormat="1">
      <c r="A343" s="41"/>
      <c r="B343" s="42"/>
      <c r="C343" s="43"/>
      <c r="D343" s="229" t="s">
        <v>205</v>
      </c>
      <c r="E343" s="43"/>
      <c r="F343" s="230" t="s">
        <v>3140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205</v>
      </c>
      <c r="AU343" s="20" t="s">
        <v>83</v>
      </c>
    </row>
    <row r="344" s="2" customFormat="1" ht="33" customHeight="1">
      <c r="A344" s="41"/>
      <c r="B344" s="42"/>
      <c r="C344" s="216" t="s">
        <v>1121</v>
      </c>
      <c r="D344" s="216" t="s">
        <v>199</v>
      </c>
      <c r="E344" s="217" t="s">
        <v>3141</v>
      </c>
      <c r="F344" s="218" t="s">
        <v>3142</v>
      </c>
      <c r="G344" s="219" t="s">
        <v>280</v>
      </c>
      <c r="H344" s="220">
        <v>9</v>
      </c>
      <c r="I344" s="221"/>
      <c r="J344" s="222">
        <f>ROUND(I344*H344,2)</f>
        <v>0</v>
      </c>
      <c r="K344" s="218" t="s">
        <v>203</v>
      </c>
      <c r="L344" s="47"/>
      <c r="M344" s="223" t="s">
        <v>19</v>
      </c>
      <c r="N344" s="224" t="s">
        <v>45</v>
      </c>
      <c r="O344" s="87"/>
      <c r="P344" s="225">
        <f>O344*H344</f>
        <v>0</v>
      </c>
      <c r="Q344" s="225">
        <v>0.00014999999999999999</v>
      </c>
      <c r="R344" s="225">
        <f>Q344*H344</f>
        <v>0.0013499999999999999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304</v>
      </c>
      <c r="AT344" s="227" t="s">
        <v>199</v>
      </c>
      <c r="AU344" s="227" t="s">
        <v>83</v>
      </c>
      <c r="AY344" s="20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81</v>
      </c>
      <c r="BK344" s="228">
        <f>ROUND(I344*H344,2)</f>
        <v>0</v>
      </c>
      <c r="BL344" s="20" t="s">
        <v>304</v>
      </c>
      <c r="BM344" s="227" t="s">
        <v>3143</v>
      </c>
    </row>
    <row r="345" s="2" customFormat="1">
      <c r="A345" s="41"/>
      <c r="B345" s="42"/>
      <c r="C345" s="43"/>
      <c r="D345" s="229" t="s">
        <v>205</v>
      </c>
      <c r="E345" s="43"/>
      <c r="F345" s="230" t="s">
        <v>3144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205</v>
      </c>
      <c r="AU345" s="20" t="s">
        <v>83</v>
      </c>
    </row>
    <row r="346" s="2" customFormat="1" ht="16.5" customHeight="1">
      <c r="A346" s="41"/>
      <c r="B346" s="42"/>
      <c r="C346" s="278" t="s">
        <v>1125</v>
      </c>
      <c r="D346" s="278" t="s">
        <v>547</v>
      </c>
      <c r="E346" s="279" t="s">
        <v>3145</v>
      </c>
      <c r="F346" s="280" t="s">
        <v>3146</v>
      </c>
      <c r="G346" s="281" t="s">
        <v>280</v>
      </c>
      <c r="H346" s="282">
        <v>9</v>
      </c>
      <c r="I346" s="283"/>
      <c r="J346" s="284">
        <f>ROUND(I346*H346,2)</f>
        <v>0</v>
      </c>
      <c r="K346" s="280" t="s">
        <v>19</v>
      </c>
      <c r="L346" s="285"/>
      <c r="M346" s="286" t="s">
        <v>19</v>
      </c>
      <c r="N346" s="287" t="s">
        <v>45</v>
      </c>
      <c r="O346" s="87"/>
      <c r="P346" s="225">
        <f>O346*H346</f>
        <v>0</v>
      </c>
      <c r="Q346" s="225">
        <v>8.0000000000000007E-05</v>
      </c>
      <c r="R346" s="225">
        <f>Q346*H346</f>
        <v>0.00072000000000000005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409</v>
      </c>
      <c r="AT346" s="227" t="s">
        <v>547</v>
      </c>
      <c r="AU346" s="227" t="s">
        <v>83</v>
      </c>
      <c r="AY346" s="20" t="s">
        <v>197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81</v>
      </c>
      <c r="BK346" s="228">
        <f>ROUND(I346*H346,2)</f>
        <v>0</v>
      </c>
      <c r="BL346" s="20" t="s">
        <v>304</v>
      </c>
      <c r="BM346" s="227" t="s">
        <v>3147</v>
      </c>
    </row>
    <row r="347" s="2" customFormat="1" ht="16.5" customHeight="1">
      <c r="A347" s="41"/>
      <c r="B347" s="42"/>
      <c r="C347" s="216" t="s">
        <v>1129</v>
      </c>
      <c r="D347" s="216" t="s">
        <v>199</v>
      </c>
      <c r="E347" s="217" t="s">
        <v>3148</v>
      </c>
      <c r="F347" s="218" t="s">
        <v>3149</v>
      </c>
      <c r="G347" s="219" t="s">
        <v>280</v>
      </c>
      <c r="H347" s="220">
        <v>5</v>
      </c>
      <c r="I347" s="221"/>
      <c r="J347" s="222">
        <f>ROUND(I347*H347,2)</f>
        <v>0</v>
      </c>
      <c r="K347" s="218" t="s">
        <v>203</v>
      </c>
      <c r="L347" s="47"/>
      <c r="M347" s="223" t="s">
        <v>19</v>
      </c>
      <c r="N347" s="224" t="s">
        <v>45</v>
      </c>
      <c r="O347" s="87"/>
      <c r="P347" s="225">
        <f>O347*H347</f>
        <v>0</v>
      </c>
      <c r="Q347" s="225">
        <v>9.0000000000000006E-05</v>
      </c>
      <c r="R347" s="225">
        <f>Q347*H347</f>
        <v>0.00045000000000000004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304</v>
      </c>
      <c r="AT347" s="227" t="s">
        <v>199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304</v>
      </c>
      <c r="BM347" s="227" t="s">
        <v>3150</v>
      </c>
    </row>
    <row r="348" s="2" customFormat="1">
      <c r="A348" s="41"/>
      <c r="B348" s="42"/>
      <c r="C348" s="43"/>
      <c r="D348" s="229" t="s">
        <v>205</v>
      </c>
      <c r="E348" s="43"/>
      <c r="F348" s="230" t="s">
        <v>3151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2" customFormat="1" ht="49.05" customHeight="1">
      <c r="A349" s="41"/>
      <c r="B349" s="42"/>
      <c r="C349" s="216" t="s">
        <v>1134</v>
      </c>
      <c r="D349" s="216" t="s">
        <v>199</v>
      </c>
      <c r="E349" s="217" t="s">
        <v>3152</v>
      </c>
      <c r="F349" s="218" t="s">
        <v>3153</v>
      </c>
      <c r="G349" s="219" t="s">
        <v>1331</v>
      </c>
      <c r="H349" s="288"/>
      <c r="I349" s="221"/>
      <c r="J349" s="222">
        <f>ROUND(I349*H349,2)</f>
        <v>0</v>
      </c>
      <c r="K349" s="218" t="s">
        <v>203</v>
      </c>
      <c r="L349" s="47"/>
      <c r="M349" s="223" t="s">
        <v>19</v>
      </c>
      <c r="N349" s="224" t="s">
        <v>45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304</v>
      </c>
      <c r="AT349" s="227" t="s">
        <v>199</v>
      </c>
      <c r="AU349" s="227" t="s">
        <v>83</v>
      </c>
      <c r="AY349" s="20" t="s">
        <v>197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81</v>
      </c>
      <c r="BK349" s="228">
        <f>ROUND(I349*H349,2)</f>
        <v>0</v>
      </c>
      <c r="BL349" s="20" t="s">
        <v>304</v>
      </c>
      <c r="BM349" s="227" t="s">
        <v>3154</v>
      </c>
    </row>
    <row r="350" s="2" customFormat="1">
      <c r="A350" s="41"/>
      <c r="B350" s="42"/>
      <c r="C350" s="43"/>
      <c r="D350" s="229" t="s">
        <v>205</v>
      </c>
      <c r="E350" s="43"/>
      <c r="F350" s="230" t="s">
        <v>3155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205</v>
      </c>
      <c r="AU350" s="20" t="s">
        <v>83</v>
      </c>
    </row>
    <row r="351" s="12" customFormat="1" ht="22.8" customHeight="1">
      <c r="A351" s="12"/>
      <c r="B351" s="200"/>
      <c r="C351" s="201"/>
      <c r="D351" s="202" t="s">
        <v>73</v>
      </c>
      <c r="E351" s="214" t="s">
        <v>3156</v>
      </c>
      <c r="F351" s="214" t="s">
        <v>3157</v>
      </c>
      <c r="G351" s="201"/>
      <c r="H351" s="201"/>
      <c r="I351" s="204"/>
      <c r="J351" s="215">
        <f>BK351</f>
        <v>0</v>
      </c>
      <c r="K351" s="201"/>
      <c r="L351" s="206"/>
      <c r="M351" s="207"/>
      <c r="N351" s="208"/>
      <c r="O351" s="208"/>
      <c r="P351" s="209">
        <f>SUM(P352:P357)</f>
        <v>0</v>
      </c>
      <c r="Q351" s="208"/>
      <c r="R351" s="209">
        <f>SUM(R352:R357)</f>
        <v>0.082799999999999999</v>
      </c>
      <c r="S351" s="208"/>
      <c r="T351" s="210">
        <f>SUM(T352:T357)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1" t="s">
        <v>83</v>
      </c>
      <c r="AT351" s="212" t="s">
        <v>73</v>
      </c>
      <c r="AU351" s="212" t="s">
        <v>81</v>
      </c>
      <c r="AY351" s="211" t="s">
        <v>197</v>
      </c>
      <c r="BK351" s="213">
        <f>SUM(BK352:BK357)</f>
        <v>0</v>
      </c>
    </row>
    <row r="352" s="2" customFormat="1" ht="37.8" customHeight="1">
      <c r="A352" s="41"/>
      <c r="B352" s="42"/>
      <c r="C352" s="216" t="s">
        <v>1138</v>
      </c>
      <c r="D352" s="216" t="s">
        <v>199</v>
      </c>
      <c r="E352" s="217" t="s">
        <v>3158</v>
      </c>
      <c r="F352" s="218" t="s">
        <v>3159</v>
      </c>
      <c r="G352" s="219" t="s">
        <v>1532</v>
      </c>
      <c r="H352" s="220">
        <v>9</v>
      </c>
      <c r="I352" s="221"/>
      <c r="J352" s="222">
        <f>ROUND(I352*H352,2)</f>
        <v>0</v>
      </c>
      <c r="K352" s="218" t="s">
        <v>203</v>
      </c>
      <c r="L352" s="47"/>
      <c r="M352" s="223" t="s">
        <v>19</v>
      </c>
      <c r="N352" s="224" t="s">
        <v>45</v>
      </c>
      <c r="O352" s="87"/>
      <c r="P352" s="225">
        <f>O352*H352</f>
        <v>0</v>
      </c>
      <c r="Q352" s="225">
        <v>0.0091999999999999998</v>
      </c>
      <c r="R352" s="225">
        <f>Q352*H352</f>
        <v>0.082799999999999999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304</v>
      </c>
      <c r="AT352" s="227" t="s">
        <v>199</v>
      </c>
      <c r="AU352" s="227" t="s">
        <v>83</v>
      </c>
      <c r="AY352" s="20" t="s">
        <v>197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81</v>
      </c>
      <c r="BK352" s="228">
        <f>ROUND(I352*H352,2)</f>
        <v>0</v>
      </c>
      <c r="BL352" s="20" t="s">
        <v>304</v>
      </c>
      <c r="BM352" s="227" t="s">
        <v>3160</v>
      </c>
    </row>
    <row r="353" s="2" customFormat="1">
      <c r="A353" s="41"/>
      <c r="B353" s="42"/>
      <c r="C353" s="43"/>
      <c r="D353" s="229" t="s">
        <v>205</v>
      </c>
      <c r="E353" s="43"/>
      <c r="F353" s="230" t="s">
        <v>3161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205</v>
      </c>
      <c r="AU353" s="20" t="s">
        <v>83</v>
      </c>
    </row>
    <row r="354" s="2" customFormat="1" ht="16.5" customHeight="1">
      <c r="A354" s="41"/>
      <c r="B354" s="42"/>
      <c r="C354" s="278" t="s">
        <v>1143</v>
      </c>
      <c r="D354" s="278" t="s">
        <v>547</v>
      </c>
      <c r="E354" s="279" t="s">
        <v>3162</v>
      </c>
      <c r="F354" s="280" t="s">
        <v>3163</v>
      </c>
      <c r="G354" s="281" t="s">
        <v>3001</v>
      </c>
      <c r="H354" s="282">
        <v>9</v>
      </c>
      <c r="I354" s="283"/>
      <c r="J354" s="284">
        <f>ROUND(I354*H354,2)</f>
        <v>0</v>
      </c>
      <c r="K354" s="280" t="s">
        <v>19</v>
      </c>
      <c r="L354" s="285"/>
      <c r="M354" s="286" t="s">
        <v>19</v>
      </c>
      <c r="N354" s="287" t="s">
        <v>45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409</v>
      </c>
      <c r="AT354" s="227" t="s">
        <v>547</v>
      </c>
      <c r="AU354" s="227" t="s">
        <v>83</v>
      </c>
      <c r="AY354" s="20" t="s">
        <v>197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81</v>
      </c>
      <c r="BK354" s="228">
        <f>ROUND(I354*H354,2)</f>
        <v>0</v>
      </c>
      <c r="BL354" s="20" t="s">
        <v>304</v>
      </c>
      <c r="BM354" s="227" t="s">
        <v>3164</v>
      </c>
    </row>
    <row r="355" s="2" customFormat="1" ht="24.15" customHeight="1">
      <c r="A355" s="41"/>
      <c r="B355" s="42"/>
      <c r="C355" s="278" t="s">
        <v>1147</v>
      </c>
      <c r="D355" s="278" t="s">
        <v>547</v>
      </c>
      <c r="E355" s="279" t="s">
        <v>3165</v>
      </c>
      <c r="F355" s="280" t="s">
        <v>3166</v>
      </c>
      <c r="G355" s="281" t="s">
        <v>280</v>
      </c>
      <c r="H355" s="282">
        <v>9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45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409</v>
      </c>
      <c r="AT355" s="227" t="s">
        <v>547</v>
      </c>
      <c r="AU355" s="227" t="s">
        <v>83</v>
      </c>
      <c r="AY355" s="20" t="s">
        <v>197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81</v>
      </c>
      <c r="BK355" s="228">
        <f>ROUND(I355*H355,2)</f>
        <v>0</v>
      </c>
      <c r="BL355" s="20" t="s">
        <v>304</v>
      </c>
      <c r="BM355" s="227" t="s">
        <v>3167</v>
      </c>
    </row>
    <row r="356" s="2" customFormat="1" ht="49.05" customHeight="1">
      <c r="A356" s="41"/>
      <c r="B356" s="42"/>
      <c r="C356" s="216" t="s">
        <v>1152</v>
      </c>
      <c r="D356" s="216" t="s">
        <v>199</v>
      </c>
      <c r="E356" s="217" t="s">
        <v>3168</v>
      </c>
      <c r="F356" s="218" t="s">
        <v>3169</v>
      </c>
      <c r="G356" s="219" t="s">
        <v>1331</v>
      </c>
      <c r="H356" s="288"/>
      <c r="I356" s="221"/>
      <c r="J356" s="222">
        <f>ROUND(I356*H356,2)</f>
        <v>0</v>
      </c>
      <c r="K356" s="218" t="s">
        <v>203</v>
      </c>
      <c r="L356" s="47"/>
      <c r="M356" s="223" t="s">
        <v>19</v>
      </c>
      <c r="N356" s="224" t="s">
        <v>45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304</v>
      </c>
      <c r="AT356" s="227" t="s">
        <v>199</v>
      </c>
      <c r="AU356" s="227" t="s">
        <v>83</v>
      </c>
      <c r="AY356" s="20" t="s">
        <v>197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81</v>
      </c>
      <c r="BK356" s="228">
        <f>ROUND(I356*H356,2)</f>
        <v>0</v>
      </c>
      <c r="BL356" s="20" t="s">
        <v>304</v>
      </c>
      <c r="BM356" s="227" t="s">
        <v>3170</v>
      </c>
    </row>
    <row r="357" s="2" customFormat="1">
      <c r="A357" s="41"/>
      <c r="B357" s="42"/>
      <c r="C357" s="43"/>
      <c r="D357" s="229" t="s">
        <v>205</v>
      </c>
      <c r="E357" s="43"/>
      <c r="F357" s="230" t="s">
        <v>3171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205</v>
      </c>
      <c r="AU357" s="20" t="s">
        <v>83</v>
      </c>
    </row>
    <row r="358" s="12" customFormat="1" ht="22.8" customHeight="1">
      <c r="A358" s="12"/>
      <c r="B358" s="200"/>
      <c r="C358" s="201"/>
      <c r="D358" s="202" t="s">
        <v>73</v>
      </c>
      <c r="E358" s="214" t="s">
        <v>3172</v>
      </c>
      <c r="F358" s="214" t="s">
        <v>3173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SUM(P359:P384)</f>
        <v>0</v>
      </c>
      <c r="Q358" s="208"/>
      <c r="R358" s="209">
        <f>SUM(R359:R384)</f>
        <v>0.026902600000000002</v>
      </c>
      <c r="S358" s="208"/>
      <c r="T358" s="210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73</v>
      </c>
      <c r="AU358" s="212" t="s">
        <v>81</v>
      </c>
      <c r="AY358" s="211" t="s">
        <v>197</v>
      </c>
      <c r="BK358" s="213">
        <f>SUM(BK359:BK384)</f>
        <v>0</v>
      </c>
    </row>
    <row r="359" s="2" customFormat="1" ht="37.8" customHeight="1">
      <c r="A359" s="41"/>
      <c r="B359" s="42"/>
      <c r="C359" s="216" t="s">
        <v>1158</v>
      </c>
      <c r="D359" s="216" t="s">
        <v>199</v>
      </c>
      <c r="E359" s="217" t="s">
        <v>3174</v>
      </c>
      <c r="F359" s="218" t="s">
        <v>3175</v>
      </c>
      <c r="G359" s="219" t="s">
        <v>280</v>
      </c>
      <c r="H359" s="220">
        <v>1</v>
      </c>
      <c r="I359" s="221"/>
      <c r="J359" s="222">
        <f>ROUND(I359*H359,2)</f>
        <v>0</v>
      </c>
      <c r="K359" s="218" t="s">
        <v>203</v>
      </c>
      <c r="L359" s="47"/>
      <c r="M359" s="223" t="s">
        <v>19</v>
      </c>
      <c r="N359" s="224" t="s">
        <v>45</v>
      </c>
      <c r="O359" s="87"/>
      <c r="P359" s="225">
        <f>O359*H359</f>
        <v>0</v>
      </c>
      <c r="Q359" s="225">
        <v>0.002049</v>
      </c>
      <c r="R359" s="225">
        <f>Q359*H359</f>
        <v>0.002049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304</v>
      </c>
      <c r="AT359" s="227" t="s">
        <v>199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304</v>
      </c>
      <c r="BM359" s="227" t="s">
        <v>3176</v>
      </c>
    </row>
    <row r="360" s="2" customFormat="1">
      <c r="A360" s="41"/>
      <c r="B360" s="42"/>
      <c r="C360" s="43"/>
      <c r="D360" s="229" t="s">
        <v>205</v>
      </c>
      <c r="E360" s="43"/>
      <c r="F360" s="230" t="s">
        <v>3177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205</v>
      </c>
      <c r="AU360" s="20" t="s">
        <v>83</v>
      </c>
    </row>
    <row r="361" s="2" customFormat="1" ht="37.8" customHeight="1">
      <c r="A361" s="41"/>
      <c r="B361" s="42"/>
      <c r="C361" s="216" t="s">
        <v>1164</v>
      </c>
      <c r="D361" s="216" t="s">
        <v>199</v>
      </c>
      <c r="E361" s="217" t="s">
        <v>3178</v>
      </c>
      <c r="F361" s="218" t="s">
        <v>3179</v>
      </c>
      <c r="G361" s="219" t="s">
        <v>280</v>
      </c>
      <c r="H361" s="220">
        <v>1</v>
      </c>
      <c r="I361" s="221"/>
      <c r="J361" s="222">
        <f>ROUND(I361*H361,2)</f>
        <v>0</v>
      </c>
      <c r="K361" s="218" t="s">
        <v>203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0.0018636</v>
      </c>
      <c r="R361" s="225">
        <f>Q361*H361</f>
        <v>0.0018636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304</v>
      </c>
      <c r="AT361" s="227" t="s">
        <v>199</v>
      </c>
      <c r="AU361" s="227" t="s">
        <v>83</v>
      </c>
      <c r="AY361" s="20" t="s">
        <v>197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81</v>
      </c>
      <c r="BK361" s="228">
        <f>ROUND(I361*H361,2)</f>
        <v>0</v>
      </c>
      <c r="BL361" s="20" t="s">
        <v>304</v>
      </c>
      <c r="BM361" s="227" t="s">
        <v>3180</v>
      </c>
    </row>
    <row r="362" s="2" customFormat="1">
      <c r="A362" s="41"/>
      <c r="B362" s="42"/>
      <c r="C362" s="43"/>
      <c r="D362" s="229" t="s">
        <v>205</v>
      </c>
      <c r="E362" s="43"/>
      <c r="F362" s="230" t="s">
        <v>3181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205</v>
      </c>
      <c r="AU362" s="20" t="s">
        <v>83</v>
      </c>
    </row>
    <row r="363" s="2" customFormat="1" ht="37.8" customHeight="1">
      <c r="A363" s="41"/>
      <c r="B363" s="42"/>
      <c r="C363" s="216" t="s">
        <v>1170</v>
      </c>
      <c r="D363" s="216" t="s">
        <v>199</v>
      </c>
      <c r="E363" s="217" t="s">
        <v>3182</v>
      </c>
      <c r="F363" s="218" t="s">
        <v>3183</v>
      </c>
      <c r="G363" s="219" t="s">
        <v>280</v>
      </c>
      <c r="H363" s="220">
        <v>19</v>
      </c>
      <c r="I363" s="221"/>
      <c r="J363" s="222">
        <f>ROUND(I363*H363,2)</f>
        <v>0</v>
      </c>
      <c r="K363" s="218" t="s">
        <v>203</v>
      </c>
      <c r="L363" s="47"/>
      <c r="M363" s="223" t="s">
        <v>19</v>
      </c>
      <c r="N363" s="224" t="s">
        <v>45</v>
      </c>
      <c r="O363" s="87"/>
      <c r="P363" s="225">
        <f>O363*H363</f>
        <v>0</v>
      </c>
      <c r="Q363" s="225">
        <v>0.00050000000000000001</v>
      </c>
      <c r="R363" s="225">
        <f>Q363*H363</f>
        <v>0.0094999999999999998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304</v>
      </c>
      <c r="AT363" s="227" t="s">
        <v>199</v>
      </c>
      <c r="AU363" s="227" t="s">
        <v>83</v>
      </c>
      <c r="AY363" s="20" t="s">
        <v>197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81</v>
      </c>
      <c r="BK363" s="228">
        <f>ROUND(I363*H363,2)</f>
        <v>0</v>
      </c>
      <c r="BL363" s="20" t="s">
        <v>304</v>
      </c>
      <c r="BM363" s="227" t="s">
        <v>3184</v>
      </c>
    </row>
    <row r="364" s="2" customFormat="1">
      <c r="A364" s="41"/>
      <c r="B364" s="42"/>
      <c r="C364" s="43"/>
      <c r="D364" s="229" t="s">
        <v>205</v>
      </c>
      <c r="E364" s="43"/>
      <c r="F364" s="230" t="s">
        <v>3185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205</v>
      </c>
      <c r="AU364" s="20" t="s">
        <v>83</v>
      </c>
    </row>
    <row r="365" s="2" customFormat="1" ht="37.8" customHeight="1">
      <c r="A365" s="41"/>
      <c r="B365" s="42"/>
      <c r="C365" s="216" t="s">
        <v>1176</v>
      </c>
      <c r="D365" s="216" t="s">
        <v>199</v>
      </c>
      <c r="E365" s="217" t="s">
        <v>3186</v>
      </c>
      <c r="F365" s="218" t="s">
        <v>3187</v>
      </c>
      <c r="G365" s="219" t="s">
        <v>280</v>
      </c>
      <c r="H365" s="220">
        <v>3</v>
      </c>
      <c r="I365" s="221"/>
      <c r="J365" s="222">
        <f>ROUND(I365*H365,2)</f>
        <v>0</v>
      </c>
      <c r="K365" s="218" t="s">
        <v>203</v>
      </c>
      <c r="L365" s="47"/>
      <c r="M365" s="223" t="s">
        <v>19</v>
      </c>
      <c r="N365" s="224" t="s">
        <v>45</v>
      </c>
      <c r="O365" s="87"/>
      <c r="P365" s="225">
        <f>O365*H365</f>
        <v>0</v>
      </c>
      <c r="Q365" s="225">
        <v>0.00050000000000000001</v>
      </c>
      <c r="R365" s="225">
        <f>Q365*H365</f>
        <v>0.0015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304</v>
      </c>
      <c r="AT365" s="227" t="s">
        <v>199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304</v>
      </c>
      <c r="BM365" s="227" t="s">
        <v>3188</v>
      </c>
    </row>
    <row r="366" s="2" customFormat="1">
      <c r="A366" s="41"/>
      <c r="B366" s="42"/>
      <c r="C366" s="43"/>
      <c r="D366" s="229" t="s">
        <v>205</v>
      </c>
      <c r="E366" s="43"/>
      <c r="F366" s="230" t="s">
        <v>3189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205</v>
      </c>
      <c r="AU366" s="20" t="s">
        <v>83</v>
      </c>
    </row>
    <row r="367" s="2" customFormat="1" ht="37.8" customHeight="1">
      <c r="A367" s="41"/>
      <c r="B367" s="42"/>
      <c r="C367" s="216" t="s">
        <v>1182</v>
      </c>
      <c r="D367" s="216" t="s">
        <v>199</v>
      </c>
      <c r="E367" s="217" t="s">
        <v>3190</v>
      </c>
      <c r="F367" s="218" t="s">
        <v>3191</v>
      </c>
      <c r="G367" s="219" t="s">
        <v>280</v>
      </c>
      <c r="H367" s="220">
        <v>4</v>
      </c>
      <c r="I367" s="221"/>
      <c r="J367" s="222">
        <f>ROUND(I367*H367,2)</f>
        <v>0</v>
      </c>
      <c r="K367" s="218" t="s">
        <v>203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0.00050000000000000001</v>
      </c>
      <c r="R367" s="225">
        <f>Q367*H367</f>
        <v>0.002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304</v>
      </c>
      <c r="AT367" s="227" t="s">
        <v>199</v>
      </c>
      <c r="AU367" s="227" t="s">
        <v>83</v>
      </c>
      <c r="AY367" s="20" t="s">
        <v>197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81</v>
      </c>
      <c r="BK367" s="228">
        <f>ROUND(I367*H367,2)</f>
        <v>0</v>
      </c>
      <c r="BL367" s="20" t="s">
        <v>304</v>
      </c>
      <c r="BM367" s="227" t="s">
        <v>3192</v>
      </c>
    </row>
    <row r="368" s="2" customFormat="1">
      <c r="A368" s="41"/>
      <c r="B368" s="42"/>
      <c r="C368" s="43"/>
      <c r="D368" s="229" t="s">
        <v>205</v>
      </c>
      <c r="E368" s="43"/>
      <c r="F368" s="230" t="s">
        <v>3193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205</v>
      </c>
      <c r="AU368" s="20" t="s">
        <v>83</v>
      </c>
    </row>
    <row r="369" s="2" customFormat="1" ht="37.8" customHeight="1">
      <c r="A369" s="41"/>
      <c r="B369" s="42"/>
      <c r="C369" s="216" t="s">
        <v>1187</v>
      </c>
      <c r="D369" s="216" t="s">
        <v>199</v>
      </c>
      <c r="E369" s="217" t="s">
        <v>3194</v>
      </c>
      <c r="F369" s="218" t="s">
        <v>3195</v>
      </c>
      <c r="G369" s="219" t="s">
        <v>280</v>
      </c>
      <c r="H369" s="220">
        <v>2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0.00050000000000000001</v>
      </c>
      <c r="R369" s="225">
        <f>Q369*H369</f>
        <v>0.001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304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304</v>
      </c>
      <c r="BM369" s="227" t="s">
        <v>3196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3197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2" customFormat="1" ht="37.8" customHeight="1">
      <c r="A371" s="41"/>
      <c r="B371" s="42"/>
      <c r="C371" s="216" t="s">
        <v>1192</v>
      </c>
      <c r="D371" s="216" t="s">
        <v>199</v>
      </c>
      <c r="E371" s="217" t="s">
        <v>3198</v>
      </c>
      <c r="F371" s="218" t="s">
        <v>3199</v>
      </c>
      <c r="G371" s="219" t="s">
        <v>280</v>
      </c>
      <c r="H371" s="220">
        <v>3</v>
      </c>
      <c r="I371" s="221"/>
      <c r="J371" s="222">
        <f>ROUND(I371*H371,2)</f>
        <v>0</v>
      </c>
      <c r="K371" s="218" t="s">
        <v>203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0.00059999999999999995</v>
      </c>
      <c r="R371" s="225">
        <f>Q371*H371</f>
        <v>0.0018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304</v>
      </c>
      <c r="AT371" s="227" t="s">
        <v>199</v>
      </c>
      <c r="AU371" s="227" t="s">
        <v>83</v>
      </c>
      <c r="AY371" s="20" t="s">
        <v>197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81</v>
      </c>
      <c r="BK371" s="228">
        <f>ROUND(I371*H371,2)</f>
        <v>0</v>
      </c>
      <c r="BL371" s="20" t="s">
        <v>304</v>
      </c>
      <c r="BM371" s="227" t="s">
        <v>3200</v>
      </c>
    </row>
    <row r="372" s="2" customFormat="1">
      <c r="A372" s="41"/>
      <c r="B372" s="42"/>
      <c r="C372" s="43"/>
      <c r="D372" s="229" t="s">
        <v>205</v>
      </c>
      <c r="E372" s="43"/>
      <c r="F372" s="230" t="s">
        <v>3201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205</v>
      </c>
      <c r="AU372" s="20" t="s">
        <v>83</v>
      </c>
    </row>
    <row r="373" s="2" customFormat="1" ht="37.8" customHeight="1">
      <c r="A373" s="41"/>
      <c r="B373" s="42"/>
      <c r="C373" s="216" t="s">
        <v>1198</v>
      </c>
      <c r="D373" s="216" t="s">
        <v>199</v>
      </c>
      <c r="E373" s="217" t="s">
        <v>3202</v>
      </c>
      <c r="F373" s="218" t="s">
        <v>3203</v>
      </c>
      <c r="G373" s="219" t="s">
        <v>280</v>
      </c>
      <c r="H373" s="220">
        <v>3</v>
      </c>
      <c r="I373" s="221"/>
      <c r="J373" s="222">
        <f>ROUND(I373*H373,2)</f>
        <v>0</v>
      </c>
      <c r="K373" s="218" t="s">
        <v>203</v>
      </c>
      <c r="L373" s="47"/>
      <c r="M373" s="223" t="s">
        <v>19</v>
      </c>
      <c r="N373" s="224" t="s">
        <v>45</v>
      </c>
      <c r="O373" s="87"/>
      <c r="P373" s="225">
        <f>O373*H373</f>
        <v>0</v>
      </c>
      <c r="Q373" s="225">
        <v>0.00069999999999999999</v>
      </c>
      <c r="R373" s="225">
        <f>Q373*H373</f>
        <v>0.0020999999999999999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304</v>
      </c>
      <c r="AT373" s="227" t="s">
        <v>199</v>
      </c>
      <c r="AU373" s="227" t="s">
        <v>83</v>
      </c>
      <c r="AY373" s="20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81</v>
      </c>
      <c r="BK373" s="228">
        <f>ROUND(I373*H373,2)</f>
        <v>0</v>
      </c>
      <c r="BL373" s="20" t="s">
        <v>304</v>
      </c>
      <c r="BM373" s="227" t="s">
        <v>3204</v>
      </c>
    </row>
    <row r="374" s="2" customFormat="1">
      <c r="A374" s="41"/>
      <c r="B374" s="42"/>
      <c r="C374" s="43"/>
      <c r="D374" s="229" t="s">
        <v>205</v>
      </c>
      <c r="E374" s="43"/>
      <c r="F374" s="230" t="s">
        <v>3205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205</v>
      </c>
      <c r="AU374" s="20" t="s">
        <v>83</v>
      </c>
    </row>
    <row r="375" s="2" customFormat="1" ht="37.8" customHeight="1">
      <c r="A375" s="41"/>
      <c r="B375" s="42"/>
      <c r="C375" s="216" t="s">
        <v>1204</v>
      </c>
      <c r="D375" s="216" t="s">
        <v>199</v>
      </c>
      <c r="E375" s="217" t="s">
        <v>3206</v>
      </c>
      <c r="F375" s="218" t="s">
        <v>3207</v>
      </c>
      <c r="G375" s="219" t="s">
        <v>280</v>
      </c>
      <c r="H375" s="220">
        <v>1</v>
      </c>
      <c r="I375" s="221"/>
      <c r="J375" s="222">
        <f>ROUND(I375*H375,2)</f>
        <v>0</v>
      </c>
      <c r="K375" s="218" t="s">
        <v>203</v>
      </c>
      <c r="L375" s="47"/>
      <c r="M375" s="223" t="s">
        <v>19</v>
      </c>
      <c r="N375" s="224" t="s">
        <v>45</v>
      </c>
      <c r="O375" s="87"/>
      <c r="P375" s="225">
        <f>O375*H375</f>
        <v>0</v>
      </c>
      <c r="Q375" s="225">
        <v>0.00114</v>
      </c>
      <c r="R375" s="225">
        <f>Q375*H375</f>
        <v>0.00114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304</v>
      </c>
      <c r="AT375" s="227" t="s">
        <v>199</v>
      </c>
      <c r="AU375" s="227" t="s">
        <v>83</v>
      </c>
      <c r="AY375" s="20" t="s">
        <v>197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81</v>
      </c>
      <c r="BK375" s="228">
        <f>ROUND(I375*H375,2)</f>
        <v>0</v>
      </c>
      <c r="BL375" s="20" t="s">
        <v>304</v>
      </c>
      <c r="BM375" s="227" t="s">
        <v>3208</v>
      </c>
    </row>
    <row r="376" s="2" customFormat="1">
      <c r="A376" s="41"/>
      <c r="B376" s="42"/>
      <c r="C376" s="43"/>
      <c r="D376" s="229" t="s">
        <v>205</v>
      </c>
      <c r="E376" s="43"/>
      <c r="F376" s="230" t="s">
        <v>3209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205</v>
      </c>
      <c r="AU376" s="20" t="s">
        <v>83</v>
      </c>
    </row>
    <row r="377" s="2" customFormat="1" ht="37.8" customHeight="1">
      <c r="A377" s="41"/>
      <c r="B377" s="42"/>
      <c r="C377" s="216" t="s">
        <v>1209</v>
      </c>
      <c r="D377" s="216" t="s">
        <v>199</v>
      </c>
      <c r="E377" s="217" t="s">
        <v>3210</v>
      </c>
      <c r="F377" s="218" t="s">
        <v>3211</v>
      </c>
      <c r="G377" s="219" t="s">
        <v>280</v>
      </c>
      <c r="H377" s="220">
        <v>5</v>
      </c>
      <c r="I377" s="221"/>
      <c r="J377" s="222">
        <f>ROUND(I377*H377,2)</f>
        <v>0</v>
      </c>
      <c r="K377" s="218" t="s">
        <v>203</v>
      </c>
      <c r="L377" s="47"/>
      <c r="M377" s="223" t="s">
        <v>19</v>
      </c>
      <c r="N377" s="224" t="s">
        <v>45</v>
      </c>
      <c r="O377" s="87"/>
      <c r="P377" s="225">
        <f>O377*H377</f>
        <v>0</v>
      </c>
      <c r="Q377" s="225">
        <v>0.00010000000000000001</v>
      </c>
      <c r="R377" s="225">
        <f>Q377*H377</f>
        <v>0.00050000000000000001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304</v>
      </c>
      <c r="AT377" s="227" t="s">
        <v>199</v>
      </c>
      <c r="AU377" s="227" t="s">
        <v>83</v>
      </c>
      <c r="AY377" s="20" t="s">
        <v>197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81</v>
      </c>
      <c r="BK377" s="228">
        <f>ROUND(I377*H377,2)</f>
        <v>0</v>
      </c>
      <c r="BL377" s="20" t="s">
        <v>304</v>
      </c>
      <c r="BM377" s="227" t="s">
        <v>3212</v>
      </c>
    </row>
    <row r="378" s="2" customFormat="1">
      <c r="A378" s="41"/>
      <c r="B378" s="42"/>
      <c r="C378" s="43"/>
      <c r="D378" s="229" t="s">
        <v>205</v>
      </c>
      <c r="E378" s="43"/>
      <c r="F378" s="230" t="s">
        <v>3213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205</v>
      </c>
      <c r="AU378" s="20" t="s">
        <v>83</v>
      </c>
    </row>
    <row r="379" s="2" customFormat="1" ht="37.8" customHeight="1">
      <c r="A379" s="41"/>
      <c r="B379" s="42"/>
      <c r="C379" s="216" t="s">
        <v>1214</v>
      </c>
      <c r="D379" s="216" t="s">
        <v>199</v>
      </c>
      <c r="E379" s="217" t="s">
        <v>3214</v>
      </c>
      <c r="F379" s="218" t="s">
        <v>3215</v>
      </c>
      <c r="G379" s="219" t="s">
        <v>280</v>
      </c>
      <c r="H379" s="220">
        <v>8</v>
      </c>
      <c r="I379" s="221"/>
      <c r="J379" s="222">
        <f>ROUND(I379*H379,2)</f>
        <v>0</v>
      </c>
      <c r="K379" s="218" t="s">
        <v>203</v>
      </c>
      <c r="L379" s="47"/>
      <c r="M379" s="223" t="s">
        <v>19</v>
      </c>
      <c r="N379" s="224" t="s">
        <v>45</v>
      </c>
      <c r="O379" s="87"/>
      <c r="P379" s="225">
        <f>O379*H379</f>
        <v>0</v>
      </c>
      <c r="Q379" s="225">
        <v>0.00024000000000000001</v>
      </c>
      <c r="R379" s="225">
        <f>Q379*H379</f>
        <v>0.0019200000000000001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304</v>
      </c>
      <c r="AT379" s="227" t="s">
        <v>199</v>
      </c>
      <c r="AU379" s="227" t="s">
        <v>83</v>
      </c>
      <c r="AY379" s="20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81</v>
      </c>
      <c r="BK379" s="228">
        <f>ROUND(I379*H379,2)</f>
        <v>0</v>
      </c>
      <c r="BL379" s="20" t="s">
        <v>304</v>
      </c>
      <c r="BM379" s="227" t="s">
        <v>3216</v>
      </c>
    </row>
    <row r="380" s="2" customFormat="1">
      <c r="A380" s="41"/>
      <c r="B380" s="42"/>
      <c r="C380" s="43"/>
      <c r="D380" s="229" t="s">
        <v>205</v>
      </c>
      <c r="E380" s="43"/>
      <c r="F380" s="230" t="s">
        <v>3217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205</v>
      </c>
      <c r="AU380" s="20" t="s">
        <v>83</v>
      </c>
    </row>
    <row r="381" s="2" customFormat="1" ht="37.8" customHeight="1">
      <c r="A381" s="41"/>
      <c r="B381" s="42"/>
      <c r="C381" s="216" t="s">
        <v>1219</v>
      </c>
      <c r="D381" s="216" t="s">
        <v>199</v>
      </c>
      <c r="E381" s="217" t="s">
        <v>3218</v>
      </c>
      <c r="F381" s="218" t="s">
        <v>3219</v>
      </c>
      <c r="G381" s="219" t="s">
        <v>280</v>
      </c>
      <c r="H381" s="220">
        <v>3</v>
      </c>
      <c r="I381" s="221"/>
      <c r="J381" s="222">
        <f>ROUND(I381*H381,2)</f>
        <v>0</v>
      </c>
      <c r="K381" s="218" t="s">
        <v>203</v>
      </c>
      <c r="L381" s="47"/>
      <c r="M381" s="223" t="s">
        <v>19</v>
      </c>
      <c r="N381" s="224" t="s">
        <v>45</v>
      </c>
      <c r="O381" s="87"/>
      <c r="P381" s="225">
        <f>O381*H381</f>
        <v>0</v>
      </c>
      <c r="Q381" s="225">
        <v>0.00051000000000000004</v>
      </c>
      <c r="R381" s="225">
        <f>Q381*H381</f>
        <v>0.0015300000000000001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304</v>
      </c>
      <c r="AT381" s="227" t="s">
        <v>199</v>
      </c>
      <c r="AU381" s="227" t="s">
        <v>83</v>
      </c>
      <c r="AY381" s="20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81</v>
      </c>
      <c r="BK381" s="228">
        <f>ROUND(I381*H381,2)</f>
        <v>0</v>
      </c>
      <c r="BL381" s="20" t="s">
        <v>304</v>
      </c>
      <c r="BM381" s="227" t="s">
        <v>3220</v>
      </c>
    </row>
    <row r="382" s="2" customFormat="1">
      <c r="A382" s="41"/>
      <c r="B382" s="42"/>
      <c r="C382" s="43"/>
      <c r="D382" s="229" t="s">
        <v>205</v>
      </c>
      <c r="E382" s="43"/>
      <c r="F382" s="230" t="s">
        <v>3221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2" customFormat="1" ht="49.05" customHeight="1">
      <c r="A383" s="41"/>
      <c r="B383" s="42"/>
      <c r="C383" s="216" t="s">
        <v>1224</v>
      </c>
      <c r="D383" s="216" t="s">
        <v>199</v>
      </c>
      <c r="E383" s="217" t="s">
        <v>3222</v>
      </c>
      <c r="F383" s="218" t="s">
        <v>3223</v>
      </c>
      <c r="G383" s="219" t="s">
        <v>1331</v>
      </c>
      <c r="H383" s="288"/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304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304</v>
      </c>
      <c r="BM383" s="227" t="s">
        <v>3224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3225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12" customFormat="1" ht="22.8" customHeight="1">
      <c r="A385" s="12"/>
      <c r="B385" s="200"/>
      <c r="C385" s="201"/>
      <c r="D385" s="202" t="s">
        <v>73</v>
      </c>
      <c r="E385" s="214" t="s">
        <v>3226</v>
      </c>
      <c r="F385" s="214" t="s">
        <v>3227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SUM(P386:P390)</f>
        <v>0</v>
      </c>
      <c r="Q385" s="208"/>
      <c r="R385" s="209">
        <f>SUM(R386:R390)</f>
        <v>0.0032843581999999999</v>
      </c>
      <c r="S385" s="208"/>
      <c r="T385" s="210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73</v>
      </c>
      <c r="AU385" s="212" t="s">
        <v>81</v>
      </c>
      <c r="AY385" s="211" t="s">
        <v>197</v>
      </c>
      <c r="BK385" s="213">
        <f>SUM(BK386:BK390)</f>
        <v>0</v>
      </c>
    </row>
    <row r="386" s="2" customFormat="1" ht="37.8" customHeight="1">
      <c r="A386" s="41"/>
      <c r="B386" s="42"/>
      <c r="C386" s="216" t="s">
        <v>1230</v>
      </c>
      <c r="D386" s="216" t="s">
        <v>199</v>
      </c>
      <c r="E386" s="217" t="s">
        <v>3228</v>
      </c>
      <c r="F386" s="218" t="s">
        <v>3229</v>
      </c>
      <c r="G386" s="219" t="s">
        <v>1532</v>
      </c>
      <c r="H386" s="220">
        <v>1</v>
      </c>
      <c r="I386" s="221"/>
      <c r="J386" s="222">
        <f>ROUND(I386*H386,2)</f>
        <v>0</v>
      </c>
      <c r="K386" s="218" t="s">
        <v>203</v>
      </c>
      <c r="L386" s="47"/>
      <c r="M386" s="223" t="s">
        <v>19</v>
      </c>
      <c r="N386" s="224" t="s">
        <v>45</v>
      </c>
      <c r="O386" s="87"/>
      <c r="P386" s="225">
        <f>O386*H386</f>
        <v>0</v>
      </c>
      <c r="Q386" s="225">
        <v>0.0006843582</v>
      </c>
      <c r="R386" s="225">
        <f>Q386*H386</f>
        <v>0.0006843582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304</v>
      </c>
      <c r="AT386" s="227" t="s">
        <v>199</v>
      </c>
      <c r="AU386" s="227" t="s">
        <v>83</v>
      </c>
      <c r="AY386" s="20" t="s">
        <v>197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81</v>
      </c>
      <c r="BK386" s="228">
        <f>ROUND(I386*H386,2)</f>
        <v>0</v>
      </c>
      <c r="BL386" s="20" t="s">
        <v>304</v>
      </c>
      <c r="BM386" s="227" t="s">
        <v>3230</v>
      </c>
    </row>
    <row r="387" s="2" customFormat="1">
      <c r="A387" s="41"/>
      <c r="B387" s="42"/>
      <c r="C387" s="43"/>
      <c r="D387" s="229" t="s">
        <v>205</v>
      </c>
      <c r="E387" s="43"/>
      <c r="F387" s="230" t="s">
        <v>3231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205</v>
      </c>
      <c r="AU387" s="20" t="s">
        <v>83</v>
      </c>
    </row>
    <row r="388" s="2" customFormat="1" ht="37.8" customHeight="1">
      <c r="A388" s="41"/>
      <c r="B388" s="42"/>
      <c r="C388" s="278" t="s">
        <v>1236</v>
      </c>
      <c r="D388" s="278" t="s">
        <v>547</v>
      </c>
      <c r="E388" s="279" t="s">
        <v>3232</v>
      </c>
      <c r="F388" s="280" t="s">
        <v>3233</v>
      </c>
      <c r="G388" s="281" t="s">
        <v>280</v>
      </c>
      <c r="H388" s="282">
        <v>1</v>
      </c>
      <c r="I388" s="283"/>
      <c r="J388" s="284">
        <f>ROUND(I388*H388,2)</f>
        <v>0</v>
      </c>
      <c r="K388" s="280" t="s">
        <v>203</v>
      </c>
      <c r="L388" s="285"/>
      <c r="M388" s="286" t="s">
        <v>19</v>
      </c>
      <c r="N388" s="287" t="s">
        <v>45</v>
      </c>
      <c r="O388" s="87"/>
      <c r="P388" s="225">
        <f>O388*H388</f>
        <v>0</v>
      </c>
      <c r="Q388" s="225">
        <v>0.0025999999999999999</v>
      </c>
      <c r="R388" s="225">
        <f>Q388*H388</f>
        <v>0.0025999999999999999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409</v>
      </c>
      <c r="AT388" s="227" t="s">
        <v>547</v>
      </c>
      <c r="AU388" s="227" t="s">
        <v>83</v>
      </c>
      <c r="AY388" s="20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81</v>
      </c>
      <c r="BK388" s="228">
        <f>ROUND(I388*H388,2)</f>
        <v>0</v>
      </c>
      <c r="BL388" s="20" t="s">
        <v>304</v>
      </c>
      <c r="BM388" s="227" t="s">
        <v>3234</v>
      </c>
    </row>
    <row r="389" s="2" customFormat="1" ht="44.25" customHeight="1">
      <c r="A389" s="41"/>
      <c r="B389" s="42"/>
      <c r="C389" s="216" t="s">
        <v>1242</v>
      </c>
      <c r="D389" s="216" t="s">
        <v>199</v>
      </c>
      <c r="E389" s="217" t="s">
        <v>3235</v>
      </c>
      <c r="F389" s="218" t="s">
        <v>3236</v>
      </c>
      <c r="G389" s="219" t="s">
        <v>1331</v>
      </c>
      <c r="H389" s="288"/>
      <c r="I389" s="221"/>
      <c r="J389" s="222">
        <f>ROUND(I389*H389,2)</f>
        <v>0</v>
      </c>
      <c r="K389" s="218" t="s">
        <v>203</v>
      </c>
      <c r="L389" s="47"/>
      <c r="M389" s="223" t="s">
        <v>19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304</v>
      </c>
      <c r="AT389" s="227" t="s">
        <v>199</v>
      </c>
      <c r="AU389" s="227" t="s">
        <v>83</v>
      </c>
      <c r="AY389" s="20" t="s">
        <v>197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81</v>
      </c>
      <c r="BK389" s="228">
        <f>ROUND(I389*H389,2)</f>
        <v>0</v>
      </c>
      <c r="BL389" s="20" t="s">
        <v>304</v>
      </c>
      <c r="BM389" s="227" t="s">
        <v>3237</v>
      </c>
    </row>
    <row r="390" s="2" customFormat="1">
      <c r="A390" s="41"/>
      <c r="B390" s="42"/>
      <c r="C390" s="43"/>
      <c r="D390" s="229" t="s">
        <v>205</v>
      </c>
      <c r="E390" s="43"/>
      <c r="F390" s="230" t="s">
        <v>3238</v>
      </c>
      <c r="G390" s="43"/>
      <c r="H390" s="43"/>
      <c r="I390" s="231"/>
      <c r="J390" s="43"/>
      <c r="K390" s="43"/>
      <c r="L390" s="47"/>
      <c r="M390" s="291"/>
      <c r="N390" s="292"/>
      <c r="O390" s="293"/>
      <c r="P390" s="293"/>
      <c r="Q390" s="293"/>
      <c r="R390" s="293"/>
      <c r="S390" s="293"/>
      <c r="T390" s="294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205</v>
      </c>
      <c r="AU390" s="20" t="s">
        <v>83</v>
      </c>
    </row>
    <row r="391" s="2" customFormat="1" ht="6.96" customHeight="1">
      <c r="A391" s="41"/>
      <c r="B391" s="62"/>
      <c r="C391" s="63"/>
      <c r="D391" s="63"/>
      <c r="E391" s="63"/>
      <c r="F391" s="63"/>
      <c r="G391" s="63"/>
      <c r="H391" s="63"/>
      <c r="I391" s="63"/>
      <c r="J391" s="63"/>
      <c r="K391" s="63"/>
      <c r="L391" s="47"/>
      <c r="M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</sheetData>
  <sheetProtection sheet="1" autoFilter="0" formatColumns="0" formatRows="0" objects="1" scenarios="1" spinCount="100000" saltValue="jkrKowlUB36cWd3PjkNkUfP4psk5oZq15gLVW2GbwLmnTHvDRR+WwjOs3x3jlqPW3Md6+3jYv42+4D8J+tO8jA==" hashValue="OH00yvI83ilCYEOJIyfo3ZdgGwtvarAcmSkF/4y2DaBk04TAjDf8UGjSNPi9954MomRxexg96i6fZzXtcroRSQ==" algorithmName="SHA-512" password="CC35"/>
  <autoFilter ref="C103:K3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4_02/132251104"/>
    <hyperlink ref="F110" r:id="rId2" display="https://podminky.urs.cz/item/CS_URS_2024_02/162751117"/>
    <hyperlink ref="F112" r:id="rId3" display="https://podminky.urs.cz/item/CS_URS_2024_02/162751119"/>
    <hyperlink ref="F114" r:id="rId4" display="https://podminky.urs.cz/item/CS_URS_2024_02/167151101"/>
    <hyperlink ref="F116" r:id="rId5" display="https://podminky.urs.cz/item/CS_URS_2024_02/171201221"/>
    <hyperlink ref="F119" r:id="rId6" display="https://podminky.urs.cz/item/CS_URS_2024_02/171251201"/>
    <hyperlink ref="F122" r:id="rId7" display="https://podminky.urs.cz/item/CS_URS_2024_02/174101101"/>
    <hyperlink ref="F124" r:id="rId8" display="https://podminky.urs.cz/item/CS_URS_2024_02/175151101"/>
    <hyperlink ref="F127" r:id="rId9" display="https://podminky.urs.cz/item/CS_URS_2024_02/451572111"/>
    <hyperlink ref="F130" r:id="rId10" display="https://podminky.urs.cz/item/CS_URS_2024_02/998011001"/>
    <hyperlink ref="F134" r:id="rId11" display="https://podminky.urs.cz/item/CS_URS_2024_02/713463211"/>
    <hyperlink ref="F137" r:id="rId12" display="https://podminky.urs.cz/item/CS_URS_2024_02/713463411"/>
    <hyperlink ref="F140" r:id="rId13" display="https://podminky.urs.cz/item/CS_URS_2024_02/998713202"/>
    <hyperlink ref="F144" r:id="rId14" display="https://podminky.urs.cz/item/CS_URS_2024_02/721173401"/>
    <hyperlink ref="F146" r:id="rId15" display="https://podminky.urs.cz/item/CS_URS_2024_02/721173402"/>
    <hyperlink ref="F148" r:id="rId16" display="https://podminky.urs.cz/item/CS_URS_2024_02/721173403"/>
    <hyperlink ref="F150" r:id="rId17" display="https://podminky.urs.cz/item/CS_URS_2024_02/721173404"/>
    <hyperlink ref="F152" r:id="rId18" display="https://podminky.urs.cz/item/CS_URS_2024_02/721174024"/>
    <hyperlink ref="F154" r:id="rId19" display="https://podminky.urs.cz/item/CS_URS_2024_02/721174025"/>
    <hyperlink ref="F156" r:id="rId20" display="https://podminky.urs.cz/item/CS_URS_2024_02/721174041"/>
    <hyperlink ref="F158" r:id="rId21" display="https://podminky.urs.cz/item/CS_URS_2024_02/721174043"/>
    <hyperlink ref="F160" r:id="rId22" display="https://podminky.urs.cz/item/CS_URS_2024_02/721174044"/>
    <hyperlink ref="F162" r:id="rId23" display="https://podminky.urs.cz/item/CS_URS_2024_02/721174045"/>
    <hyperlink ref="F164" r:id="rId24" display="https://podminky.urs.cz/item/CS_URS_2024_02/721174056"/>
    <hyperlink ref="F166" r:id="rId25" display="https://podminky.urs.cz/item/CS_URS_2024_02/721194105"/>
    <hyperlink ref="F168" r:id="rId26" display="https://podminky.urs.cz/item/CS_URS_2024_02/721194109"/>
    <hyperlink ref="F172" r:id="rId27" display="https://podminky.urs.cz/item/CS_URS_2024_02/721226512"/>
    <hyperlink ref="F174" r:id="rId28" display="https://podminky.urs.cz/item/CS_URS_2024_02/721233112"/>
    <hyperlink ref="F176" r:id="rId29" display="https://podminky.urs.cz/item/CS_URS_2024_02/721273153"/>
    <hyperlink ref="F179" r:id="rId30" display="https://podminky.urs.cz/item/CS_URS_2024_02/721290111"/>
    <hyperlink ref="F181" r:id="rId31" display="https://podminky.urs.cz/item/CS_URS_2024_02/721290112"/>
    <hyperlink ref="F183" r:id="rId32" display="https://podminky.urs.cz/item/CS_URS_2024_02/998721202"/>
    <hyperlink ref="F188" r:id="rId33" display="https://podminky.urs.cz/item/CS_URS_2024_02/722130234"/>
    <hyperlink ref="F190" r:id="rId34" display="https://podminky.urs.cz/item/CS_URS_2024_02/722175002"/>
    <hyperlink ref="F192" r:id="rId35" display="https://podminky.urs.cz/item/CS_URS_2024_02/722175003"/>
    <hyperlink ref="F194" r:id="rId36" display="https://podminky.urs.cz/item/CS_URS_2024_02/722175004"/>
    <hyperlink ref="F196" r:id="rId37" display="https://podminky.urs.cz/item/CS_URS_2024_02/722175005"/>
    <hyperlink ref="F198" r:id="rId38" display="https://podminky.urs.cz/item/CS_URS_2024_02/722175006"/>
    <hyperlink ref="F200" r:id="rId39" display="https://podminky.urs.cz/item/CS_URS_2024_02/722175007"/>
    <hyperlink ref="F202" r:id="rId40" display="https://podminky.urs.cz/item/CS_URS_2024_02/722181221"/>
    <hyperlink ref="F204" r:id="rId41" display="https://podminky.urs.cz/item/CS_URS_2024_02/722181222"/>
    <hyperlink ref="F207" r:id="rId42" display="https://podminky.urs.cz/item/CS_URS_2024_02/722181231"/>
    <hyperlink ref="F209" r:id="rId43" display="https://podminky.urs.cz/item/CS_URS_2024_02/722181232"/>
    <hyperlink ref="F211" r:id="rId44" display="https://podminky.urs.cz/item/CS_URS_2024_02/722181233"/>
    <hyperlink ref="F213" r:id="rId45" display="https://podminky.urs.cz/item/CS_URS_2024_02/722182011"/>
    <hyperlink ref="F215" r:id="rId46" display="https://podminky.urs.cz/item/CS_URS_2024_02/722182012"/>
    <hyperlink ref="F217" r:id="rId47" display="https://podminky.urs.cz/item/CS_URS_2024_02/722182013"/>
    <hyperlink ref="F219" r:id="rId48" display="https://podminky.urs.cz/item/CS_URS_2024_02/722182014"/>
    <hyperlink ref="F221" r:id="rId49" display="https://podminky.urs.cz/item/CS_URS_2024_02/722182015"/>
    <hyperlink ref="F223" r:id="rId50" display="https://podminky.urs.cz/item/CS_URS_2024_02/722182016"/>
    <hyperlink ref="F225" r:id="rId51" display="https://podminky.urs.cz/item/CS_URS_2024_02/722190401"/>
    <hyperlink ref="F227" r:id="rId52" display="https://podminky.urs.cz/item/CS_URS_2024_02/722220111"/>
    <hyperlink ref="F229" r:id="rId53" display="https://podminky.urs.cz/item/CS_URS_2024_02/722220231"/>
    <hyperlink ref="F231" r:id="rId54" display="https://podminky.urs.cz/item/CS_URS_2024_02/722220232"/>
    <hyperlink ref="F233" r:id="rId55" display="https://podminky.urs.cz/item/CS_URS_2024_02/722220233"/>
    <hyperlink ref="F235" r:id="rId56" display="https://podminky.urs.cz/item/CS_URS_2024_02/722220234"/>
    <hyperlink ref="F237" r:id="rId57" display="https://podminky.urs.cz/item/CS_URS_2024_02/722220235"/>
    <hyperlink ref="F239" r:id="rId58" display="https://podminky.urs.cz/item/CS_URS_2024_02/722220236"/>
    <hyperlink ref="F241" r:id="rId59" display="https://podminky.urs.cz/item/CS_URS_2024_02/722224115"/>
    <hyperlink ref="F244" r:id="rId60" display="https://podminky.urs.cz/item/CS_URS_2024_02/722230101"/>
    <hyperlink ref="F246" r:id="rId61" display="https://podminky.urs.cz/item/CS_URS_2024_02/722230102"/>
    <hyperlink ref="F248" r:id="rId62" display="https://podminky.urs.cz/item/CS_URS_2024_02/722230103"/>
    <hyperlink ref="F250" r:id="rId63" display="https://podminky.urs.cz/item/CS_URS_2024_02/722230104"/>
    <hyperlink ref="F252" r:id="rId64" display="https://podminky.urs.cz/item/CS_URS_2024_02/722230105"/>
    <hyperlink ref="F254" r:id="rId65" display="https://podminky.urs.cz/item/CS_URS_2024_02/722230106"/>
    <hyperlink ref="F256" r:id="rId66" display="https://podminky.urs.cz/item/CS_URS_2024_02/722231073"/>
    <hyperlink ref="F258" r:id="rId67" display="https://podminky.urs.cz/item/CS_URS_2024_02/722231074"/>
    <hyperlink ref="F260" r:id="rId68" display="https://podminky.urs.cz/item/CS_URS_2024_02/722231077"/>
    <hyperlink ref="F262" r:id="rId69" display="https://podminky.urs.cz/item/CS_URS_2024_02/722231142"/>
    <hyperlink ref="F264" r:id="rId70" display="https://podminky.urs.cz/item/CS_URS_2024_02/722231206"/>
    <hyperlink ref="F266" r:id="rId71" display="https://podminky.urs.cz/item/CS_URS_2024_02/722232504"/>
    <hyperlink ref="F268" r:id="rId72" display="https://podminky.urs.cz/item/CS_URS_2024_02/722234264"/>
    <hyperlink ref="F270" r:id="rId73" display="https://podminky.urs.cz/item/CS_URS_2024_02/722234267"/>
    <hyperlink ref="F272" r:id="rId74" display="https://podminky.urs.cz/item/CS_URS_2024_02/722234268"/>
    <hyperlink ref="F274" r:id="rId75" display="https://podminky.urs.cz/item/CS_URS_2024_02/722250133"/>
    <hyperlink ref="F279" r:id="rId76" display="https://podminky.urs.cz/item/CS_URS_2024_02/722290226"/>
    <hyperlink ref="F281" r:id="rId77" display="https://podminky.urs.cz/item/CS_URS_2024_02/722290234"/>
    <hyperlink ref="F283" r:id="rId78" display="https://podminky.urs.cz/item/CS_URS_2024_02/998722202"/>
    <hyperlink ref="F288" r:id="rId79" display="https://podminky.urs.cz/item/CS_URS_2024_02/724239116"/>
    <hyperlink ref="F291" r:id="rId80" display="https://podminky.urs.cz/item/CS_URS_2024_02/998724201"/>
    <hyperlink ref="F294" r:id="rId81" display="https://podminky.urs.cz/item/CS_URS_2024_02/725111132"/>
    <hyperlink ref="F296" r:id="rId82" display="https://podminky.urs.cz/item/CS_URS_2024_02/725112022"/>
    <hyperlink ref="F298" r:id="rId83" display="https://podminky.urs.cz/item/CS_URS_2024_02/725121527"/>
    <hyperlink ref="F300" r:id="rId84" display="https://podminky.urs.cz/item/CS_URS_2024_02/725211603"/>
    <hyperlink ref="F302" r:id="rId85" display="https://podminky.urs.cz/item/CS_URS_2024_02/725211647"/>
    <hyperlink ref="F306" r:id="rId86" display="https://podminky.urs.cz/item/CS_URS_2024_02/725211701"/>
    <hyperlink ref="F309" r:id="rId87" display="https://podminky.urs.cz/item/CS_URS_2024_02/725241218"/>
    <hyperlink ref="F311" r:id="rId88" display="https://podminky.urs.cz/item/CS_URS_2024_02/725244123"/>
    <hyperlink ref="F313" r:id="rId89" display="https://podminky.urs.cz/item/CS_URS_2024_02/725244313"/>
    <hyperlink ref="F315" r:id="rId90" display="https://podminky.urs.cz/item/CS_URS_2024_02/725319111"/>
    <hyperlink ref="F318" r:id="rId91" display="https://podminky.urs.cz/item/CS_URS_2024_02/725331111"/>
    <hyperlink ref="F320" r:id="rId92" display="https://podminky.urs.cz/item/CS_URS_2024_02/725813111"/>
    <hyperlink ref="F322" r:id="rId93" display="https://podminky.urs.cz/item/CS_URS_2024_02/725813112"/>
    <hyperlink ref="F324" r:id="rId94" display="https://podminky.urs.cz/item/CS_URS_2024_02/725821316"/>
    <hyperlink ref="F326" r:id="rId95" display="https://podminky.urs.cz/item/CS_URS_2024_02/725821325"/>
    <hyperlink ref="F328" r:id="rId96" display="https://podminky.urs.cz/item/CS_URS_2024_02/725822613"/>
    <hyperlink ref="F330" r:id="rId97" display="https://podminky.urs.cz/item/CS_URS_2024_02/725841312"/>
    <hyperlink ref="F333" r:id="rId98" display="https://podminky.urs.cz/item/CS_URS_2024_02/725851315"/>
    <hyperlink ref="F335" r:id="rId99" display="https://podminky.urs.cz/item/CS_URS_2024_02/725851317"/>
    <hyperlink ref="F337" r:id="rId100" display="https://podminky.urs.cz/item/CS_URS_2024_02/725861102"/>
    <hyperlink ref="F339" r:id="rId101" display="https://podminky.urs.cz/item/CS_URS_2024_02/725862103"/>
    <hyperlink ref="F341" r:id="rId102" display="https://podminky.urs.cz/item/CS_URS_2024_02/725862123"/>
    <hyperlink ref="F343" r:id="rId103" display="https://podminky.urs.cz/item/CS_URS_2024_02/725865312"/>
    <hyperlink ref="F345" r:id="rId104" display="https://podminky.urs.cz/item/CS_URS_2024_02/725869101"/>
    <hyperlink ref="F348" r:id="rId105" display="https://podminky.urs.cz/item/CS_URS_2024_02/725980122"/>
    <hyperlink ref="F350" r:id="rId106" display="https://podminky.urs.cz/item/CS_URS_2024_02/998725202"/>
    <hyperlink ref="F353" r:id="rId107" display="https://podminky.urs.cz/item/CS_URS_2024_02/726111031"/>
    <hyperlink ref="F357" r:id="rId108" display="https://podminky.urs.cz/item/CS_URS_2024_02/998726212"/>
    <hyperlink ref="F360" r:id="rId109" display="https://podminky.urs.cz/item/CS_URS_2024_02/727111002"/>
    <hyperlink ref="F362" r:id="rId110" display="https://podminky.urs.cz/item/CS_URS_2024_02/727111042"/>
    <hyperlink ref="F364" r:id="rId111" display="https://podminky.urs.cz/item/CS_URS_2024_02/727222001"/>
    <hyperlink ref="F366" r:id="rId112" display="https://podminky.urs.cz/item/CS_URS_2024_02/727222002"/>
    <hyperlink ref="F368" r:id="rId113" display="https://podminky.urs.cz/item/CS_URS_2024_02/727222003"/>
    <hyperlink ref="F370" r:id="rId114" display="https://podminky.urs.cz/item/CS_URS_2024_02/727222004"/>
    <hyperlink ref="F372" r:id="rId115" display="https://podminky.urs.cz/item/CS_URS_2024_02/727222005"/>
    <hyperlink ref="F374" r:id="rId116" display="https://podminky.urs.cz/item/CS_URS_2024_02/727222007"/>
    <hyperlink ref="F376" r:id="rId117" display="https://podminky.urs.cz/item/CS_URS_2024_02/727222008"/>
    <hyperlink ref="F378" r:id="rId118" display="https://podminky.urs.cz/item/CS_URS_2024_02/727223101"/>
    <hyperlink ref="F380" r:id="rId119" display="https://podminky.urs.cz/item/CS_URS_2024_02/727223103"/>
    <hyperlink ref="F382" r:id="rId120" display="https://podminky.urs.cz/item/CS_URS_2024_02/727223105"/>
    <hyperlink ref="F384" r:id="rId121" display="https://podminky.urs.cz/item/CS_URS_2024_02/998727202"/>
    <hyperlink ref="F387" r:id="rId122" display="https://podminky.urs.cz/item/CS_URS_2024_02/732429212"/>
    <hyperlink ref="F390" r:id="rId123" display="https://podminky.urs.cz/item/CS_URS_2024_02/998732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2658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3239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ROUND((SUM(BE92:BE94)),  2)</f>
        <v>0</v>
      </c>
      <c r="G37" s="41"/>
      <c r="H37" s="41"/>
      <c r="I37" s="161">
        <v>0.20999999999999999</v>
      </c>
      <c r="J37" s="160">
        <f>ROUND(((SUM(BE92:BE94))*I37),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ROUND((SUM(BF92:BF94)),  2)</f>
        <v>0</v>
      </c>
      <c r="G38" s="41"/>
      <c r="H38" s="41"/>
      <c r="I38" s="161">
        <v>0.12</v>
      </c>
      <c r="J38" s="160">
        <f>ROUND(((SUM(BF92:BF94))*I38),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ROUND((SUM(BG92:BG94)),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ROUND((SUM(BH92:BH94)),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ROUND((SUM(BI92:BI94)),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2658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3240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ZZS - Náchod - aktual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148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95" t="s">
        <v>2657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2658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D.1.4.2 - Vzduchotechnika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 xml:space="preserve"> </v>
      </c>
      <c r="G86" s="43"/>
      <c r="H86" s="43"/>
      <c r="I86" s="35" t="s">
        <v>23</v>
      </c>
      <c r="J86" s="75" t="str">
        <f>IF(J16="","",J16)</f>
        <v>29. 7. 2024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Královéhradecký kraj</v>
      </c>
      <c r="G88" s="43"/>
      <c r="H88" s="43"/>
      <c r="I88" s="35" t="s">
        <v>31</v>
      </c>
      <c r="J88" s="39" t="str">
        <f>E25</f>
        <v>CE-ING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36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183</v>
      </c>
      <c r="D91" s="192" t="s">
        <v>59</v>
      </c>
      <c r="E91" s="192" t="s">
        <v>55</v>
      </c>
      <c r="F91" s="192" t="s">
        <v>56</v>
      </c>
      <c r="G91" s="192" t="s">
        <v>184</v>
      </c>
      <c r="H91" s="192" t="s">
        <v>185</v>
      </c>
      <c r="I91" s="192" t="s">
        <v>186</v>
      </c>
      <c r="J91" s="192" t="s">
        <v>153</v>
      </c>
      <c r="K91" s="193" t="s">
        <v>187</v>
      </c>
      <c r="L91" s="194"/>
      <c r="M91" s="95" t="s">
        <v>19</v>
      </c>
      <c r="N91" s="96" t="s">
        <v>44</v>
      </c>
      <c r="O91" s="96" t="s">
        <v>188</v>
      </c>
      <c r="P91" s="96" t="s">
        <v>189</v>
      </c>
      <c r="Q91" s="96" t="s">
        <v>190</v>
      </c>
      <c r="R91" s="96" t="s">
        <v>191</v>
      </c>
      <c r="S91" s="96" t="s">
        <v>192</v>
      </c>
      <c r="T91" s="97" t="s">
        <v>193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194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154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3241</v>
      </c>
      <c r="F93" s="203" t="s">
        <v>3242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197</v>
      </c>
      <c r="BK93" s="213">
        <f>BK94</f>
        <v>0</v>
      </c>
    </row>
    <row r="94" s="2" customFormat="1" ht="16.5" customHeight="1">
      <c r="A94" s="41"/>
      <c r="B94" s="42"/>
      <c r="C94" s="216" t="s">
        <v>81</v>
      </c>
      <c r="D94" s="216" t="s">
        <v>199</v>
      </c>
      <c r="E94" s="217" t="s">
        <v>3243</v>
      </c>
      <c r="F94" s="218" t="s">
        <v>3244</v>
      </c>
      <c r="G94" s="219" t="s">
        <v>533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96" t="s">
        <v>19</v>
      </c>
      <c r="N94" s="297" t="s">
        <v>45</v>
      </c>
      <c r="O94" s="293"/>
      <c r="P94" s="298">
        <f>O94*H94</f>
        <v>0</v>
      </c>
      <c r="Q94" s="298">
        <v>0</v>
      </c>
      <c r="R94" s="298">
        <f>Q94*H94</f>
        <v>0</v>
      </c>
      <c r="S94" s="298">
        <v>0</v>
      </c>
      <c r="T94" s="29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3245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TWknSlROWOUfwjT61umyhZGK2Iw8x2+6o1NVmRzCX1vHt58s7WGQ2Ay0lvPndYbT87+ybIiBYdo7S8XiiiqeaA==" hashValue="AfcQ6k+Xmo5vPTIHEF9k0hDnAF7YkcbmMDZ2u4RMtRgisLDUU8ZX3ziDQaD4hoCfaK2slBfWOwwSgJSM6fdgrQ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2658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3246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ROUND((SUM(BF97:BF228)),  2)</f>
        <v>0</v>
      </c>
      <c r="G38" s="41"/>
      <c r="H38" s="41"/>
      <c r="I38" s="161">
        <v>0.12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ROUND((SUM(BH97:BH228)),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2658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D.1.4.3 -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3247</v>
      </c>
      <c r="E70" s="186"/>
      <c r="F70" s="186"/>
      <c r="G70" s="186"/>
      <c r="H70" s="186"/>
      <c r="I70" s="186"/>
      <c r="J70" s="187">
        <f>J110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3248</v>
      </c>
      <c r="E71" s="186"/>
      <c r="F71" s="186"/>
      <c r="G71" s="186"/>
      <c r="H71" s="186"/>
      <c r="I71" s="186"/>
      <c r="J71" s="187">
        <f>J147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3249</v>
      </c>
      <c r="E72" s="186"/>
      <c r="F72" s="186"/>
      <c r="G72" s="186"/>
      <c r="H72" s="186"/>
      <c r="I72" s="186"/>
      <c r="J72" s="187">
        <f>J166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3250</v>
      </c>
      <c r="E73" s="186"/>
      <c r="F73" s="186"/>
      <c r="G73" s="186"/>
      <c r="H73" s="186"/>
      <c r="I73" s="186"/>
      <c r="J73" s="187">
        <f>J196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182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ZZS - Náchod - aktual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148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149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5" t="s">
        <v>2657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2658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D.1.4.3 - Vytápění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Náchod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Královéhradecký kraj</v>
      </c>
      <c r="G93" s="43"/>
      <c r="H93" s="43"/>
      <c r="I93" s="35" t="s">
        <v>31</v>
      </c>
      <c r="J93" s="39" t="str">
        <f>E25</f>
        <v>CE-ING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36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183</v>
      </c>
      <c r="D96" s="192" t="s">
        <v>59</v>
      </c>
      <c r="E96" s="192" t="s">
        <v>55</v>
      </c>
      <c r="F96" s="192" t="s">
        <v>56</v>
      </c>
      <c r="G96" s="192" t="s">
        <v>184</v>
      </c>
      <c r="H96" s="192" t="s">
        <v>185</v>
      </c>
      <c r="I96" s="192" t="s">
        <v>186</v>
      </c>
      <c r="J96" s="192" t="s">
        <v>153</v>
      </c>
      <c r="K96" s="193" t="s">
        <v>187</v>
      </c>
      <c r="L96" s="194"/>
      <c r="M96" s="95" t="s">
        <v>19</v>
      </c>
      <c r="N96" s="96" t="s">
        <v>44</v>
      </c>
      <c r="O96" s="96" t="s">
        <v>188</v>
      </c>
      <c r="P96" s="96" t="s">
        <v>189</v>
      </c>
      <c r="Q96" s="96" t="s">
        <v>190</v>
      </c>
      <c r="R96" s="96" t="s">
        <v>191</v>
      </c>
      <c r="S96" s="96" t="s">
        <v>192</v>
      </c>
      <c r="T96" s="97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194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0.0011900000000000001</v>
      </c>
      <c r="S97" s="99"/>
      <c r="T97" s="198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154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1267</v>
      </c>
      <c r="F98" s="203" t="s">
        <v>1268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P99+P110+P147+P166+P196</f>
        <v>0</v>
      </c>
      <c r="Q98" s="208"/>
      <c r="R98" s="209">
        <f>R99+R110+R147+R166+R196</f>
        <v>0.0011900000000000001</v>
      </c>
      <c r="S98" s="208"/>
      <c r="T98" s="210">
        <f>T99+T110+T147+T166+T196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73</v>
      </c>
      <c r="AU98" s="212" t="s">
        <v>74</v>
      </c>
      <c r="AY98" s="211" t="s">
        <v>197</v>
      </c>
      <c r="BK98" s="213">
        <f>BK99+BK110+BK147+BK166+BK196</f>
        <v>0</v>
      </c>
    </row>
    <row r="99" s="12" customFormat="1" ht="22.8" customHeight="1">
      <c r="A99" s="12"/>
      <c r="B99" s="200"/>
      <c r="C99" s="201"/>
      <c r="D99" s="202" t="s">
        <v>73</v>
      </c>
      <c r="E99" s="214" t="s">
        <v>1408</v>
      </c>
      <c r="F99" s="214" t="s">
        <v>1409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SUM(P100:P109)</f>
        <v>0</v>
      </c>
      <c r="Q99" s="208"/>
      <c r="R99" s="209">
        <f>SUM(R100:R109)</f>
        <v>0</v>
      </c>
      <c r="S99" s="208"/>
      <c r="T99" s="210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73</v>
      </c>
      <c r="AU99" s="212" t="s">
        <v>81</v>
      </c>
      <c r="AY99" s="211" t="s">
        <v>197</v>
      </c>
      <c r="BK99" s="213">
        <f>SUM(BK100:BK109)</f>
        <v>0</v>
      </c>
    </row>
    <row r="100" s="2" customFormat="1" ht="24.15" customHeight="1">
      <c r="A100" s="41"/>
      <c r="B100" s="42"/>
      <c r="C100" s="216" t="s">
        <v>81</v>
      </c>
      <c r="D100" s="216" t="s">
        <v>199</v>
      </c>
      <c r="E100" s="217" t="s">
        <v>3251</v>
      </c>
      <c r="F100" s="218" t="s">
        <v>3252</v>
      </c>
      <c r="G100" s="219" t="s">
        <v>903</v>
      </c>
      <c r="H100" s="220">
        <v>55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304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304</v>
      </c>
      <c r="BM100" s="227" t="s">
        <v>3253</v>
      </c>
    </row>
    <row r="101" s="2" customFormat="1" ht="21.75" customHeight="1">
      <c r="A101" s="41"/>
      <c r="B101" s="42"/>
      <c r="C101" s="216" t="s">
        <v>83</v>
      </c>
      <c r="D101" s="216" t="s">
        <v>199</v>
      </c>
      <c r="E101" s="217" t="s">
        <v>3254</v>
      </c>
      <c r="F101" s="218" t="s">
        <v>3255</v>
      </c>
      <c r="G101" s="219" t="s">
        <v>280</v>
      </c>
      <c r="H101" s="220">
        <v>3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304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304</v>
      </c>
      <c r="BM101" s="227" t="s">
        <v>3256</v>
      </c>
    </row>
    <row r="102" s="2" customFormat="1" ht="24.15" customHeight="1">
      <c r="A102" s="41"/>
      <c r="B102" s="42"/>
      <c r="C102" s="216" t="s">
        <v>94</v>
      </c>
      <c r="D102" s="216" t="s">
        <v>199</v>
      </c>
      <c r="E102" s="217" t="s">
        <v>3257</v>
      </c>
      <c r="F102" s="218" t="s">
        <v>3258</v>
      </c>
      <c r="G102" s="219" t="s">
        <v>202</v>
      </c>
      <c r="H102" s="220">
        <v>3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304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304</v>
      </c>
      <c r="BM102" s="227" t="s">
        <v>3259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3260</v>
      </c>
      <c r="F103" s="218" t="s">
        <v>3261</v>
      </c>
      <c r="G103" s="219" t="s">
        <v>202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304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304</v>
      </c>
      <c r="BM103" s="227" t="s">
        <v>3262</v>
      </c>
    </row>
    <row r="104" s="2" customFormat="1" ht="33" customHeight="1">
      <c r="A104" s="41"/>
      <c r="B104" s="42"/>
      <c r="C104" s="216" t="s">
        <v>230</v>
      </c>
      <c r="D104" s="216" t="s">
        <v>199</v>
      </c>
      <c r="E104" s="217" t="s">
        <v>3263</v>
      </c>
      <c r="F104" s="218" t="s">
        <v>3264</v>
      </c>
      <c r="G104" s="219" t="s">
        <v>903</v>
      </c>
      <c r="H104" s="220">
        <v>55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304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304</v>
      </c>
      <c r="BM104" s="227" t="s">
        <v>3265</v>
      </c>
    </row>
    <row r="105" s="2" customFormat="1" ht="24.15" customHeight="1">
      <c r="A105" s="41"/>
      <c r="B105" s="42"/>
      <c r="C105" s="216" t="s">
        <v>236</v>
      </c>
      <c r="D105" s="216" t="s">
        <v>199</v>
      </c>
      <c r="E105" s="217" t="s">
        <v>3266</v>
      </c>
      <c r="F105" s="218" t="s">
        <v>3267</v>
      </c>
      <c r="G105" s="219" t="s">
        <v>202</v>
      </c>
      <c r="H105" s="220">
        <v>3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304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304</v>
      </c>
      <c r="BM105" s="227" t="s">
        <v>3268</v>
      </c>
    </row>
    <row r="106" s="2" customFormat="1" ht="16.5" customHeight="1">
      <c r="A106" s="41"/>
      <c r="B106" s="42"/>
      <c r="C106" s="216" t="s">
        <v>247</v>
      </c>
      <c r="D106" s="216" t="s">
        <v>199</v>
      </c>
      <c r="E106" s="217" t="s">
        <v>3269</v>
      </c>
      <c r="F106" s="218" t="s">
        <v>3270</v>
      </c>
      <c r="G106" s="219" t="s">
        <v>202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304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304</v>
      </c>
      <c r="BM106" s="227" t="s">
        <v>3271</v>
      </c>
    </row>
    <row r="107" s="2" customFormat="1" ht="24.15" customHeight="1">
      <c r="A107" s="41"/>
      <c r="B107" s="42"/>
      <c r="C107" s="216" t="s">
        <v>252</v>
      </c>
      <c r="D107" s="216" t="s">
        <v>199</v>
      </c>
      <c r="E107" s="217" t="s">
        <v>3272</v>
      </c>
      <c r="F107" s="218" t="s">
        <v>3273</v>
      </c>
      <c r="G107" s="219" t="s">
        <v>260</v>
      </c>
      <c r="H107" s="220">
        <v>0.095000000000000001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304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304</v>
      </c>
      <c r="BM107" s="227" t="s">
        <v>3274</v>
      </c>
    </row>
    <row r="108" s="2" customFormat="1" ht="16.5" customHeight="1">
      <c r="A108" s="41"/>
      <c r="B108" s="42"/>
      <c r="C108" s="216" t="s">
        <v>257</v>
      </c>
      <c r="D108" s="216" t="s">
        <v>199</v>
      </c>
      <c r="E108" s="217" t="s">
        <v>3275</v>
      </c>
      <c r="F108" s="218" t="s">
        <v>3276</v>
      </c>
      <c r="G108" s="219" t="s">
        <v>903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304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304</v>
      </c>
      <c r="BM108" s="227" t="s">
        <v>3277</v>
      </c>
    </row>
    <row r="109" s="2" customFormat="1" ht="24.15" customHeight="1">
      <c r="A109" s="41"/>
      <c r="B109" s="42"/>
      <c r="C109" s="216" t="s">
        <v>265</v>
      </c>
      <c r="D109" s="216" t="s">
        <v>199</v>
      </c>
      <c r="E109" s="217" t="s">
        <v>3278</v>
      </c>
      <c r="F109" s="218" t="s">
        <v>3279</v>
      </c>
      <c r="G109" s="219" t="s">
        <v>260</v>
      </c>
      <c r="H109" s="220">
        <v>0.095000000000000001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304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304</v>
      </c>
      <c r="BM109" s="227" t="s">
        <v>3280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3226</v>
      </c>
      <c r="F110" s="214" t="s">
        <v>3281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SUM(P111:P146)</f>
        <v>0</v>
      </c>
      <c r="Q110" s="208"/>
      <c r="R110" s="209">
        <f>SUM(R111:R146)</f>
        <v>0.0011900000000000001</v>
      </c>
      <c r="S110" s="208"/>
      <c r="T110" s="210">
        <f>SUM(T111:T146)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73</v>
      </c>
      <c r="AU110" s="212" t="s">
        <v>81</v>
      </c>
      <c r="AY110" s="211" t="s">
        <v>197</v>
      </c>
      <c r="BK110" s="213">
        <f>SUM(BK111:BK146)</f>
        <v>0</v>
      </c>
    </row>
    <row r="111" s="2" customFormat="1" ht="24.15" customHeight="1">
      <c r="A111" s="41"/>
      <c r="B111" s="42"/>
      <c r="C111" s="216" t="s">
        <v>272</v>
      </c>
      <c r="D111" s="216" t="s">
        <v>199</v>
      </c>
      <c r="E111" s="217" t="s">
        <v>3282</v>
      </c>
      <c r="F111" s="218" t="s">
        <v>3283</v>
      </c>
      <c r="G111" s="219" t="s">
        <v>1532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0.0011900000000000001</v>
      </c>
      <c r="R111" s="225">
        <f>Q111*H111</f>
        <v>0.0011900000000000001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304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304</v>
      </c>
      <c r="BM111" s="227" t="s">
        <v>3284</v>
      </c>
    </row>
    <row r="112" s="2" customFormat="1" ht="49.05" customHeight="1">
      <c r="A112" s="41"/>
      <c r="B112" s="42"/>
      <c r="C112" s="216" t="s">
        <v>8</v>
      </c>
      <c r="D112" s="216" t="s">
        <v>199</v>
      </c>
      <c r="E112" s="217" t="s">
        <v>3285</v>
      </c>
      <c r="F112" s="218" t="s">
        <v>3286</v>
      </c>
      <c r="G112" s="219" t="s">
        <v>280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304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304</v>
      </c>
      <c r="BM112" s="227" t="s">
        <v>3287</v>
      </c>
    </row>
    <row r="113" s="2" customFormat="1" ht="49.05" customHeight="1">
      <c r="A113" s="41"/>
      <c r="B113" s="42"/>
      <c r="C113" s="216" t="s">
        <v>284</v>
      </c>
      <c r="D113" s="216" t="s">
        <v>199</v>
      </c>
      <c r="E113" s="217" t="s">
        <v>3288</v>
      </c>
      <c r="F113" s="218" t="s">
        <v>3289</v>
      </c>
      <c r="G113" s="219" t="s">
        <v>280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304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304</v>
      </c>
      <c r="BM113" s="227" t="s">
        <v>3290</v>
      </c>
    </row>
    <row r="114" s="2" customFormat="1" ht="16.5" customHeight="1">
      <c r="A114" s="41"/>
      <c r="B114" s="42"/>
      <c r="C114" s="216" t="s">
        <v>291</v>
      </c>
      <c r="D114" s="216" t="s">
        <v>199</v>
      </c>
      <c r="E114" s="217" t="s">
        <v>3291</v>
      </c>
      <c r="F114" s="218" t="s">
        <v>3292</v>
      </c>
      <c r="G114" s="219" t="s">
        <v>3293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304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304</v>
      </c>
      <c r="BM114" s="227" t="s">
        <v>3294</v>
      </c>
    </row>
    <row r="115" s="2" customFormat="1" ht="16.5" customHeight="1">
      <c r="A115" s="41"/>
      <c r="B115" s="42"/>
      <c r="C115" s="216" t="s">
        <v>297</v>
      </c>
      <c r="D115" s="216" t="s">
        <v>199</v>
      </c>
      <c r="E115" s="217" t="s">
        <v>3295</v>
      </c>
      <c r="F115" s="218" t="s">
        <v>3296</v>
      </c>
      <c r="G115" s="219" t="s">
        <v>3293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304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304</v>
      </c>
      <c r="BM115" s="227" t="s">
        <v>3297</v>
      </c>
    </row>
    <row r="116" s="2" customFormat="1" ht="16.5" customHeight="1">
      <c r="A116" s="41"/>
      <c r="B116" s="42"/>
      <c r="C116" s="216" t="s">
        <v>304</v>
      </c>
      <c r="D116" s="216" t="s">
        <v>199</v>
      </c>
      <c r="E116" s="217" t="s">
        <v>3298</v>
      </c>
      <c r="F116" s="218" t="s">
        <v>3299</v>
      </c>
      <c r="G116" s="219" t="s">
        <v>3293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304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304</v>
      </c>
      <c r="BM116" s="227" t="s">
        <v>3300</v>
      </c>
    </row>
    <row r="117" s="2" customFormat="1" ht="16.5" customHeight="1">
      <c r="A117" s="41"/>
      <c r="B117" s="42"/>
      <c r="C117" s="216" t="s">
        <v>309</v>
      </c>
      <c r="D117" s="216" t="s">
        <v>199</v>
      </c>
      <c r="E117" s="217" t="s">
        <v>3301</v>
      </c>
      <c r="F117" s="218" t="s">
        <v>3302</v>
      </c>
      <c r="G117" s="219" t="s">
        <v>3293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304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304</v>
      </c>
      <c r="BM117" s="227" t="s">
        <v>3303</v>
      </c>
    </row>
    <row r="118" s="2" customFormat="1" ht="76.35" customHeight="1">
      <c r="A118" s="41"/>
      <c r="B118" s="42"/>
      <c r="C118" s="216" t="s">
        <v>316</v>
      </c>
      <c r="D118" s="216" t="s">
        <v>199</v>
      </c>
      <c r="E118" s="217" t="s">
        <v>3304</v>
      </c>
      <c r="F118" s="218" t="s">
        <v>3305</v>
      </c>
      <c r="G118" s="219" t="s">
        <v>3293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304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304</v>
      </c>
      <c r="BM118" s="227" t="s">
        <v>3306</v>
      </c>
    </row>
    <row r="119" s="2" customFormat="1" ht="62.7" customHeight="1">
      <c r="A119" s="41"/>
      <c r="B119" s="42"/>
      <c r="C119" s="216" t="s">
        <v>323</v>
      </c>
      <c r="D119" s="216" t="s">
        <v>199</v>
      </c>
      <c r="E119" s="217" t="s">
        <v>3307</v>
      </c>
      <c r="F119" s="218" t="s">
        <v>3308</v>
      </c>
      <c r="G119" s="219" t="s">
        <v>3293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304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304</v>
      </c>
      <c r="BM119" s="227" t="s">
        <v>3309</v>
      </c>
    </row>
    <row r="120" s="2" customFormat="1" ht="62.7" customHeight="1">
      <c r="A120" s="41"/>
      <c r="B120" s="42"/>
      <c r="C120" s="216" t="s">
        <v>330</v>
      </c>
      <c r="D120" s="216" t="s">
        <v>199</v>
      </c>
      <c r="E120" s="217" t="s">
        <v>3310</v>
      </c>
      <c r="F120" s="218" t="s">
        <v>3311</v>
      </c>
      <c r="G120" s="219" t="s">
        <v>3293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304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304</v>
      </c>
      <c r="BM120" s="227" t="s">
        <v>3312</v>
      </c>
    </row>
    <row r="121" s="2" customFormat="1" ht="21.75" customHeight="1">
      <c r="A121" s="41"/>
      <c r="B121" s="42"/>
      <c r="C121" s="216" t="s">
        <v>7</v>
      </c>
      <c r="D121" s="216" t="s">
        <v>199</v>
      </c>
      <c r="E121" s="217" t="s">
        <v>3313</v>
      </c>
      <c r="F121" s="218" t="s">
        <v>3314</v>
      </c>
      <c r="G121" s="219" t="s">
        <v>2082</v>
      </c>
      <c r="H121" s="220">
        <v>200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304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304</v>
      </c>
      <c r="BM121" s="227" t="s">
        <v>3315</v>
      </c>
    </row>
    <row r="122" s="2" customFormat="1" ht="16.5" customHeight="1">
      <c r="A122" s="41"/>
      <c r="B122" s="42"/>
      <c r="C122" s="216" t="s">
        <v>341</v>
      </c>
      <c r="D122" s="216" t="s">
        <v>199</v>
      </c>
      <c r="E122" s="217" t="s">
        <v>3316</v>
      </c>
      <c r="F122" s="218" t="s">
        <v>3317</v>
      </c>
      <c r="G122" s="219" t="s">
        <v>903</v>
      </c>
      <c r="H122" s="220">
        <v>15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304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304</v>
      </c>
      <c r="BM122" s="227" t="s">
        <v>3318</v>
      </c>
    </row>
    <row r="123" s="2" customFormat="1" ht="21.75" customHeight="1">
      <c r="A123" s="41"/>
      <c r="B123" s="42"/>
      <c r="C123" s="216" t="s">
        <v>350</v>
      </c>
      <c r="D123" s="216" t="s">
        <v>199</v>
      </c>
      <c r="E123" s="217" t="s">
        <v>3319</v>
      </c>
      <c r="F123" s="218" t="s">
        <v>3320</v>
      </c>
      <c r="G123" s="219" t="s">
        <v>260</v>
      </c>
      <c r="H123" s="220">
        <v>65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304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304</v>
      </c>
      <c r="BM123" s="227" t="s">
        <v>3321</v>
      </c>
    </row>
    <row r="124" s="2" customFormat="1" ht="24.15" customHeight="1">
      <c r="A124" s="41"/>
      <c r="B124" s="42"/>
      <c r="C124" s="216" t="s">
        <v>358</v>
      </c>
      <c r="D124" s="216" t="s">
        <v>199</v>
      </c>
      <c r="E124" s="217" t="s">
        <v>3322</v>
      </c>
      <c r="F124" s="218" t="s">
        <v>3323</v>
      </c>
      <c r="G124" s="219" t="s">
        <v>260</v>
      </c>
      <c r="H124" s="220">
        <v>65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304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304</v>
      </c>
      <c r="BM124" s="227" t="s">
        <v>3324</v>
      </c>
    </row>
    <row r="125" s="2" customFormat="1" ht="16.5" customHeight="1">
      <c r="A125" s="41"/>
      <c r="B125" s="42"/>
      <c r="C125" s="216" t="s">
        <v>365</v>
      </c>
      <c r="D125" s="216" t="s">
        <v>199</v>
      </c>
      <c r="E125" s="217" t="s">
        <v>3325</v>
      </c>
      <c r="F125" s="218" t="s">
        <v>3326</v>
      </c>
      <c r="G125" s="219" t="s">
        <v>1532</v>
      </c>
      <c r="H125" s="220">
        <v>40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304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304</v>
      </c>
      <c r="BM125" s="227" t="s">
        <v>3327</v>
      </c>
    </row>
    <row r="126" s="2" customFormat="1" ht="24.15" customHeight="1">
      <c r="A126" s="41"/>
      <c r="B126" s="42"/>
      <c r="C126" s="216" t="s">
        <v>372</v>
      </c>
      <c r="D126" s="216" t="s">
        <v>199</v>
      </c>
      <c r="E126" s="217" t="s">
        <v>3328</v>
      </c>
      <c r="F126" s="218" t="s">
        <v>3329</v>
      </c>
      <c r="G126" s="219" t="s">
        <v>1532</v>
      </c>
      <c r="H126" s="220">
        <v>2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304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304</v>
      </c>
      <c r="BM126" s="227" t="s">
        <v>3330</v>
      </c>
    </row>
    <row r="127" s="2" customFormat="1" ht="16.5" customHeight="1">
      <c r="A127" s="41"/>
      <c r="B127" s="42"/>
      <c r="C127" s="216" t="s">
        <v>379</v>
      </c>
      <c r="D127" s="216" t="s">
        <v>199</v>
      </c>
      <c r="E127" s="217" t="s">
        <v>3331</v>
      </c>
      <c r="F127" s="218" t="s">
        <v>3332</v>
      </c>
      <c r="G127" s="219" t="s">
        <v>1532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304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304</v>
      </c>
      <c r="BM127" s="227" t="s">
        <v>3333</v>
      </c>
    </row>
    <row r="128" s="2" customFormat="1" ht="24.15" customHeight="1">
      <c r="A128" s="41"/>
      <c r="B128" s="42"/>
      <c r="C128" s="216" t="s">
        <v>385</v>
      </c>
      <c r="D128" s="216" t="s">
        <v>199</v>
      </c>
      <c r="E128" s="217" t="s">
        <v>3334</v>
      </c>
      <c r="F128" s="218" t="s">
        <v>3335</v>
      </c>
      <c r="G128" s="219" t="s">
        <v>1532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304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304</v>
      </c>
      <c r="BM128" s="227" t="s">
        <v>3336</v>
      </c>
    </row>
    <row r="129" s="2" customFormat="1" ht="33" customHeight="1">
      <c r="A129" s="41"/>
      <c r="B129" s="42"/>
      <c r="C129" s="216" t="s">
        <v>392</v>
      </c>
      <c r="D129" s="216" t="s">
        <v>199</v>
      </c>
      <c r="E129" s="217" t="s">
        <v>3337</v>
      </c>
      <c r="F129" s="218" t="s">
        <v>3338</v>
      </c>
      <c r="G129" s="219" t="s">
        <v>1532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304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304</v>
      </c>
      <c r="BM129" s="227" t="s">
        <v>3339</v>
      </c>
    </row>
    <row r="130" s="2" customFormat="1" ht="24.15" customHeight="1">
      <c r="A130" s="41"/>
      <c r="B130" s="42"/>
      <c r="C130" s="216" t="s">
        <v>396</v>
      </c>
      <c r="D130" s="216" t="s">
        <v>199</v>
      </c>
      <c r="E130" s="217" t="s">
        <v>3340</v>
      </c>
      <c r="F130" s="218" t="s">
        <v>3341</v>
      </c>
      <c r="G130" s="219" t="s">
        <v>1532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304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304</v>
      </c>
      <c r="BM130" s="227" t="s">
        <v>3342</v>
      </c>
    </row>
    <row r="131" s="2" customFormat="1" ht="24.15" customHeight="1">
      <c r="A131" s="41"/>
      <c r="B131" s="42"/>
      <c r="C131" s="216" t="s">
        <v>403</v>
      </c>
      <c r="D131" s="216" t="s">
        <v>199</v>
      </c>
      <c r="E131" s="217" t="s">
        <v>3343</v>
      </c>
      <c r="F131" s="218" t="s">
        <v>3344</v>
      </c>
      <c r="G131" s="219" t="s">
        <v>1532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304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304</v>
      </c>
      <c r="BM131" s="227" t="s">
        <v>3345</v>
      </c>
    </row>
    <row r="132" s="2" customFormat="1" ht="37.8" customHeight="1">
      <c r="A132" s="41"/>
      <c r="B132" s="42"/>
      <c r="C132" s="216" t="s">
        <v>409</v>
      </c>
      <c r="D132" s="216" t="s">
        <v>199</v>
      </c>
      <c r="E132" s="217" t="s">
        <v>3346</v>
      </c>
      <c r="F132" s="218" t="s">
        <v>3347</v>
      </c>
      <c r="G132" s="219" t="s">
        <v>1532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304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304</v>
      </c>
      <c r="BM132" s="227" t="s">
        <v>3348</v>
      </c>
    </row>
    <row r="133" s="2" customFormat="1" ht="24.15" customHeight="1">
      <c r="A133" s="41"/>
      <c r="B133" s="42"/>
      <c r="C133" s="216" t="s">
        <v>415</v>
      </c>
      <c r="D133" s="216" t="s">
        <v>199</v>
      </c>
      <c r="E133" s="217" t="s">
        <v>3349</v>
      </c>
      <c r="F133" s="218" t="s">
        <v>3350</v>
      </c>
      <c r="G133" s="219" t="s">
        <v>280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304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304</v>
      </c>
      <c r="BM133" s="227" t="s">
        <v>3351</v>
      </c>
    </row>
    <row r="134" s="2" customFormat="1" ht="33" customHeight="1">
      <c r="A134" s="41"/>
      <c r="B134" s="42"/>
      <c r="C134" s="216" t="s">
        <v>421</v>
      </c>
      <c r="D134" s="216" t="s">
        <v>199</v>
      </c>
      <c r="E134" s="217" t="s">
        <v>3352</v>
      </c>
      <c r="F134" s="218" t="s">
        <v>3353</v>
      </c>
      <c r="G134" s="219" t="s">
        <v>1532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304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304</v>
      </c>
      <c r="BM134" s="227" t="s">
        <v>3354</v>
      </c>
    </row>
    <row r="135" s="2" customFormat="1" ht="33" customHeight="1">
      <c r="A135" s="41"/>
      <c r="B135" s="42"/>
      <c r="C135" s="216" t="s">
        <v>428</v>
      </c>
      <c r="D135" s="216" t="s">
        <v>199</v>
      </c>
      <c r="E135" s="217" t="s">
        <v>3355</v>
      </c>
      <c r="F135" s="218" t="s">
        <v>3356</v>
      </c>
      <c r="G135" s="219" t="s">
        <v>1532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304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304</v>
      </c>
      <c r="BM135" s="227" t="s">
        <v>3357</v>
      </c>
    </row>
    <row r="136" s="2" customFormat="1" ht="24.15" customHeight="1">
      <c r="A136" s="41"/>
      <c r="B136" s="42"/>
      <c r="C136" s="216" t="s">
        <v>436</v>
      </c>
      <c r="D136" s="216" t="s">
        <v>199</v>
      </c>
      <c r="E136" s="217" t="s">
        <v>3358</v>
      </c>
      <c r="F136" s="218" t="s">
        <v>3359</v>
      </c>
      <c r="G136" s="219" t="s">
        <v>1532</v>
      </c>
      <c r="H136" s="220">
        <v>3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304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304</v>
      </c>
      <c r="BM136" s="227" t="s">
        <v>3360</v>
      </c>
    </row>
    <row r="137" s="2" customFormat="1" ht="24.15" customHeight="1">
      <c r="A137" s="41"/>
      <c r="B137" s="42"/>
      <c r="C137" s="216" t="s">
        <v>443</v>
      </c>
      <c r="D137" s="216" t="s">
        <v>199</v>
      </c>
      <c r="E137" s="217" t="s">
        <v>3361</v>
      </c>
      <c r="F137" s="218" t="s">
        <v>3362</v>
      </c>
      <c r="G137" s="219" t="s">
        <v>1532</v>
      </c>
      <c r="H137" s="220">
        <v>2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304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304</v>
      </c>
      <c r="BM137" s="227" t="s">
        <v>3363</v>
      </c>
    </row>
    <row r="138" s="2" customFormat="1" ht="16.5" customHeight="1">
      <c r="A138" s="41"/>
      <c r="B138" s="42"/>
      <c r="C138" s="216" t="s">
        <v>449</v>
      </c>
      <c r="D138" s="216" t="s">
        <v>199</v>
      </c>
      <c r="E138" s="217" t="s">
        <v>3364</v>
      </c>
      <c r="F138" s="218" t="s">
        <v>3365</v>
      </c>
      <c r="G138" s="219" t="s">
        <v>1532</v>
      </c>
      <c r="H138" s="220">
        <v>3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304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304</v>
      </c>
      <c r="BM138" s="227" t="s">
        <v>3366</v>
      </c>
    </row>
    <row r="139" s="2" customFormat="1" ht="21.75" customHeight="1">
      <c r="A139" s="41"/>
      <c r="B139" s="42"/>
      <c r="C139" s="216" t="s">
        <v>455</v>
      </c>
      <c r="D139" s="216" t="s">
        <v>199</v>
      </c>
      <c r="E139" s="217" t="s">
        <v>3367</v>
      </c>
      <c r="F139" s="218" t="s">
        <v>3368</v>
      </c>
      <c r="G139" s="219" t="s">
        <v>260</v>
      </c>
      <c r="H139" s="220">
        <v>0.66200000000000003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304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304</v>
      </c>
      <c r="BM139" s="227" t="s">
        <v>3369</v>
      </c>
    </row>
    <row r="140" s="2" customFormat="1" ht="24.15" customHeight="1">
      <c r="A140" s="41"/>
      <c r="B140" s="42"/>
      <c r="C140" s="216" t="s">
        <v>461</v>
      </c>
      <c r="D140" s="216" t="s">
        <v>199</v>
      </c>
      <c r="E140" s="217" t="s">
        <v>3370</v>
      </c>
      <c r="F140" s="218" t="s">
        <v>3371</v>
      </c>
      <c r="G140" s="219" t="s">
        <v>260</v>
      </c>
      <c r="H140" s="220">
        <v>0.66200000000000003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304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304</v>
      </c>
      <c r="BM140" s="227" t="s">
        <v>3372</v>
      </c>
    </row>
    <row r="141" s="2" customFormat="1" ht="16.5" customHeight="1">
      <c r="A141" s="41"/>
      <c r="B141" s="42"/>
      <c r="C141" s="216" t="s">
        <v>468</v>
      </c>
      <c r="D141" s="216" t="s">
        <v>199</v>
      </c>
      <c r="E141" s="217" t="s">
        <v>3373</v>
      </c>
      <c r="F141" s="218" t="s">
        <v>3374</v>
      </c>
      <c r="G141" s="219" t="s">
        <v>3293</v>
      </c>
      <c r="H141" s="220">
        <v>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304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304</v>
      </c>
      <c r="BM141" s="227" t="s">
        <v>3375</v>
      </c>
    </row>
    <row r="142" s="2" customFormat="1" ht="16.5" customHeight="1">
      <c r="A142" s="41"/>
      <c r="B142" s="42"/>
      <c r="C142" s="216" t="s">
        <v>475</v>
      </c>
      <c r="D142" s="216" t="s">
        <v>199</v>
      </c>
      <c r="E142" s="217" t="s">
        <v>3376</v>
      </c>
      <c r="F142" s="218" t="s">
        <v>3377</v>
      </c>
      <c r="G142" s="219" t="s">
        <v>3293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304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304</v>
      </c>
      <c r="BM142" s="227" t="s">
        <v>3378</v>
      </c>
    </row>
    <row r="143" s="2" customFormat="1" ht="24.15" customHeight="1">
      <c r="A143" s="41"/>
      <c r="B143" s="42"/>
      <c r="C143" s="216" t="s">
        <v>480</v>
      </c>
      <c r="D143" s="216" t="s">
        <v>199</v>
      </c>
      <c r="E143" s="217" t="s">
        <v>3379</v>
      </c>
      <c r="F143" s="218" t="s">
        <v>3380</v>
      </c>
      <c r="G143" s="219" t="s">
        <v>280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304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304</v>
      </c>
      <c r="BM143" s="227" t="s">
        <v>3381</v>
      </c>
    </row>
    <row r="144" s="2" customFormat="1" ht="24.15" customHeight="1">
      <c r="A144" s="41"/>
      <c r="B144" s="42"/>
      <c r="C144" s="216" t="s">
        <v>487</v>
      </c>
      <c r="D144" s="216" t="s">
        <v>199</v>
      </c>
      <c r="E144" s="217" t="s">
        <v>3382</v>
      </c>
      <c r="F144" s="218" t="s">
        <v>3383</v>
      </c>
      <c r="G144" s="219" t="s">
        <v>280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304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304</v>
      </c>
      <c r="BM144" s="227" t="s">
        <v>3384</v>
      </c>
    </row>
    <row r="145" s="2" customFormat="1" ht="24.15" customHeight="1">
      <c r="A145" s="41"/>
      <c r="B145" s="42"/>
      <c r="C145" s="216" t="s">
        <v>494</v>
      </c>
      <c r="D145" s="216" t="s">
        <v>199</v>
      </c>
      <c r="E145" s="217" t="s">
        <v>3385</v>
      </c>
      <c r="F145" s="218" t="s">
        <v>3386</v>
      </c>
      <c r="G145" s="219" t="s">
        <v>280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304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304</v>
      </c>
      <c r="BM145" s="227" t="s">
        <v>3387</v>
      </c>
    </row>
    <row r="146" s="2" customFormat="1" ht="16.5" customHeight="1">
      <c r="A146" s="41"/>
      <c r="B146" s="42"/>
      <c r="C146" s="216" t="s">
        <v>501</v>
      </c>
      <c r="D146" s="216" t="s">
        <v>199</v>
      </c>
      <c r="E146" s="217" t="s">
        <v>3388</v>
      </c>
      <c r="F146" s="218" t="s">
        <v>3389</v>
      </c>
      <c r="G146" s="219" t="s">
        <v>280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304</v>
      </c>
      <c r="AT146" s="227" t="s">
        <v>199</v>
      </c>
      <c r="AU146" s="227" t="s">
        <v>83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304</v>
      </c>
      <c r="BM146" s="227" t="s">
        <v>3390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3391</v>
      </c>
      <c r="F147" s="214" t="s">
        <v>3392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SUM(P148:P165)</f>
        <v>0</v>
      </c>
      <c r="Q147" s="208"/>
      <c r="R147" s="209">
        <f>SUM(R148:R165)</f>
        <v>0</v>
      </c>
      <c r="S147" s="208"/>
      <c r="T147" s="21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73</v>
      </c>
      <c r="AU147" s="212" t="s">
        <v>81</v>
      </c>
      <c r="AY147" s="211" t="s">
        <v>197</v>
      </c>
      <c r="BK147" s="213">
        <f>SUM(BK148:BK165)</f>
        <v>0</v>
      </c>
    </row>
    <row r="148" s="2" customFormat="1" ht="33" customHeight="1">
      <c r="A148" s="41"/>
      <c r="B148" s="42"/>
      <c r="C148" s="216" t="s">
        <v>508</v>
      </c>
      <c r="D148" s="216" t="s">
        <v>199</v>
      </c>
      <c r="E148" s="217" t="s">
        <v>3393</v>
      </c>
      <c r="F148" s="218" t="s">
        <v>3394</v>
      </c>
      <c r="G148" s="219" t="s">
        <v>280</v>
      </c>
      <c r="H148" s="220">
        <v>35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304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304</v>
      </c>
      <c r="BM148" s="227" t="s">
        <v>3395</v>
      </c>
    </row>
    <row r="149" s="2" customFormat="1" ht="33" customHeight="1">
      <c r="A149" s="41"/>
      <c r="B149" s="42"/>
      <c r="C149" s="216" t="s">
        <v>513</v>
      </c>
      <c r="D149" s="216" t="s">
        <v>199</v>
      </c>
      <c r="E149" s="217" t="s">
        <v>3396</v>
      </c>
      <c r="F149" s="218" t="s">
        <v>3397</v>
      </c>
      <c r="G149" s="219" t="s">
        <v>280</v>
      </c>
      <c r="H149" s="220">
        <v>16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304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304</v>
      </c>
      <c r="BM149" s="227" t="s">
        <v>3398</v>
      </c>
    </row>
    <row r="150" s="2" customFormat="1" ht="21.75" customHeight="1">
      <c r="A150" s="41"/>
      <c r="B150" s="42"/>
      <c r="C150" s="216" t="s">
        <v>519</v>
      </c>
      <c r="D150" s="216" t="s">
        <v>199</v>
      </c>
      <c r="E150" s="217" t="s">
        <v>3399</v>
      </c>
      <c r="F150" s="218" t="s">
        <v>3400</v>
      </c>
      <c r="G150" s="219" t="s">
        <v>903</v>
      </c>
      <c r="H150" s="220">
        <v>155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304</v>
      </c>
      <c r="AT150" s="227" t="s">
        <v>199</v>
      </c>
      <c r="AU150" s="227" t="s">
        <v>83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304</v>
      </c>
      <c r="BM150" s="227" t="s">
        <v>3401</v>
      </c>
    </row>
    <row r="151" s="2" customFormat="1" ht="21.75" customHeight="1">
      <c r="A151" s="41"/>
      <c r="B151" s="42"/>
      <c r="C151" s="216" t="s">
        <v>524</v>
      </c>
      <c r="D151" s="216" t="s">
        <v>199</v>
      </c>
      <c r="E151" s="217" t="s">
        <v>3402</v>
      </c>
      <c r="F151" s="218" t="s">
        <v>3403</v>
      </c>
      <c r="G151" s="219" t="s">
        <v>903</v>
      </c>
      <c r="H151" s="220">
        <v>56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304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304</v>
      </c>
      <c r="BM151" s="227" t="s">
        <v>3404</v>
      </c>
    </row>
    <row r="152" s="2" customFormat="1" ht="21.75" customHeight="1">
      <c r="A152" s="41"/>
      <c r="B152" s="42"/>
      <c r="C152" s="216" t="s">
        <v>530</v>
      </c>
      <c r="D152" s="216" t="s">
        <v>199</v>
      </c>
      <c r="E152" s="217" t="s">
        <v>3405</v>
      </c>
      <c r="F152" s="218" t="s">
        <v>3406</v>
      </c>
      <c r="G152" s="219" t="s">
        <v>903</v>
      </c>
      <c r="H152" s="220">
        <v>84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304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304</v>
      </c>
      <c r="BM152" s="227" t="s">
        <v>3407</v>
      </c>
    </row>
    <row r="153" s="2" customFormat="1" ht="24.15" customHeight="1">
      <c r="A153" s="41"/>
      <c r="B153" s="42"/>
      <c r="C153" s="216" t="s">
        <v>538</v>
      </c>
      <c r="D153" s="216" t="s">
        <v>199</v>
      </c>
      <c r="E153" s="217" t="s">
        <v>3408</v>
      </c>
      <c r="F153" s="218" t="s">
        <v>3409</v>
      </c>
      <c r="G153" s="219" t="s">
        <v>903</v>
      </c>
      <c r="H153" s="220">
        <v>76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304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304</v>
      </c>
      <c r="BM153" s="227" t="s">
        <v>3410</v>
      </c>
    </row>
    <row r="154" s="2" customFormat="1" ht="24.15" customHeight="1">
      <c r="A154" s="41"/>
      <c r="B154" s="42"/>
      <c r="C154" s="216" t="s">
        <v>546</v>
      </c>
      <c r="D154" s="216" t="s">
        <v>199</v>
      </c>
      <c r="E154" s="217" t="s">
        <v>3411</v>
      </c>
      <c r="F154" s="218" t="s">
        <v>3412</v>
      </c>
      <c r="G154" s="219" t="s">
        <v>903</v>
      </c>
      <c r="H154" s="220">
        <v>113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304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304</v>
      </c>
      <c r="BM154" s="227" t="s">
        <v>3413</v>
      </c>
    </row>
    <row r="155" s="2" customFormat="1" ht="21.75" customHeight="1">
      <c r="A155" s="41"/>
      <c r="B155" s="42"/>
      <c r="C155" s="216" t="s">
        <v>551</v>
      </c>
      <c r="D155" s="216" t="s">
        <v>199</v>
      </c>
      <c r="E155" s="217" t="s">
        <v>3414</v>
      </c>
      <c r="F155" s="218" t="s">
        <v>3415</v>
      </c>
      <c r="G155" s="219" t="s">
        <v>903</v>
      </c>
      <c r="H155" s="220">
        <v>55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304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304</v>
      </c>
      <c r="BM155" s="227" t="s">
        <v>3416</v>
      </c>
    </row>
    <row r="156" s="2" customFormat="1" ht="16.5" customHeight="1">
      <c r="A156" s="41"/>
      <c r="B156" s="42"/>
      <c r="C156" s="216" t="s">
        <v>555</v>
      </c>
      <c r="D156" s="216" t="s">
        <v>199</v>
      </c>
      <c r="E156" s="217" t="s">
        <v>3417</v>
      </c>
      <c r="F156" s="218" t="s">
        <v>3418</v>
      </c>
      <c r="G156" s="219" t="s">
        <v>903</v>
      </c>
      <c r="H156" s="220">
        <v>348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304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304</v>
      </c>
      <c r="BM156" s="227" t="s">
        <v>3419</v>
      </c>
    </row>
    <row r="157" s="2" customFormat="1" ht="24.15" customHeight="1">
      <c r="A157" s="41"/>
      <c r="B157" s="42"/>
      <c r="C157" s="216" t="s">
        <v>566</v>
      </c>
      <c r="D157" s="216" t="s">
        <v>199</v>
      </c>
      <c r="E157" s="217" t="s">
        <v>3420</v>
      </c>
      <c r="F157" s="218" t="s">
        <v>3421</v>
      </c>
      <c r="G157" s="219" t="s">
        <v>903</v>
      </c>
      <c r="H157" s="220">
        <v>145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304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304</v>
      </c>
      <c r="BM157" s="227" t="s">
        <v>3422</v>
      </c>
    </row>
    <row r="158" s="2" customFormat="1" ht="24.15" customHeight="1">
      <c r="A158" s="41"/>
      <c r="B158" s="42"/>
      <c r="C158" s="216" t="s">
        <v>570</v>
      </c>
      <c r="D158" s="216" t="s">
        <v>199</v>
      </c>
      <c r="E158" s="217" t="s">
        <v>3423</v>
      </c>
      <c r="F158" s="218" t="s">
        <v>3424</v>
      </c>
      <c r="G158" s="219" t="s">
        <v>903</v>
      </c>
      <c r="H158" s="220">
        <v>58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304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304</v>
      </c>
      <c r="BM158" s="227" t="s">
        <v>3425</v>
      </c>
    </row>
    <row r="159" s="2" customFormat="1" ht="24.15" customHeight="1">
      <c r="A159" s="41"/>
      <c r="B159" s="42"/>
      <c r="C159" s="216" t="s">
        <v>575</v>
      </c>
      <c r="D159" s="216" t="s">
        <v>199</v>
      </c>
      <c r="E159" s="217" t="s">
        <v>3426</v>
      </c>
      <c r="F159" s="218" t="s">
        <v>3427</v>
      </c>
      <c r="G159" s="219" t="s">
        <v>903</v>
      </c>
      <c r="H159" s="220">
        <v>34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304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304</v>
      </c>
      <c r="BM159" s="227" t="s">
        <v>3428</v>
      </c>
    </row>
    <row r="160" s="2" customFormat="1" ht="16.5" customHeight="1">
      <c r="A160" s="41"/>
      <c r="B160" s="42"/>
      <c r="C160" s="216" t="s">
        <v>580</v>
      </c>
      <c r="D160" s="216" t="s">
        <v>199</v>
      </c>
      <c r="E160" s="217" t="s">
        <v>3429</v>
      </c>
      <c r="F160" s="218" t="s">
        <v>3430</v>
      </c>
      <c r="G160" s="219" t="s">
        <v>903</v>
      </c>
      <c r="H160" s="220">
        <v>92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304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304</v>
      </c>
      <c r="BM160" s="227" t="s">
        <v>3431</v>
      </c>
    </row>
    <row r="161" s="2" customFormat="1" ht="33" customHeight="1">
      <c r="A161" s="41"/>
      <c r="B161" s="42"/>
      <c r="C161" s="216" t="s">
        <v>584</v>
      </c>
      <c r="D161" s="216" t="s">
        <v>199</v>
      </c>
      <c r="E161" s="217" t="s">
        <v>3432</v>
      </c>
      <c r="F161" s="218" t="s">
        <v>3433</v>
      </c>
      <c r="G161" s="219" t="s">
        <v>903</v>
      </c>
      <c r="H161" s="220">
        <v>222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304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304</v>
      </c>
      <c r="BM161" s="227" t="s">
        <v>3434</v>
      </c>
    </row>
    <row r="162" s="2" customFormat="1" ht="37.8" customHeight="1">
      <c r="A162" s="41"/>
      <c r="B162" s="42"/>
      <c r="C162" s="216" t="s">
        <v>593</v>
      </c>
      <c r="D162" s="216" t="s">
        <v>199</v>
      </c>
      <c r="E162" s="217" t="s">
        <v>3435</v>
      </c>
      <c r="F162" s="218" t="s">
        <v>3436</v>
      </c>
      <c r="G162" s="219" t="s">
        <v>903</v>
      </c>
      <c r="H162" s="220">
        <v>186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304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304</v>
      </c>
      <c r="BM162" s="227" t="s">
        <v>3437</v>
      </c>
    </row>
    <row r="163" s="2" customFormat="1" ht="24.15" customHeight="1">
      <c r="A163" s="41"/>
      <c r="B163" s="42"/>
      <c r="C163" s="216" t="s">
        <v>601</v>
      </c>
      <c r="D163" s="216" t="s">
        <v>199</v>
      </c>
      <c r="E163" s="217" t="s">
        <v>3438</v>
      </c>
      <c r="F163" s="218" t="s">
        <v>3439</v>
      </c>
      <c r="G163" s="219" t="s">
        <v>260</v>
      </c>
      <c r="H163" s="220">
        <v>0.60399999999999998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304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304</v>
      </c>
      <c r="BM163" s="227" t="s">
        <v>3440</v>
      </c>
    </row>
    <row r="164" s="2" customFormat="1" ht="24.15" customHeight="1">
      <c r="A164" s="41"/>
      <c r="B164" s="42"/>
      <c r="C164" s="216" t="s">
        <v>606</v>
      </c>
      <c r="D164" s="216" t="s">
        <v>199</v>
      </c>
      <c r="E164" s="217" t="s">
        <v>3441</v>
      </c>
      <c r="F164" s="218" t="s">
        <v>3442</v>
      </c>
      <c r="G164" s="219" t="s">
        <v>260</v>
      </c>
      <c r="H164" s="220">
        <v>0.60399999999999998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304</v>
      </c>
      <c r="AT164" s="227" t="s">
        <v>199</v>
      </c>
      <c r="AU164" s="227" t="s">
        <v>83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304</v>
      </c>
      <c r="BM164" s="227" t="s">
        <v>3443</v>
      </c>
    </row>
    <row r="165" s="2" customFormat="1" ht="16.5" customHeight="1">
      <c r="A165" s="41"/>
      <c r="B165" s="42"/>
      <c r="C165" s="216" t="s">
        <v>615</v>
      </c>
      <c r="D165" s="216" t="s">
        <v>199</v>
      </c>
      <c r="E165" s="217" t="s">
        <v>3444</v>
      </c>
      <c r="F165" s="218" t="s">
        <v>3445</v>
      </c>
      <c r="G165" s="219" t="s">
        <v>280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304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304</v>
      </c>
      <c r="BM165" s="227" t="s">
        <v>3446</v>
      </c>
    </row>
    <row r="166" s="12" customFormat="1" ht="22.8" customHeight="1">
      <c r="A166" s="12"/>
      <c r="B166" s="200"/>
      <c r="C166" s="201"/>
      <c r="D166" s="202" t="s">
        <v>73</v>
      </c>
      <c r="E166" s="214" t="s">
        <v>3447</v>
      </c>
      <c r="F166" s="214" t="s">
        <v>3448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SUM(P167:P195)</f>
        <v>0</v>
      </c>
      <c r="Q166" s="208"/>
      <c r="R166" s="209">
        <f>SUM(R167:R195)</f>
        <v>0</v>
      </c>
      <c r="S166" s="208"/>
      <c r="T166" s="210">
        <f>SUM(T167:T195)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73</v>
      </c>
      <c r="AU166" s="212" t="s">
        <v>81</v>
      </c>
      <c r="AY166" s="211" t="s">
        <v>197</v>
      </c>
      <c r="BK166" s="213">
        <f>SUM(BK167:BK195)</f>
        <v>0</v>
      </c>
    </row>
    <row r="167" s="2" customFormat="1" ht="16.5" customHeight="1">
      <c r="A167" s="41"/>
      <c r="B167" s="42"/>
      <c r="C167" s="216" t="s">
        <v>620</v>
      </c>
      <c r="D167" s="216" t="s">
        <v>199</v>
      </c>
      <c r="E167" s="217" t="s">
        <v>3449</v>
      </c>
      <c r="F167" s="218" t="s">
        <v>3450</v>
      </c>
      <c r="G167" s="219" t="s">
        <v>280</v>
      </c>
      <c r="H167" s="220">
        <v>110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304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304</v>
      </c>
      <c r="BM167" s="227" t="s">
        <v>3451</v>
      </c>
    </row>
    <row r="168" s="2" customFormat="1" ht="24.15" customHeight="1">
      <c r="A168" s="41"/>
      <c r="B168" s="42"/>
      <c r="C168" s="216" t="s">
        <v>627</v>
      </c>
      <c r="D168" s="216" t="s">
        <v>199</v>
      </c>
      <c r="E168" s="217" t="s">
        <v>3452</v>
      </c>
      <c r="F168" s="218" t="s">
        <v>3453</v>
      </c>
      <c r="G168" s="219" t="s">
        <v>280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304</v>
      </c>
      <c r="AT168" s="227" t="s">
        <v>199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304</v>
      </c>
      <c r="BM168" s="227" t="s">
        <v>3454</v>
      </c>
    </row>
    <row r="169" s="2" customFormat="1" ht="24.15" customHeight="1">
      <c r="A169" s="41"/>
      <c r="B169" s="42"/>
      <c r="C169" s="216" t="s">
        <v>633</v>
      </c>
      <c r="D169" s="216" t="s">
        <v>199</v>
      </c>
      <c r="E169" s="217" t="s">
        <v>3455</v>
      </c>
      <c r="F169" s="218" t="s">
        <v>3456</v>
      </c>
      <c r="G169" s="219" t="s">
        <v>280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304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304</v>
      </c>
      <c r="BM169" s="227" t="s">
        <v>3457</v>
      </c>
    </row>
    <row r="170" s="2" customFormat="1" ht="24.15" customHeight="1">
      <c r="A170" s="41"/>
      <c r="B170" s="42"/>
      <c r="C170" s="216" t="s">
        <v>639</v>
      </c>
      <c r="D170" s="216" t="s">
        <v>199</v>
      </c>
      <c r="E170" s="217" t="s">
        <v>3458</v>
      </c>
      <c r="F170" s="218" t="s">
        <v>3459</v>
      </c>
      <c r="G170" s="219" t="s">
        <v>280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304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304</v>
      </c>
      <c r="BM170" s="227" t="s">
        <v>3460</v>
      </c>
    </row>
    <row r="171" s="2" customFormat="1" ht="24.15" customHeight="1">
      <c r="A171" s="41"/>
      <c r="B171" s="42"/>
      <c r="C171" s="216" t="s">
        <v>643</v>
      </c>
      <c r="D171" s="216" t="s">
        <v>199</v>
      </c>
      <c r="E171" s="217" t="s">
        <v>3461</v>
      </c>
      <c r="F171" s="218" t="s">
        <v>3462</v>
      </c>
      <c r="G171" s="219" t="s">
        <v>280</v>
      </c>
      <c r="H171" s="220">
        <v>10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304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304</v>
      </c>
      <c r="BM171" s="227" t="s">
        <v>3463</v>
      </c>
    </row>
    <row r="172" s="2" customFormat="1" ht="16.5" customHeight="1">
      <c r="A172" s="41"/>
      <c r="B172" s="42"/>
      <c r="C172" s="216" t="s">
        <v>652</v>
      </c>
      <c r="D172" s="216" t="s">
        <v>199</v>
      </c>
      <c r="E172" s="217" t="s">
        <v>3464</v>
      </c>
      <c r="F172" s="218" t="s">
        <v>3465</v>
      </c>
      <c r="G172" s="219" t="s">
        <v>280</v>
      </c>
      <c r="H172" s="220">
        <v>10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304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304</v>
      </c>
      <c r="BM172" s="227" t="s">
        <v>3466</v>
      </c>
    </row>
    <row r="173" s="2" customFormat="1" ht="24.15" customHeight="1">
      <c r="A173" s="41"/>
      <c r="B173" s="42"/>
      <c r="C173" s="216" t="s">
        <v>659</v>
      </c>
      <c r="D173" s="216" t="s">
        <v>199</v>
      </c>
      <c r="E173" s="217" t="s">
        <v>3467</v>
      </c>
      <c r="F173" s="218" t="s">
        <v>3468</v>
      </c>
      <c r="G173" s="219" t="s">
        <v>280</v>
      </c>
      <c r="H173" s="220">
        <v>7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304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304</v>
      </c>
      <c r="BM173" s="227" t="s">
        <v>3469</v>
      </c>
    </row>
    <row r="174" s="2" customFormat="1" ht="24.15" customHeight="1">
      <c r="A174" s="41"/>
      <c r="B174" s="42"/>
      <c r="C174" s="216" t="s">
        <v>664</v>
      </c>
      <c r="D174" s="216" t="s">
        <v>199</v>
      </c>
      <c r="E174" s="217" t="s">
        <v>3470</v>
      </c>
      <c r="F174" s="218" t="s">
        <v>3471</v>
      </c>
      <c r="G174" s="219" t="s">
        <v>280</v>
      </c>
      <c r="H174" s="220">
        <v>7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304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304</v>
      </c>
      <c r="BM174" s="227" t="s">
        <v>3472</v>
      </c>
    </row>
    <row r="175" s="2" customFormat="1" ht="16.5" customHeight="1">
      <c r="A175" s="41"/>
      <c r="B175" s="42"/>
      <c r="C175" s="216" t="s">
        <v>671</v>
      </c>
      <c r="D175" s="216" t="s">
        <v>199</v>
      </c>
      <c r="E175" s="217" t="s">
        <v>3473</v>
      </c>
      <c r="F175" s="218" t="s">
        <v>3474</v>
      </c>
      <c r="G175" s="219" t="s">
        <v>280</v>
      </c>
      <c r="H175" s="220">
        <v>17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304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304</v>
      </c>
      <c r="BM175" s="227" t="s">
        <v>3475</v>
      </c>
    </row>
    <row r="176" s="2" customFormat="1" ht="21.75" customHeight="1">
      <c r="A176" s="41"/>
      <c r="B176" s="42"/>
      <c r="C176" s="216" t="s">
        <v>677</v>
      </c>
      <c r="D176" s="216" t="s">
        <v>199</v>
      </c>
      <c r="E176" s="217" t="s">
        <v>3476</v>
      </c>
      <c r="F176" s="218" t="s">
        <v>3477</v>
      </c>
      <c r="G176" s="219" t="s">
        <v>260</v>
      </c>
      <c r="H176" s="220">
        <v>0.125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304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304</v>
      </c>
      <c r="BM176" s="227" t="s">
        <v>3478</v>
      </c>
    </row>
    <row r="177" s="2" customFormat="1" ht="24.15" customHeight="1">
      <c r="A177" s="41"/>
      <c r="B177" s="42"/>
      <c r="C177" s="216" t="s">
        <v>681</v>
      </c>
      <c r="D177" s="216" t="s">
        <v>199</v>
      </c>
      <c r="E177" s="217" t="s">
        <v>3479</v>
      </c>
      <c r="F177" s="218" t="s">
        <v>3480</v>
      </c>
      <c r="G177" s="219" t="s">
        <v>260</v>
      </c>
      <c r="H177" s="220">
        <v>0.125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304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304</v>
      </c>
      <c r="BM177" s="227" t="s">
        <v>3481</v>
      </c>
    </row>
    <row r="178" s="2" customFormat="1" ht="33" customHeight="1">
      <c r="A178" s="41"/>
      <c r="B178" s="42"/>
      <c r="C178" s="216" t="s">
        <v>686</v>
      </c>
      <c r="D178" s="216" t="s">
        <v>199</v>
      </c>
      <c r="E178" s="217" t="s">
        <v>3482</v>
      </c>
      <c r="F178" s="218" t="s">
        <v>3483</v>
      </c>
      <c r="G178" s="219" t="s">
        <v>280</v>
      </c>
      <c r="H178" s="220">
        <v>20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304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304</v>
      </c>
      <c r="BM178" s="227" t="s">
        <v>3484</v>
      </c>
    </row>
    <row r="179" s="2" customFormat="1" ht="24.15" customHeight="1">
      <c r="A179" s="41"/>
      <c r="B179" s="42"/>
      <c r="C179" s="216" t="s">
        <v>691</v>
      </c>
      <c r="D179" s="216" t="s">
        <v>199</v>
      </c>
      <c r="E179" s="217" t="s">
        <v>3485</v>
      </c>
      <c r="F179" s="218" t="s">
        <v>3486</v>
      </c>
      <c r="G179" s="219" t="s">
        <v>280</v>
      </c>
      <c r="H179" s="220">
        <v>4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304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304</v>
      </c>
      <c r="BM179" s="227" t="s">
        <v>3487</v>
      </c>
    </row>
    <row r="180" s="2" customFormat="1" ht="24.15" customHeight="1">
      <c r="A180" s="41"/>
      <c r="B180" s="42"/>
      <c r="C180" s="216" t="s">
        <v>697</v>
      </c>
      <c r="D180" s="216" t="s">
        <v>199</v>
      </c>
      <c r="E180" s="217" t="s">
        <v>3488</v>
      </c>
      <c r="F180" s="218" t="s">
        <v>3489</v>
      </c>
      <c r="G180" s="219" t="s">
        <v>280</v>
      </c>
      <c r="H180" s="220">
        <v>12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304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304</v>
      </c>
      <c r="BM180" s="227" t="s">
        <v>3490</v>
      </c>
    </row>
    <row r="181" s="2" customFormat="1" ht="24.15" customHeight="1">
      <c r="A181" s="41"/>
      <c r="B181" s="42"/>
      <c r="C181" s="216" t="s">
        <v>703</v>
      </c>
      <c r="D181" s="216" t="s">
        <v>199</v>
      </c>
      <c r="E181" s="217" t="s">
        <v>3491</v>
      </c>
      <c r="F181" s="218" t="s">
        <v>3492</v>
      </c>
      <c r="G181" s="219" t="s">
        <v>280</v>
      </c>
      <c r="H181" s="220">
        <v>6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304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304</v>
      </c>
      <c r="BM181" s="227" t="s">
        <v>3493</v>
      </c>
    </row>
    <row r="182" s="2" customFormat="1" ht="24.15" customHeight="1">
      <c r="A182" s="41"/>
      <c r="B182" s="42"/>
      <c r="C182" s="216" t="s">
        <v>709</v>
      </c>
      <c r="D182" s="216" t="s">
        <v>199</v>
      </c>
      <c r="E182" s="217" t="s">
        <v>3494</v>
      </c>
      <c r="F182" s="218" t="s">
        <v>3495</v>
      </c>
      <c r="G182" s="219" t="s">
        <v>280</v>
      </c>
      <c r="H182" s="220">
        <v>6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304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304</v>
      </c>
      <c r="BM182" s="227" t="s">
        <v>3496</v>
      </c>
    </row>
    <row r="183" s="2" customFormat="1" ht="24.15" customHeight="1">
      <c r="A183" s="41"/>
      <c r="B183" s="42"/>
      <c r="C183" s="216" t="s">
        <v>714</v>
      </c>
      <c r="D183" s="216" t="s">
        <v>199</v>
      </c>
      <c r="E183" s="217" t="s">
        <v>3497</v>
      </c>
      <c r="F183" s="218" t="s">
        <v>3498</v>
      </c>
      <c r="G183" s="219" t="s">
        <v>280</v>
      </c>
      <c r="H183" s="220">
        <v>20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304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304</v>
      </c>
      <c r="BM183" s="227" t="s">
        <v>3499</v>
      </c>
    </row>
    <row r="184" s="2" customFormat="1" ht="21.75" customHeight="1">
      <c r="A184" s="41"/>
      <c r="B184" s="42"/>
      <c r="C184" s="216" t="s">
        <v>768</v>
      </c>
      <c r="D184" s="216" t="s">
        <v>199</v>
      </c>
      <c r="E184" s="217" t="s">
        <v>3500</v>
      </c>
      <c r="F184" s="218" t="s">
        <v>3501</v>
      </c>
      <c r="G184" s="219" t="s">
        <v>280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304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304</v>
      </c>
      <c r="BM184" s="227" t="s">
        <v>3502</v>
      </c>
    </row>
    <row r="185" s="2" customFormat="1" ht="24.15" customHeight="1">
      <c r="A185" s="41"/>
      <c r="B185" s="42"/>
      <c r="C185" s="216" t="s">
        <v>773</v>
      </c>
      <c r="D185" s="216" t="s">
        <v>199</v>
      </c>
      <c r="E185" s="217" t="s">
        <v>3503</v>
      </c>
      <c r="F185" s="218" t="s">
        <v>3504</v>
      </c>
      <c r="G185" s="219" t="s">
        <v>280</v>
      </c>
      <c r="H185" s="220">
        <v>12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304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304</v>
      </c>
      <c r="BM185" s="227" t="s">
        <v>3505</v>
      </c>
    </row>
    <row r="186" s="2" customFormat="1" ht="24.15" customHeight="1">
      <c r="A186" s="41"/>
      <c r="B186" s="42"/>
      <c r="C186" s="216" t="s">
        <v>802</v>
      </c>
      <c r="D186" s="216" t="s">
        <v>199</v>
      </c>
      <c r="E186" s="217" t="s">
        <v>3506</v>
      </c>
      <c r="F186" s="218" t="s">
        <v>3507</v>
      </c>
      <c r="G186" s="219" t="s">
        <v>280</v>
      </c>
      <c r="H186" s="220">
        <v>4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304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304</v>
      </c>
      <c r="BM186" s="227" t="s">
        <v>3508</v>
      </c>
    </row>
    <row r="187" s="2" customFormat="1" ht="21.75" customHeight="1">
      <c r="A187" s="41"/>
      <c r="B187" s="42"/>
      <c r="C187" s="216" t="s">
        <v>807</v>
      </c>
      <c r="D187" s="216" t="s">
        <v>199</v>
      </c>
      <c r="E187" s="217" t="s">
        <v>3509</v>
      </c>
      <c r="F187" s="218" t="s">
        <v>3510</v>
      </c>
      <c r="G187" s="219" t="s">
        <v>280</v>
      </c>
      <c r="H187" s="220">
        <v>7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304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304</v>
      </c>
      <c r="BM187" s="227" t="s">
        <v>3511</v>
      </c>
    </row>
    <row r="188" s="2" customFormat="1" ht="24.15" customHeight="1">
      <c r="A188" s="41"/>
      <c r="B188" s="42"/>
      <c r="C188" s="216" t="s">
        <v>814</v>
      </c>
      <c r="D188" s="216" t="s">
        <v>199</v>
      </c>
      <c r="E188" s="217" t="s">
        <v>3512</v>
      </c>
      <c r="F188" s="218" t="s">
        <v>3513</v>
      </c>
      <c r="G188" s="219" t="s">
        <v>280</v>
      </c>
      <c r="H188" s="220">
        <v>3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304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304</v>
      </c>
      <c r="BM188" s="227" t="s">
        <v>3514</v>
      </c>
    </row>
    <row r="189" s="2" customFormat="1" ht="24.15" customHeight="1">
      <c r="A189" s="41"/>
      <c r="B189" s="42"/>
      <c r="C189" s="216" t="s">
        <v>819</v>
      </c>
      <c r="D189" s="216" t="s">
        <v>199</v>
      </c>
      <c r="E189" s="217" t="s">
        <v>3515</v>
      </c>
      <c r="F189" s="218" t="s">
        <v>3516</v>
      </c>
      <c r="G189" s="219" t="s">
        <v>280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304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304</v>
      </c>
      <c r="BM189" s="227" t="s">
        <v>3517</v>
      </c>
    </row>
    <row r="190" s="2" customFormat="1" ht="21.75" customHeight="1">
      <c r="A190" s="41"/>
      <c r="B190" s="42"/>
      <c r="C190" s="216" t="s">
        <v>825</v>
      </c>
      <c r="D190" s="216" t="s">
        <v>199</v>
      </c>
      <c r="E190" s="217" t="s">
        <v>3518</v>
      </c>
      <c r="F190" s="218" t="s">
        <v>3519</v>
      </c>
      <c r="G190" s="219" t="s">
        <v>280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304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304</v>
      </c>
      <c r="BM190" s="227" t="s">
        <v>3520</v>
      </c>
    </row>
    <row r="191" s="2" customFormat="1" ht="21.75" customHeight="1">
      <c r="A191" s="41"/>
      <c r="B191" s="42"/>
      <c r="C191" s="216" t="s">
        <v>830</v>
      </c>
      <c r="D191" s="216" t="s">
        <v>199</v>
      </c>
      <c r="E191" s="217" t="s">
        <v>3521</v>
      </c>
      <c r="F191" s="218" t="s">
        <v>3522</v>
      </c>
      <c r="G191" s="219" t="s">
        <v>280</v>
      </c>
      <c r="H191" s="220">
        <v>1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304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304</v>
      </c>
      <c r="BM191" s="227" t="s">
        <v>3523</v>
      </c>
    </row>
    <row r="192" s="2" customFormat="1" ht="21.75" customHeight="1">
      <c r="A192" s="41"/>
      <c r="B192" s="42"/>
      <c r="C192" s="216" t="s">
        <v>838</v>
      </c>
      <c r="D192" s="216" t="s">
        <v>199</v>
      </c>
      <c r="E192" s="217" t="s">
        <v>3524</v>
      </c>
      <c r="F192" s="218" t="s">
        <v>3525</v>
      </c>
      <c r="G192" s="219" t="s">
        <v>280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304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304</v>
      </c>
      <c r="BM192" s="227" t="s">
        <v>3526</v>
      </c>
    </row>
    <row r="193" s="2" customFormat="1" ht="24.15" customHeight="1">
      <c r="A193" s="41"/>
      <c r="B193" s="42"/>
      <c r="C193" s="216" t="s">
        <v>843</v>
      </c>
      <c r="D193" s="216" t="s">
        <v>199</v>
      </c>
      <c r="E193" s="217" t="s">
        <v>3527</v>
      </c>
      <c r="F193" s="218" t="s">
        <v>3528</v>
      </c>
      <c r="G193" s="219" t="s">
        <v>280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304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304</v>
      </c>
      <c r="BM193" s="227" t="s">
        <v>3529</v>
      </c>
    </row>
    <row r="194" s="2" customFormat="1" ht="16.5" customHeight="1">
      <c r="A194" s="41"/>
      <c r="B194" s="42"/>
      <c r="C194" s="216" t="s">
        <v>848</v>
      </c>
      <c r="D194" s="216" t="s">
        <v>199</v>
      </c>
      <c r="E194" s="217" t="s">
        <v>3530</v>
      </c>
      <c r="F194" s="218" t="s">
        <v>3531</v>
      </c>
      <c r="G194" s="219" t="s">
        <v>280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304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304</v>
      </c>
      <c r="BM194" s="227" t="s">
        <v>3532</v>
      </c>
    </row>
    <row r="195" s="2" customFormat="1" ht="16.5" customHeight="1">
      <c r="A195" s="41"/>
      <c r="B195" s="42"/>
      <c r="C195" s="216" t="s">
        <v>854</v>
      </c>
      <c r="D195" s="216" t="s">
        <v>199</v>
      </c>
      <c r="E195" s="217" t="s">
        <v>3533</v>
      </c>
      <c r="F195" s="218" t="s">
        <v>3534</v>
      </c>
      <c r="G195" s="219" t="s">
        <v>280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304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304</v>
      </c>
      <c r="BM195" s="227" t="s">
        <v>3535</v>
      </c>
    </row>
    <row r="196" s="12" customFormat="1" ht="22.8" customHeight="1">
      <c r="A196" s="12"/>
      <c r="B196" s="200"/>
      <c r="C196" s="201"/>
      <c r="D196" s="202" t="s">
        <v>73</v>
      </c>
      <c r="E196" s="214" t="s">
        <v>3536</v>
      </c>
      <c r="F196" s="214" t="s">
        <v>3537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SUM(P197:P228)</f>
        <v>0</v>
      </c>
      <c r="Q196" s="208"/>
      <c r="R196" s="209">
        <f>SUM(R197:R228)</f>
        <v>0</v>
      </c>
      <c r="S196" s="208"/>
      <c r="T196" s="210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73</v>
      </c>
      <c r="AU196" s="212" t="s">
        <v>81</v>
      </c>
      <c r="AY196" s="211" t="s">
        <v>197</v>
      </c>
      <c r="BK196" s="213">
        <f>SUM(BK197:BK228)</f>
        <v>0</v>
      </c>
    </row>
    <row r="197" s="2" customFormat="1" ht="24.15" customHeight="1">
      <c r="A197" s="41"/>
      <c r="B197" s="42"/>
      <c r="C197" s="216" t="s">
        <v>862</v>
      </c>
      <c r="D197" s="216" t="s">
        <v>199</v>
      </c>
      <c r="E197" s="217" t="s">
        <v>3538</v>
      </c>
      <c r="F197" s="218" t="s">
        <v>3539</v>
      </c>
      <c r="G197" s="219" t="s">
        <v>280</v>
      </c>
      <c r="H197" s="220">
        <v>12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304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304</v>
      </c>
      <c r="BM197" s="227" t="s">
        <v>3540</v>
      </c>
    </row>
    <row r="198" s="2" customFormat="1" ht="37.8" customHeight="1">
      <c r="A198" s="41"/>
      <c r="B198" s="42"/>
      <c r="C198" s="216" t="s">
        <v>867</v>
      </c>
      <c r="D198" s="216" t="s">
        <v>199</v>
      </c>
      <c r="E198" s="217" t="s">
        <v>3541</v>
      </c>
      <c r="F198" s="218" t="s">
        <v>3542</v>
      </c>
      <c r="G198" s="219" t="s">
        <v>280</v>
      </c>
      <c r="H198" s="220">
        <v>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304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304</v>
      </c>
      <c r="BM198" s="227" t="s">
        <v>3543</v>
      </c>
    </row>
    <row r="199" s="2" customFormat="1" ht="24.15" customHeight="1">
      <c r="A199" s="41"/>
      <c r="B199" s="42"/>
      <c r="C199" s="216" t="s">
        <v>872</v>
      </c>
      <c r="D199" s="216" t="s">
        <v>199</v>
      </c>
      <c r="E199" s="217" t="s">
        <v>3544</v>
      </c>
      <c r="F199" s="218" t="s">
        <v>3545</v>
      </c>
      <c r="G199" s="219" t="s">
        <v>280</v>
      </c>
      <c r="H199" s="220">
        <v>6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304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304</v>
      </c>
      <c r="BM199" s="227" t="s">
        <v>3546</v>
      </c>
    </row>
    <row r="200" s="2" customFormat="1" ht="21.75" customHeight="1">
      <c r="A200" s="41"/>
      <c r="B200" s="42"/>
      <c r="C200" s="216" t="s">
        <v>877</v>
      </c>
      <c r="D200" s="216" t="s">
        <v>199</v>
      </c>
      <c r="E200" s="217" t="s">
        <v>3547</v>
      </c>
      <c r="F200" s="218" t="s">
        <v>3548</v>
      </c>
      <c r="G200" s="219" t="s">
        <v>280</v>
      </c>
      <c r="H200" s="220">
        <v>6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304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304</v>
      </c>
      <c r="BM200" s="227" t="s">
        <v>3549</v>
      </c>
    </row>
    <row r="201" s="2" customFormat="1" ht="24.15" customHeight="1">
      <c r="A201" s="41"/>
      <c r="B201" s="42"/>
      <c r="C201" s="216" t="s">
        <v>883</v>
      </c>
      <c r="D201" s="216" t="s">
        <v>199</v>
      </c>
      <c r="E201" s="217" t="s">
        <v>3550</v>
      </c>
      <c r="F201" s="218" t="s">
        <v>3551</v>
      </c>
      <c r="G201" s="219" t="s">
        <v>280</v>
      </c>
      <c r="H201" s="220">
        <v>6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304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304</v>
      </c>
      <c r="BM201" s="227" t="s">
        <v>3552</v>
      </c>
    </row>
    <row r="202" s="2" customFormat="1" ht="16.5" customHeight="1">
      <c r="A202" s="41"/>
      <c r="B202" s="42"/>
      <c r="C202" s="216" t="s">
        <v>892</v>
      </c>
      <c r="D202" s="216" t="s">
        <v>199</v>
      </c>
      <c r="E202" s="217" t="s">
        <v>3553</v>
      </c>
      <c r="F202" s="218" t="s">
        <v>3554</v>
      </c>
      <c r="G202" s="219" t="s">
        <v>280</v>
      </c>
      <c r="H202" s="220">
        <v>12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304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304</v>
      </c>
      <c r="BM202" s="227" t="s">
        <v>3555</v>
      </c>
    </row>
    <row r="203" s="2" customFormat="1" ht="16.5" customHeight="1">
      <c r="A203" s="41"/>
      <c r="B203" s="42"/>
      <c r="C203" s="216" t="s">
        <v>900</v>
      </c>
      <c r="D203" s="216" t="s">
        <v>199</v>
      </c>
      <c r="E203" s="217" t="s">
        <v>3556</v>
      </c>
      <c r="F203" s="218" t="s">
        <v>3557</v>
      </c>
      <c r="G203" s="219" t="s">
        <v>202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304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304</v>
      </c>
      <c r="BM203" s="227" t="s">
        <v>3558</v>
      </c>
    </row>
    <row r="204" s="2" customFormat="1" ht="37.8" customHeight="1">
      <c r="A204" s="41"/>
      <c r="B204" s="42"/>
      <c r="C204" s="216" t="s">
        <v>908</v>
      </c>
      <c r="D204" s="216" t="s">
        <v>199</v>
      </c>
      <c r="E204" s="217" t="s">
        <v>3559</v>
      </c>
      <c r="F204" s="218" t="s">
        <v>3560</v>
      </c>
      <c r="G204" s="219" t="s">
        <v>202</v>
      </c>
      <c r="H204" s="220">
        <v>543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304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304</v>
      </c>
      <c r="BM204" s="227" t="s">
        <v>3561</v>
      </c>
    </row>
    <row r="205" s="2" customFormat="1" ht="33" customHeight="1">
      <c r="A205" s="41"/>
      <c r="B205" s="42"/>
      <c r="C205" s="216" t="s">
        <v>912</v>
      </c>
      <c r="D205" s="216" t="s">
        <v>199</v>
      </c>
      <c r="E205" s="217" t="s">
        <v>3562</v>
      </c>
      <c r="F205" s="218" t="s">
        <v>3563</v>
      </c>
      <c r="G205" s="219" t="s">
        <v>903</v>
      </c>
      <c r="H205" s="220">
        <v>2900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304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304</v>
      </c>
      <c r="BM205" s="227" t="s">
        <v>3564</v>
      </c>
    </row>
    <row r="206" s="2" customFormat="1" ht="16.5" customHeight="1">
      <c r="A206" s="41"/>
      <c r="B206" s="42"/>
      <c r="C206" s="216" t="s">
        <v>916</v>
      </c>
      <c r="D206" s="216" t="s">
        <v>199</v>
      </c>
      <c r="E206" s="217" t="s">
        <v>3565</v>
      </c>
      <c r="F206" s="218" t="s">
        <v>3566</v>
      </c>
      <c r="G206" s="219" t="s">
        <v>202</v>
      </c>
      <c r="H206" s="220">
        <v>600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304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304</v>
      </c>
      <c r="BM206" s="227" t="s">
        <v>3567</v>
      </c>
    </row>
    <row r="207" s="2" customFormat="1" ht="24.15" customHeight="1">
      <c r="A207" s="41"/>
      <c r="B207" s="42"/>
      <c r="C207" s="216" t="s">
        <v>921</v>
      </c>
      <c r="D207" s="216" t="s">
        <v>199</v>
      </c>
      <c r="E207" s="217" t="s">
        <v>3568</v>
      </c>
      <c r="F207" s="218" t="s">
        <v>3569</v>
      </c>
      <c r="G207" s="219" t="s">
        <v>903</v>
      </c>
      <c r="H207" s="220">
        <v>560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304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304</v>
      </c>
      <c r="BM207" s="227" t="s">
        <v>3570</v>
      </c>
    </row>
    <row r="208" s="2" customFormat="1" ht="24.15" customHeight="1">
      <c r="A208" s="41"/>
      <c r="B208" s="42"/>
      <c r="C208" s="216" t="s">
        <v>926</v>
      </c>
      <c r="D208" s="216" t="s">
        <v>199</v>
      </c>
      <c r="E208" s="217" t="s">
        <v>3571</v>
      </c>
      <c r="F208" s="218" t="s">
        <v>3572</v>
      </c>
      <c r="G208" s="219" t="s">
        <v>903</v>
      </c>
      <c r="H208" s="220">
        <v>220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304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304</v>
      </c>
      <c r="BM208" s="227" t="s">
        <v>3573</v>
      </c>
    </row>
    <row r="209" s="2" customFormat="1" ht="21.75" customHeight="1">
      <c r="A209" s="41"/>
      <c r="B209" s="42"/>
      <c r="C209" s="216" t="s">
        <v>969</v>
      </c>
      <c r="D209" s="216" t="s">
        <v>199</v>
      </c>
      <c r="E209" s="217" t="s">
        <v>3574</v>
      </c>
      <c r="F209" s="218" t="s">
        <v>3575</v>
      </c>
      <c r="G209" s="219" t="s">
        <v>903</v>
      </c>
      <c r="H209" s="220">
        <v>380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304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304</v>
      </c>
      <c r="BM209" s="227" t="s">
        <v>3576</v>
      </c>
    </row>
    <row r="210" s="2" customFormat="1" ht="24.15" customHeight="1">
      <c r="A210" s="41"/>
      <c r="B210" s="42"/>
      <c r="C210" s="216" t="s">
        <v>974</v>
      </c>
      <c r="D210" s="216" t="s">
        <v>199</v>
      </c>
      <c r="E210" s="217" t="s">
        <v>3577</v>
      </c>
      <c r="F210" s="218" t="s">
        <v>3578</v>
      </c>
      <c r="G210" s="219" t="s">
        <v>280</v>
      </c>
      <c r="H210" s="220">
        <v>1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304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304</v>
      </c>
      <c r="BM210" s="227" t="s">
        <v>3579</v>
      </c>
    </row>
    <row r="211" s="2" customFormat="1" ht="24.15" customHeight="1">
      <c r="A211" s="41"/>
      <c r="B211" s="42"/>
      <c r="C211" s="216" t="s">
        <v>986</v>
      </c>
      <c r="D211" s="216" t="s">
        <v>199</v>
      </c>
      <c r="E211" s="217" t="s">
        <v>3580</v>
      </c>
      <c r="F211" s="218" t="s">
        <v>3581</v>
      </c>
      <c r="G211" s="219" t="s">
        <v>280</v>
      </c>
      <c r="H211" s="220">
        <v>2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304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304</v>
      </c>
      <c r="BM211" s="227" t="s">
        <v>3582</v>
      </c>
    </row>
    <row r="212" s="2" customFormat="1" ht="24.15" customHeight="1">
      <c r="A212" s="41"/>
      <c r="B212" s="42"/>
      <c r="C212" s="216" t="s">
        <v>993</v>
      </c>
      <c r="D212" s="216" t="s">
        <v>199</v>
      </c>
      <c r="E212" s="217" t="s">
        <v>3583</v>
      </c>
      <c r="F212" s="218" t="s">
        <v>3584</v>
      </c>
      <c r="G212" s="219" t="s">
        <v>280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304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304</v>
      </c>
      <c r="BM212" s="227" t="s">
        <v>3585</v>
      </c>
    </row>
    <row r="213" s="2" customFormat="1" ht="24.15" customHeight="1">
      <c r="A213" s="41"/>
      <c r="B213" s="42"/>
      <c r="C213" s="216" t="s">
        <v>999</v>
      </c>
      <c r="D213" s="216" t="s">
        <v>199</v>
      </c>
      <c r="E213" s="217" t="s">
        <v>3586</v>
      </c>
      <c r="F213" s="218" t="s">
        <v>3587</v>
      </c>
      <c r="G213" s="219" t="s">
        <v>280</v>
      </c>
      <c r="H213" s="220">
        <v>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304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304</v>
      </c>
      <c r="BM213" s="227" t="s">
        <v>3588</v>
      </c>
    </row>
    <row r="214" s="2" customFormat="1" ht="24.15" customHeight="1">
      <c r="A214" s="41"/>
      <c r="B214" s="42"/>
      <c r="C214" s="216" t="s">
        <v>1049</v>
      </c>
      <c r="D214" s="216" t="s">
        <v>199</v>
      </c>
      <c r="E214" s="217" t="s">
        <v>3589</v>
      </c>
      <c r="F214" s="218" t="s">
        <v>3590</v>
      </c>
      <c r="G214" s="219" t="s">
        <v>280</v>
      </c>
      <c r="H214" s="220">
        <v>2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304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304</v>
      </c>
      <c r="BM214" s="227" t="s">
        <v>3591</v>
      </c>
    </row>
    <row r="215" s="2" customFormat="1" ht="24.15" customHeight="1">
      <c r="A215" s="41"/>
      <c r="B215" s="42"/>
      <c r="C215" s="216" t="s">
        <v>1053</v>
      </c>
      <c r="D215" s="216" t="s">
        <v>199</v>
      </c>
      <c r="E215" s="217" t="s">
        <v>3592</v>
      </c>
      <c r="F215" s="218" t="s">
        <v>3593</v>
      </c>
      <c r="G215" s="219" t="s">
        <v>280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304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304</v>
      </c>
      <c r="BM215" s="227" t="s">
        <v>3594</v>
      </c>
    </row>
    <row r="216" s="2" customFormat="1" ht="24.15" customHeight="1">
      <c r="A216" s="41"/>
      <c r="B216" s="42"/>
      <c r="C216" s="216" t="s">
        <v>1059</v>
      </c>
      <c r="D216" s="216" t="s">
        <v>199</v>
      </c>
      <c r="E216" s="217" t="s">
        <v>3595</v>
      </c>
      <c r="F216" s="218" t="s">
        <v>3596</v>
      </c>
      <c r="G216" s="219" t="s">
        <v>260</v>
      </c>
      <c r="H216" s="220">
        <v>2.488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304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304</v>
      </c>
      <c r="BM216" s="227" t="s">
        <v>3597</v>
      </c>
    </row>
    <row r="217" s="2" customFormat="1" ht="24.15" customHeight="1">
      <c r="A217" s="41"/>
      <c r="B217" s="42"/>
      <c r="C217" s="216" t="s">
        <v>1064</v>
      </c>
      <c r="D217" s="216" t="s">
        <v>199</v>
      </c>
      <c r="E217" s="217" t="s">
        <v>3598</v>
      </c>
      <c r="F217" s="218" t="s">
        <v>3599</v>
      </c>
      <c r="G217" s="219" t="s">
        <v>260</v>
      </c>
      <c r="H217" s="220">
        <v>2.488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304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304</v>
      </c>
      <c r="BM217" s="227" t="s">
        <v>3600</v>
      </c>
    </row>
    <row r="218" s="2" customFormat="1" ht="37.8" customHeight="1">
      <c r="A218" s="41"/>
      <c r="B218" s="42"/>
      <c r="C218" s="216" t="s">
        <v>1069</v>
      </c>
      <c r="D218" s="216" t="s">
        <v>199</v>
      </c>
      <c r="E218" s="217" t="s">
        <v>3601</v>
      </c>
      <c r="F218" s="218" t="s">
        <v>3602</v>
      </c>
      <c r="G218" s="219" t="s">
        <v>280</v>
      </c>
      <c r="H218" s="220">
        <v>1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304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304</v>
      </c>
      <c r="BM218" s="227" t="s">
        <v>3603</v>
      </c>
    </row>
    <row r="219" s="2" customFormat="1" ht="16.5" customHeight="1">
      <c r="A219" s="41"/>
      <c r="B219" s="42"/>
      <c r="C219" s="216" t="s">
        <v>1075</v>
      </c>
      <c r="D219" s="216" t="s">
        <v>199</v>
      </c>
      <c r="E219" s="217" t="s">
        <v>3604</v>
      </c>
      <c r="F219" s="218" t="s">
        <v>3605</v>
      </c>
      <c r="G219" s="219" t="s">
        <v>280</v>
      </c>
      <c r="H219" s="220">
        <v>1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304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304</v>
      </c>
      <c r="BM219" s="227" t="s">
        <v>3606</v>
      </c>
    </row>
    <row r="220" s="2" customFormat="1" ht="16.5" customHeight="1">
      <c r="A220" s="41"/>
      <c r="B220" s="42"/>
      <c r="C220" s="216" t="s">
        <v>1080</v>
      </c>
      <c r="D220" s="216" t="s">
        <v>199</v>
      </c>
      <c r="E220" s="217" t="s">
        <v>3607</v>
      </c>
      <c r="F220" s="218" t="s">
        <v>3608</v>
      </c>
      <c r="G220" s="219" t="s">
        <v>1532</v>
      </c>
      <c r="H220" s="220">
        <v>1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304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304</v>
      </c>
      <c r="BM220" s="227" t="s">
        <v>3609</v>
      </c>
    </row>
    <row r="221" s="2" customFormat="1" ht="16.5" customHeight="1">
      <c r="A221" s="41"/>
      <c r="B221" s="42"/>
      <c r="C221" s="216" t="s">
        <v>1086</v>
      </c>
      <c r="D221" s="216" t="s">
        <v>199</v>
      </c>
      <c r="E221" s="217" t="s">
        <v>3610</v>
      </c>
      <c r="F221" s="218" t="s">
        <v>3611</v>
      </c>
      <c r="G221" s="219" t="s">
        <v>1532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304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304</v>
      </c>
      <c r="BM221" s="227" t="s">
        <v>3612</v>
      </c>
    </row>
    <row r="222" s="2" customFormat="1" ht="16.5" customHeight="1">
      <c r="A222" s="41"/>
      <c r="B222" s="42"/>
      <c r="C222" s="216" t="s">
        <v>1090</v>
      </c>
      <c r="D222" s="216" t="s">
        <v>199</v>
      </c>
      <c r="E222" s="217" t="s">
        <v>3613</v>
      </c>
      <c r="F222" s="218" t="s">
        <v>3614</v>
      </c>
      <c r="G222" s="219" t="s">
        <v>1532</v>
      </c>
      <c r="H222" s="220">
        <v>1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304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304</v>
      </c>
      <c r="BM222" s="227" t="s">
        <v>3615</v>
      </c>
    </row>
    <row r="223" s="2" customFormat="1" ht="16.5" customHeight="1">
      <c r="A223" s="41"/>
      <c r="B223" s="42"/>
      <c r="C223" s="216" t="s">
        <v>1094</v>
      </c>
      <c r="D223" s="216" t="s">
        <v>199</v>
      </c>
      <c r="E223" s="217" t="s">
        <v>3616</v>
      </c>
      <c r="F223" s="218" t="s">
        <v>3617</v>
      </c>
      <c r="G223" s="219" t="s">
        <v>1532</v>
      </c>
      <c r="H223" s="220">
        <v>1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304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304</v>
      </c>
      <c r="BM223" s="227" t="s">
        <v>3618</v>
      </c>
    </row>
    <row r="224" s="2" customFormat="1" ht="16.5" customHeight="1">
      <c r="A224" s="41"/>
      <c r="B224" s="42"/>
      <c r="C224" s="216" t="s">
        <v>1098</v>
      </c>
      <c r="D224" s="216" t="s">
        <v>199</v>
      </c>
      <c r="E224" s="217" t="s">
        <v>3619</v>
      </c>
      <c r="F224" s="218" t="s">
        <v>3620</v>
      </c>
      <c r="G224" s="219" t="s">
        <v>1532</v>
      </c>
      <c r="H224" s="220">
        <v>1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304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304</v>
      </c>
      <c r="BM224" s="227" t="s">
        <v>3621</v>
      </c>
    </row>
    <row r="225" s="2" customFormat="1" ht="21.75" customHeight="1">
      <c r="A225" s="41"/>
      <c r="B225" s="42"/>
      <c r="C225" s="216" t="s">
        <v>1104</v>
      </c>
      <c r="D225" s="216" t="s">
        <v>199</v>
      </c>
      <c r="E225" s="217" t="s">
        <v>3622</v>
      </c>
      <c r="F225" s="218" t="s">
        <v>3623</v>
      </c>
      <c r="G225" s="219" t="s">
        <v>1532</v>
      </c>
      <c r="H225" s="220">
        <v>1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304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304</v>
      </c>
      <c r="BM225" s="227" t="s">
        <v>3624</v>
      </c>
    </row>
    <row r="226" s="2" customFormat="1" ht="16.5" customHeight="1">
      <c r="A226" s="41"/>
      <c r="B226" s="42"/>
      <c r="C226" s="216" t="s">
        <v>1108</v>
      </c>
      <c r="D226" s="216" t="s">
        <v>199</v>
      </c>
      <c r="E226" s="217" t="s">
        <v>3625</v>
      </c>
      <c r="F226" s="218" t="s">
        <v>3626</v>
      </c>
      <c r="G226" s="219" t="s">
        <v>1532</v>
      </c>
      <c r="H226" s="220">
        <v>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304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304</v>
      </c>
      <c r="BM226" s="227" t="s">
        <v>3627</v>
      </c>
    </row>
    <row r="227" s="2" customFormat="1" ht="16.5" customHeight="1">
      <c r="A227" s="41"/>
      <c r="B227" s="42"/>
      <c r="C227" s="216" t="s">
        <v>1112</v>
      </c>
      <c r="D227" s="216" t="s">
        <v>199</v>
      </c>
      <c r="E227" s="217" t="s">
        <v>3628</v>
      </c>
      <c r="F227" s="218" t="s">
        <v>3629</v>
      </c>
      <c r="G227" s="219" t="s">
        <v>3630</v>
      </c>
      <c r="H227" s="220">
        <v>45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304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304</v>
      </c>
      <c r="BM227" s="227" t="s">
        <v>3631</v>
      </c>
    </row>
    <row r="228" s="2" customFormat="1" ht="16.5" customHeight="1">
      <c r="A228" s="41"/>
      <c r="B228" s="42"/>
      <c r="C228" s="216" t="s">
        <v>1117</v>
      </c>
      <c r="D228" s="216" t="s">
        <v>199</v>
      </c>
      <c r="E228" s="217" t="s">
        <v>3632</v>
      </c>
      <c r="F228" s="218" t="s">
        <v>3633</v>
      </c>
      <c r="G228" s="219" t="s">
        <v>3630</v>
      </c>
      <c r="H228" s="220">
        <v>100</v>
      </c>
      <c r="I228" s="221"/>
      <c r="J228" s="222">
        <f>ROUND(I228*H228,2)</f>
        <v>0</v>
      </c>
      <c r="K228" s="218" t="s">
        <v>19</v>
      </c>
      <c r="L228" s="47"/>
      <c r="M228" s="296" t="s">
        <v>19</v>
      </c>
      <c r="N228" s="297" t="s">
        <v>45</v>
      </c>
      <c r="O228" s="293"/>
      <c r="P228" s="298">
        <f>O228*H228</f>
        <v>0</v>
      </c>
      <c r="Q228" s="298">
        <v>0</v>
      </c>
      <c r="R228" s="298">
        <f>Q228*H228</f>
        <v>0</v>
      </c>
      <c r="S228" s="298">
        <v>0</v>
      </c>
      <c r="T228" s="29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304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304</v>
      </c>
      <c r="BM228" s="227" t="s">
        <v>3634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X51gYAEFzFy/sq1DB6DFbfWQQzBCJsg34Im5V11xqIqfBF9qIbOkKfFQt38dpdZe6jKNlHIFK3POUCxqnXlI8g==" hashValue="UEYfpF+4mZwuQG2O+6/TZHHLhdSH0B0PB5VyPThkI1Ns7dunmRvteJDAqltnLXISVgZGKjtW9QhfLcqrHhJipw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2658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3635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ROUND((SUM(BE100:BE285)),  2)</f>
        <v>0</v>
      </c>
      <c r="G37" s="41"/>
      <c r="H37" s="41"/>
      <c r="I37" s="161">
        <v>0.20999999999999999</v>
      </c>
      <c r="J37" s="160">
        <f>ROUND(((SUM(BE100:BE285))*I37),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ROUND((SUM(BF100:BF285)),  2)</f>
        <v>0</v>
      </c>
      <c r="G38" s="41"/>
      <c r="H38" s="41"/>
      <c r="I38" s="161">
        <v>0.12</v>
      </c>
      <c r="J38" s="160">
        <f>ROUND(((SUM(BF100:BF285))*I38),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ROUND((SUM(BG100:BG285)),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ROUND((SUM(BH100:BH285)),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ROUND((SUM(BI100:BI285)),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2658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D.1.4.4 - Elektroinstalace silnoproud +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3636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3637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3638</v>
      </c>
      <c r="E70" s="181"/>
      <c r="F70" s="181"/>
      <c r="G70" s="181"/>
      <c r="H70" s="181"/>
      <c r="I70" s="181"/>
      <c r="J70" s="182">
        <f>J139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3639</v>
      </c>
      <c r="E71" s="181"/>
      <c r="F71" s="181"/>
      <c r="G71" s="181"/>
      <c r="H71" s="181"/>
      <c r="I71" s="181"/>
      <c r="J71" s="182">
        <f>J160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3640</v>
      </c>
      <c r="E72" s="181"/>
      <c r="F72" s="181"/>
      <c r="G72" s="181"/>
      <c r="H72" s="181"/>
      <c r="I72" s="181"/>
      <c r="J72" s="182">
        <f>J174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3641</v>
      </c>
      <c r="E73" s="186"/>
      <c r="F73" s="186"/>
      <c r="G73" s="186"/>
      <c r="H73" s="186"/>
      <c r="I73" s="186"/>
      <c r="J73" s="187">
        <f>J175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3642</v>
      </c>
      <c r="E74" s="186"/>
      <c r="F74" s="186"/>
      <c r="G74" s="186"/>
      <c r="H74" s="186"/>
      <c r="I74" s="186"/>
      <c r="J74" s="187">
        <f>J257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3643</v>
      </c>
      <c r="E75" s="181"/>
      <c r="F75" s="181"/>
      <c r="G75" s="181"/>
      <c r="H75" s="181"/>
      <c r="I75" s="181"/>
      <c r="J75" s="182">
        <f>J276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3644</v>
      </c>
      <c r="E76" s="181"/>
      <c r="F76" s="181"/>
      <c r="G76" s="181"/>
      <c r="H76" s="181"/>
      <c r="I76" s="181"/>
      <c r="J76" s="182">
        <f>J284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182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ZZS - Náchod - aktual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147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148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149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5" t="s">
        <v>2657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2658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D.1.4.4 - Elektroinstalace silnoproud + hromosvod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Náchod</v>
      </c>
      <c r="G94" s="43"/>
      <c r="H94" s="43"/>
      <c r="I94" s="35" t="s">
        <v>23</v>
      </c>
      <c r="J94" s="75" t="str">
        <f>IF(J16="","",J16)</f>
        <v>29. 7. 2024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E19</f>
        <v>Královéhradecký kraj</v>
      </c>
      <c r="G96" s="43"/>
      <c r="H96" s="43"/>
      <c r="I96" s="35" t="s">
        <v>31</v>
      </c>
      <c r="J96" s="39" t="str">
        <f>E25</f>
        <v>CE-ING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36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183</v>
      </c>
      <c r="D99" s="192" t="s">
        <v>59</v>
      </c>
      <c r="E99" s="192" t="s">
        <v>55</v>
      </c>
      <c r="F99" s="192" t="s">
        <v>56</v>
      </c>
      <c r="G99" s="192" t="s">
        <v>184</v>
      </c>
      <c r="H99" s="192" t="s">
        <v>185</v>
      </c>
      <c r="I99" s="192" t="s">
        <v>186</v>
      </c>
      <c r="J99" s="192" t="s">
        <v>153</v>
      </c>
      <c r="K99" s="193" t="s">
        <v>187</v>
      </c>
      <c r="L99" s="194"/>
      <c r="M99" s="95" t="s">
        <v>19</v>
      </c>
      <c r="N99" s="96" t="s">
        <v>44</v>
      </c>
      <c r="O99" s="96" t="s">
        <v>188</v>
      </c>
      <c r="P99" s="96" t="s">
        <v>189</v>
      </c>
      <c r="Q99" s="96" t="s">
        <v>190</v>
      </c>
      <c r="R99" s="96" t="s">
        <v>191</v>
      </c>
      <c r="S99" s="96" t="s">
        <v>192</v>
      </c>
      <c r="T99" s="97" t="s">
        <v>193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194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P101+P104+P139+P160+P174+P276+P284</f>
        <v>0</v>
      </c>
      <c r="Q100" s="99"/>
      <c r="R100" s="197">
        <f>R101+R104+R139+R160+R174+R276+R284</f>
        <v>0</v>
      </c>
      <c r="S100" s="99"/>
      <c r="T100" s="198">
        <f>T101+T104+T139+T160+T174+T276+T284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154</v>
      </c>
      <c r="BK100" s="199">
        <f>BK101+BK104+BK139+BK160+BK174+BK276+BK284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2025</v>
      </c>
      <c r="F101" s="203" t="s">
        <v>3645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197</v>
      </c>
      <c r="BK101" s="213">
        <f>SUM(BK102:BK103)</f>
        <v>0</v>
      </c>
    </row>
    <row r="102" s="2" customFormat="1" ht="24.15" customHeight="1">
      <c r="A102" s="41"/>
      <c r="B102" s="42"/>
      <c r="C102" s="216" t="s">
        <v>81</v>
      </c>
      <c r="D102" s="216" t="s">
        <v>199</v>
      </c>
      <c r="E102" s="217" t="s">
        <v>3646</v>
      </c>
      <c r="F102" s="218" t="s">
        <v>3647</v>
      </c>
      <c r="G102" s="219" t="s">
        <v>903</v>
      </c>
      <c r="H102" s="220">
        <v>10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3648</v>
      </c>
    </row>
    <row r="103" s="2" customFormat="1" ht="16.5" customHeight="1">
      <c r="A103" s="41"/>
      <c r="B103" s="42"/>
      <c r="C103" s="216" t="s">
        <v>83</v>
      </c>
      <c r="D103" s="216" t="s">
        <v>199</v>
      </c>
      <c r="E103" s="217" t="s">
        <v>3649</v>
      </c>
      <c r="F103" s="218" t="s">
        <v>3650</v>
      </c>
      <c r="G103" s="219" t="s">
        <v>211</v>
      </c>
      <c r="H103" s="220">
        <v>0.5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3651</v>
      </c>
    </row>
    <row r="104" s="12" customFormat="1" ht="25.92" customHeight="1">
      <c r="A104" s="12"/>
      <c r="B104" s="200"/>
      <c r="C104" s="201"/>
      <c r="D104" s="202" t="s">
        <v>73</v>
      </c>
      <c r="E104" s="203" t="s">
        <v>3652</v>
      </c>
      <c r="F104" s="203" t="s">
        <v>3653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SUM(P105:P138)</f>
        <v>0</v>
      </c>
      <c r="Q104" s="208"/>
      <c r="R104" s="209">
        <f>SUM(R105:R138)</f>
        <v>0</v>
      </c>
      <c r="S104" s="208"/>
      <c r="T104" s="21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74</v>
      </c>
      <c r="AY104" s="211" t="s">
        <v>197</v>
      </c>
      <c r="BK104" s="213">
        <f>SUM(BK105:BK138)</f>
        <v>0</v>
      </c>
    </row>
    <row r="105" s="2" customFormat="1" ht="16.5" customHeight="1">
      <c r="A105" s="41"/>
      <c r="B105" s="42"/>
      <c r="C105" s="216" t="s">
        <v>94</v>
      </c>
      <c r="D105" s="216" t="s">
        <v>199</v>
      </c>
      <c r="E105" s="217" t="s">
        <v>3654</v>
      </c>
      <c r="F105" s="218" t="s">
        <v>3655</v>
      </c>
      <c r="G105" s="219" t="s">
        <v>3293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3656</v>
      </c>
    </row>
    <row r="106" s="2" customFormat="1" ht="24.15" customHeight="1">
      <c r="A106" s="41"/>
      <c r="B106" s="42"/>
      <c r="C106" s="216" t="s">
        <v>109</v>
      </c>
      <c r="D106" s="216" t="s">
        <v>199</v>
      </c>
      <c r="E106" s="217" t="s">
        <v>3657</v>
      </c>
      <c r="F106" s="218" t="s">
        <v>3658</v>
      </c>
      <c r="G106" s="219" t="s">
        <v>3293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81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3659</v>
      </c>
    </row>
    <row r="107" s="2" customFormat="1" ht="16.5" customHeight="1">
      <c r="A107" s="41"/>
      <c r="B107" s="42"/>
      <c r="C107" s="216" t="s">
        <v>230</v>
      </c>
      <c r="D107" s="216" t="s">
        <v>199</v>
      </c>
      <c r="E107" s="217" t="s">
        <v>3660</v>
      </c>
      <c r="F107" s="218" t="s">
        <v>3661</v>
      </c>
      <c r="G107" s="219" t="s">
        <v>3293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3662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7" t="s">
        <v>3663</v>
      </c>
      <c r="F108" s="218" t="s">
        <v>3664</v>
      </c>
      <c r="G108" s="219" t="s">
        <v>3293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3665</v>
      </c>
    </row>
    <row r="109" s="2" customFormat="1" ht="16.5" customHeight="1">
      <c r="A109" s="41"/>
      <c r="B109" s="42"/>
      <c r="C109" s="216" t="s">
        <v>247</v>
      </c>
      <c r="D109" s="216" t="s">
        <v>199</v>
      </c>
      <c r="E109" s="217" t="s">
        <v>3666</v>
      </c>
      <c r="F109" s="218" t="s">
        <v>3667</v>
      </c>
      <c r="G109" s="219" t="s">
        <v>3293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3668</v>
      </c>
    </row>
    <row r="110" s="2" customFormat="1" ht="24.15" customHeight="1">
      <c r="A110" s="41"/>
      <c r="B110" s="42"/>
      <c r="C110" s="216" t="s">
        <v>252</v>
      </c>
      <c r="D110" s="216" t="s">
        <v>199</v>
      </c>
      <c r="E110" s="217" t="s">
        <v>3669</v>
      </c>
      <c r="F110" s="218" t="s">
        <v>3670</v>
      </c>
      <c r="G110" s="219" t="s">
        <v>903</v>
      </c>
      <c r="H110" s="220">
        <v>13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3671</v>
      </c>
    </row>
    <row r="111" s="2" customFormat="1" ht="16.5" customHeight="1">
      <c r="A111" s="41"/>
      <c r="B111" s="42"/>
      <c r="C111" s="216" t="s">
        <v>257</v>
      </c>
      <c r="D111" s="216" t="s">
        <v>199</v>
      </c>
      <c r="E111" s="217" t="s">
        <v>3672</v>
      </c>
      <c r="F111" s="218" t="s">
        <v>3673</v>
      </c>
      <c r="G111" s="219" t="s">
        <v>3293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3674</v>
      </c>
    </row>
    <row r="112" s="2" customFormat="1" ht="16.5" customHeight="1">
      <c r="A112" s="41"/>
      <c r="B112" s="42"/>
      <c r="C112" s="216" t="s">
        <v>265</v>
      </c>
      <c r="D112" s="216" t="s">
        <v>199</v>
      </c>
      <c r="E112" s="217" t="s">
        <v>3675</v>
      </c>
      <c r="F112" s="218" t="s">
        <v>3676</v>
      </c>
      <c r="G112" s="219" t="s">
        <v>3293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3677</v>
      </c>
    </row>
    <row r="113" s="2" customFormat="1" ht="16.5" customHeight="1">
      <c r="A113" s="41"/>
      <c r="B113" s="42"/>
      <c r="C113" s="216" t="s">
        <v>272</v>
      </c>
      <c r="D113" s="216" t="s">
        <v>199</v>
      </c>
      <c r="E113" s="217" t="s">
        <v>3678</v>
      </c>
      <c r="F113" s="218" t="s">
        <v>3679</v>
      </c>
      <c r="G113" s="219" t="s">
        <v>3293</v>
      </c>
      <c r="H113" s="220">
        <v>5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3680</v>
      </c>
    </row>
    <row r="114" s="2" customFormat="1" ht="16.5" customHeight="1">
      <c r="A114" s="41"/>
      <c r="B114" s="42"/>
      <c r="C114" s="216" t="s">
        <v>8</v>
      </c>
      <c r="D114" s="216" t="s">
        <v>199</v>
      </c>
      <c r="E114" s="217" t="s">
        <v>3681</v>
      </c>
      <c r="F114" s="218" t="s">
        <v>3682</v>
      </c>
      <c r="G114" s="219" t="s">
        <v>3293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3683</v>
      </c>
    </row>
    <row r="115" s="2" customFormat="1" ht="16.5" customHeight="1">
      <c r="A115" s="41"/>
      <c r="B115" s="42"/>
      <c r="C115" s="216" t="s">
        <v>284</v>
      </c>
      <c r="D115" s="216" t="s">
        <v>199</v>
      </c>
      <c r="E115" s="217" t="s">
        <v>3684</v>
      </c>
      <c r="F115" s="218" t="s">
        <v>3685</v>
      </c>
      <c r="G115" s="219" t="s">
        <v>3293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3686</v>
      </c>
    </row>
    <row r="116" s="2" customFormat="1" ht="21.75" customHeight="1">
      <c r="A116" s="41"/>
      <c r="B116" s="42"/>
      <c r="C116" s="216" t="s">
        <v>291</v>
      </c>
      <c r="D116" s="216" t="s">
        <v>199</v>
      </c>
      <c r="E116" s="217" t="s">
        <v>3687</v>
      </c>
      <c r="F116" s="218" t="s">
        <v>3688</v>
      </c>
      <c r="G116" s="219" t="s">
        <v>3293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3689</v>
      </c>
    </row>
    <row r="117" s="2" customFormat="1" ht="16.5" customHeight="1">
      <c r="A117" s="41"/>
      <c r="B117" s="42"/>
      <c r="C117" s="216" t="s">
        <v>297</v>
      </c>
      <c r="D117" s="216" t="s">
        <v>199</v>
      </c>
      <c r="E117" s="217" t="s">
        <v>3690</v>
      </c>
      <c r="F117" s="218" t="s">
        <v>3691</v>
      </c>
      <c r="G117" s="219" t="s">
        <v>3293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3692</v>
      </c>
    </row>
    <row r="118" s="2" customFormat="1" ht="16.5" customHeight="1">
      <c r="A118" s="41"/>
      <c r="B118" s="42"/>
      <c r="C118" s="216" t="s">
        <v>304</v>
      </c>
      <c r="D118" s="216" t="s">
        <v>199</v>
      </c>
      <c r="E118" s="217" t="s">
        <v>3693</v>
      </c>
      <c r="F118" s="218" t="s">
        <v>3694</v>
      </c>
      <c r="G118" s="219" t="s">
        <v>3293</v>
      </c>
      <c r="H118" s="220">
        <v>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3695</v>
      </c>
    </row>
    <row r="119" s="2" customFormat="1" ht="16.5" customHeight="1">
      <c r="A119" s="41"/>
      <c r="B119" s="42"/>
      <c r="C119" s="216" t="s">
        <v>309</v>
      </c>
      <c r="D119" s="216" t="s">
        <v>199</v>
      </c>
      <c r="E119" s="217" t="s">
        <v>3696</v>
      </c>
      <c r="F119" s="218" t="s">
        <v>3697</v>
      </c>
      <c r="G119" s="219" t="s">
        <v>3293</v>
      </c>
      <c r="H119" s="220">
        <v>7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3698</v>
      </c>
    </row>
    <row r="120" s="2" customFormat="1" ht="16.5" customHeight="1">
      <c r="A120" s="41"/>
      <c r="B120" s="42"/>
      <c r="C120" s="216" t="s">
        <v>316</v>
      </c>
      <c r="D120" s="216" t="s">
        <v>199</v>
      </c>
      <c r="E120" s="217" t="s">
        <v>3699</v>
      </c>
      <c r="F120" s="218" t="s">
        <v>3700</v>
      </c>
      <c r="G120" s="219" t="s">
        <v>3293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3701</v>
      </c>
    </row>
    <row r="121" s="2" customFormat="1" ht="16.5" customHeight="1">
      <c r="A121" s="41"/>
      <c r="B121" s="42"/>
      <c r="C121" s="216" t="s">
        <v>323</v>
      </c>
      <c r="D121" s="216" t="s">
        <v>199</v>
      </c>
      <c r="E121" s="217" t="s">
        <v>3702</v>
      </c>
      <c r="F121" s="218" t="s">
        <v>3703</v>
      </c>
      <c r="G121" s="219" t="s">
        <v>3293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3704</v>
      </c>
    </row>
    <row r="122" s="2" customFormat="1" ht="16.5" customHeight="1">
      <c r="A122" s="41"/>
      <c r="B122" s="42"/>
      <c r="C122" s="216" t="s">
        <v>330</v>
      </c>
      <c r="D122" s="216" t="s">
        <v>199</v>
      </c>
      <c r="E122" s="217" t="s">
        <v>3705</v>
      </c>
      <c r="F122" s="218" t="s">
        <v>3706</v>
      </c>
      <c r="G122" s="219" t="s">
        <v>3293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3707</v>
      </c>
    </row>
    <row r="123" s="2" customFormat="1" ht="16.5" customHeight="1">
      <c r="A123" s="41"/>
      <c r="B123" s="42"/>
      <c r="C123" s="216" t="s">
        <v>7</v>
      </c>
      <c r="D123" s="216" t="s">
        <v>199</v>
      </c>
      <c r="E123" s="217" t="s">
        <v>3708</v>
      </c>
      <c r="F123" s="218" t="s">
        <v>3709</v>
      </c>
      <c r="G123" s="219" t="s">
        <v>3293</v>
      </c>
      <c r="H123" s="220">
        <v>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3710</v>
      </c>
    </row>
    <row r="124" s="2" customFormat="1" ht="16.5" customHeight="1">
      <c r="A124" s="41"/>
      <c r="B124" s="42"/>
      <c r="C124" s="216" t="s">
        <v>341</v>
      </c>
      <c r="D124" s="216" t="s">
        <v>199</v>
      </c>
      <c r="E124" s="217" t="s">
        <v>3711</v>
      </c>
      <c r="F124" s="218" t="s">
        <v>3712</v>
      </c>
      <c r="G124" s="219" t="s">
        <v>3293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3713</v>
      </c>
    </row>
    <row r="125" s="2" customFormat="1" ht="16.5" customHeight="1">
      <c r="A125" s="41"/>
      <c r="B125" s="42"/>
      <c r="C125" s="216" t="s">
        <v>350</v>
      </c>
      <c r="D125" s="216" t="s">
        <v>199</v>
      </c>
      <c r="E125" s="217" t="s">
        <v>3714</v>
      </c>
      <c r="F125" s="218" t="s">
        <v>3715</v>
      </c>
      <c r="G125" s="219" t="s">
        <v>3293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3716</v>
      </c>
    </row>
    <row r="126" s="2" customFormat="1" ht="16.5" customHeight="1">
      <c r="A126" s="41"/>
      <c r="B126" s="42"/>
      <c r="C126" s="216" t="s">
        <v>358</v>
      </c>
      <c r="D126" s="216" t="s">
        <v>199</v>
      </c>
      <c r="E126" s="217" t="s">
        <v>3717</v>
      </c>
      <c r="F126" s="218" t="s">
        <v>3718</v>
      </c>
      <c r="G126" s="219" t="s">
        <v>3293</v>
      </c>
      <c r="H126" s="220">
        <v>3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3719</v>
      </c>
    </row>
    <row r="127" s="2" customFormat="1" ht="16.5" customHeight="1">
      <c r="A127" s="41"/>
      <c r="B127" s="42"/>
      <c r="C127" s="216" t="s">
        <v>365</v>
      </c>
      <c r="D127" s="216" t="s">
        <v>199</v>
      </c>
      <c r="E127" s="217" t="s">
        <v>3720</v>
      </c>
      <c r="F127" s="218" t="s">
        <v>3721</v>
      </c>
      <c r="G127" s="219" t="s">
        <v>3293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3722</v>
      </c>
    </row>
    <row r="128" s="2" customFormat="1" ht="16.5" customHeight="1">
      <c r="A128" s="41"/>
      <c r="B128" s="42"/>
      <c r="C128" s="216" t="s">
        <v>372</v>
      </c>
      <c r="D128" s="216" t="s">
        <v>199</v>
      </c>
      <c r="E128" s="217" t="s">
        <v>3723</v>
      </c>
      <c r="F128" s="218" t="s">
        <v>3724</v>
      </c>
      <c r="G128" s="219" t="s">
        <v>3293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3725</v>
      </c>
    </row>
    <row r="129" s="2" customFormat="1" ht="16.5" customHeight="1">
      <c r="A129" s="41"/>
      <c r="B129" s="42"/>
      <c r="C129" s="216" t="s">
        <v>379</v>
      </c>
      <c r="D129" s="216" t="s">
        <v>199</v>
      </c>
      <c r="E129" s="217" t="s">
        <v>3726</v>
      </c>
      <c r="F129" s="218" t="s">
        <v>3727</v>
      </c>
      <c r="G129" s="219" t="s">
        <v>3293</v>
      </c>
      <c r="H129" s="220">
        <v>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3728</v>
      </c>
    </row>
    <row r="130" s="2" customFormat="1" ht="16.5" customHeight="1">
      <c r="A130" s="41"/>
      <c r="B130" s="42"/>
      <c r="C130" s="216" t="s">
        <v>385</v>
      </c>
      <c r="D130" s="216" t="s">
        <v>199</v>
      </c>
      <c r="E130" s="217" t="s">
        <v>3729</v>
      </c>
      <c r="F130" s="218" t="s">
        <v>3730</v>
      </c>
      <c r="G130" s="219" t="s">
        <v>3293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81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3731</v>
      </c>
    </row>
    <row r="131" s="2" customFormat="1" ht="16.5" customHeight="1">
      <c r="A131" s="41"/>
      <c r="B131" s="42"/>
      <c r="C131" s="216" t="s">
        <v>392</v>
      </c>
      <c r="D131" s="216" t="s">
        <v>199</v>
      </c>
      <c r="E131" s="217" t="s">
        <v>3732</v>
      </c>
      <c r="F131" s="218" t="s">
        <v>3733</v>
      </c>
      <c r="G131" s="219" t="s">
        <v>3293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3734</v>
      </c>
    </row>
    <row r="132" s="2" customFormat="1" ht="16.5" customHeight="1">
      <c r="A132" s="41"/>
      <c r="B132" s="42"/>
      <c r="C132" s="216" t="s">
        <v>396</v>
      </c>
      <c r="D132" s="216" t="s">
        <v>199</v>
      </c>
      <c r="E132" s="217" t="s">
        <v>3735</v>
      </c>
      <c r="F132" s="218" t="s">
        <v>3736</v>
      </c>
      <c r="G132" s="219" t="s">
        <v>3293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3737</v>
      </c>
    </row>
    <row r="133" s="2" customFormat="1" ht="21.75" customHeight="1">
      <c r="A133" s="41"/>
      <c r="B133" s="42"/>
      <c r="C133" s="216" t="s">
        <v>403</v>
      </c>
      <c r="D133" s="216" t="s">
        <v>199</v>
      </c>
      <c r="E133" s="217" t="s">
        <v>3738</v>
      </c>
      <c r="F133" s="218" t="s">
        <v>3739</v>
      </c>
      <c r="G133" s="219" t="s">
        <v>3293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3740</v>
      </c>
    </row>
    <row r="134" s="2" customFormat="1" ht="16.5" customHeight="1">
      <c r="A134" s="41"/>
      <c r="B134" s="42"/>
      <c r="C134" s="216" t="s">
        <v>409</v>
      </c>
      <c r="D134" s="216" t="s">
        <v>199</v>
      </c>
      <c r="E134" s="217" t="s">
        <v>3741</v>
      </c>
      <c r="F134" s="218" t="s">
        <v>3742</v>
      </c>
      <c r="G134" s="219" t="s">
        <v>3293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3743</v>
      </c>
    </row>
    <row r="135" s="2" customFormat="1" ht="16.5" customHeight="1">
      <c r="A135" s="41"/>
      <c r="B135" s="42"/>
      <c r="C135" s="216" t="s">
        <v>415</v>
      </c>
      <c r="D135" s="216" t="s">
        <v>199</v>
      </c>
      <c r="E135" s="217" t="s">
        <v>3744</v>
      </c>
      <c r="F135" s="218" t="s">
        <v>3745</v>
      </c>
      <c r="G135" s="219" t="s">
        <v>3293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81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3746</v>
      </c>
    </row>
    <row r="136" s="2" customFormat="1" ht="16.5" customHeight="1">
      <c r="A136" s="41"/>
      <c r="B136" s="42"/>
      <c r="C136" s="216" t="s">
        <v>421</v>
      </c>
      <c r="D136" s="216" t="s">
        <v>199</v>
      </c>
      <c r="E136" s="217" t="s">
        <v>3747</v>
      </c>
      <c r="F136" s="218" t="s">
        <v>3748</v>
      </c>
      <c r="G136" s="219" t="s">
        <v>3293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3749</v>
      </c>
    </row>
    <row r="137" s="2" customFormat="1" ht="16.5" customHeight="1">
      <c r="A137" s="41"/>
      <c r="B137" s="42"/>
      <c r="C137" s="216" t="s">
        <v>428</v>
      </c>
      <c r="D137" s="216" t="s">
        <v>199</v>
      </c>
      <c r="E137" s="217" t="s">
        <v>3750</v>
      </c>
      <c r="F137" s="218" t="s">
        <v>3751</v>
      </c>
      <c r="G137" s="219" t="s">
        <v>3293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3752</v>
      </c>
    </row>
    <row r="138" s="2" customFormat="1" ht="16.5" customHeight="1">
      <c r="A138" s="41"/>
      <c r="B138" s="42"/>
      <c r="C138" s="216" t="s">
        <v>436</v>
      </c>
      <c r="D138" s="216" t="s">
        <v>199</v>
      </c>
      <c r="E138" s="217" t="s">
        <v>3753</v>
      </c>
      <c r="F138" s="218" t="s">
        <v>3754</v>
      </c>
      <c r="G138" s="219" t="s">
        <v>3293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3755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2061</v>
      </c>
      <c r="F139" s="203" t="s">
        <v>3756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0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74</v>
      </c>
      <c r="AY139" s="211" t="s">
        <v>197</v>
      </c>
      <c r="BK139" s="213">
        <f>SUM(BK140:BK159)</f>
        <v>0</v>
      </c>
    </row>
    <row r="140" s="2" customFormat="1" ht="37.8" customHeight="1">
      <c r="A140" s="41"/>
      <c r="B140" s="42"/>
      <c r="C140" s="216" t="s">
        <v>443</v>
      </c>
      <c r="D140" s="216" t="s">
        <v>199</v>
      </c>
      <c r="E140" s="217" t="s">
        <v>3757</v>
      </c>
      <c r="F140" s="218" t="s">
        <v>3758</v>
      </c>
      <c r="G140" s="219" t="s">
        <v>3293</v>
      </c>
      <c r="H140" s="220">
        <v>1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3759</v>
      </c>
    </row>
    <row r="141" s="2" customFormat="1" ht="16.5" customHeight="1">
      <c r="A141" s="41"/>
      <c r="B141" s="42"/>
      <c r="C141" s="216" t="s">
        <v>449</v>
      </c>
      <c r="D141" s="216" t="s">
        <v>199</v>
      </c>
      <c r="E141" s="217" t="s">
        <v>3672</v>
      </c>
      <c r="F141" s="218" t="s">
        <v>3673</v>
      </c>
      <c r="G141" s="219" t="s">
        <v>3293</v>
      </c>
      <c r="H141" s="220">
        <v>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3760</v>
      </c>
    </row>
    <row r="142" s="2" customFormat="1" ht="16.5" customHeight="1">
      <c r="A142" s="41"/>
      <c r="B142" s="42"/>
      <c r="C142" s="216" t="s">
        <v>455</v>
      </c>
      <c r="D142" s="216" t="s">
        <v>199</v>
      </c>
      <c r="E142" s="217" t="s">
        <v>3761</v>
      </c>
      <c r="F142" s="218" t="s">
        <v>3676</v>
      </c>
      <c r="G142" s="219" t="s">
        <v>3293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3762</v>
      </c>
    </row>
    <row r="143" s="2" customFormat="1" ht="16.5" customHeight="1">
      <c r="A143" s="41"/>
      <c r="B143" s="42"/>
      <c r="C143" s="216" t="s">
        <v>461</v>
      </c>
      <c r="D143" s="216" t="s">
        <v>199</v>
      </c>
      <c r="E143" s="217" t="s">
        <v>3763</v>
      </c>
      <c r="F143" s="218" t="s">
        <v>3682</v>
      </c>
      <c r="G143" s="219" t="s">
        <v>3293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3764</v>
      </c>
    </row>
    <row r="144" s="2" customFormat="1" ht="16.5" customHeight="1">
      <c r="A144" s="41"/>
      <c r="B144" s="42"/>
      <c r="C144" s="216" t="s">
        <v>468</v>
      </c>
      <c r="D144" s="216" t="s">
        <v>199</v>
      </c>
      <c r="E144" s="217" t="s">
        <v>3765</v>
      </c>
      <c r="F144" s="218" t="s">
        <v>3766</v>
      </c>
      <c r="G144" s="219" t="s">
        <v>3293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3767</v>
      </c>
    </row>
    <row r="145" s="2" customFormat="1" ht="21.75" customHeight="1">
      <c r="A145" s="41"/>
      <c r="B145" s="42"/>
      <c r="C145" s="216" t="s">
        <v>475</v>
      </c>
      <c r="D145" s="216" t="s">
        <v>199</v>
      </c>
      <c r="E145" s="217" t="s">
        <v>3687</v>
      </c>
      <c r="F145" s="218" t="s">
        <v>3688</v>
      </c>
      <c r="G145" s="219" t="s">
        <v>3293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3768</v>
      </c>
    </row>
    <row r="146" s="2" customFormat="1" ht="16.5" customHeight="1">
      <c r="A146" s="41"/>
      <c r="B146" s="42"/>
      <c r="C146" s="216" t="s">
        <v>480</v>
      </c>
      <c r="D146" s="216" t="s">
        <v>199</v>
      </c>
      <c r="E146" s="217" t="s">
        <v>3693</v>
      </c>
      <c r="F146" s="218" t="s">
        <v>3694</v>
      </c>
      <c r="G146" s="219" t="s">
        <v>3293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3769</v>
      </c>
    </row>
    <row r="147" s="2" customFormat="1" ht="16.5" customHeight="1">
      <c r="A147" s="41"/>
      <c r="B147" s="42"/>
      <c r="C147" s="216" t="s">
        <v>487</v>
      </c>
      <c r="D147" s="216" t="s">
        <v>199</v>
      </c>
      <c r="E147" s="217" t="s">
        <v>3696</v>
      </c>
      <c r="F147" s="218" t="s">
        <v>3697</v>
      </c>
      <c r="G147" s="219" t="s">
        <v>3293</v>
      </c>
      <c r="H147" s="220">
        <v>18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3770</v>
      </c>
    </row>
    <row r="148" s="2" customFormat="1" ht="16.5" customHeight="1">
      <c r="A148" s="41"/>
      <c r="B148" s="42"/>
      <c r="C148" s="216" t="s">
        <v>494</v>
      </c>
      <c r="D148" s="216" t="s">
        <v>199</v>
      </c>
      <c r="E148" s="217" t="s">
        <v>3771</v>
      </c>
      <c r="F148" s="218" t="s">
        <v>3772</v>
      </c>
      <c r="G148" s="219" t="s">
        <v>3293</v>
      </c>
      <c r="H148" s="220">
        <v>6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81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3773</v>
      </c>
    </row>
    <row r="149" s="2" customFormat="1" ht="16.5" customHeight="1">
      <c r="A149" s="41"/>
      <c r="B149" s="42"/>
      <c r="C149" s="216" t="s">
        <v>501</v>
      </c>
      <c r="D149" s="216" t="s">
        <v>199</v>
      </c>
      <c r="E149" s="217" t="s">
        <v>3774</v>
      </c>
      <c r="F149" s="218" t="s">
        <v>3775</v>
      </c>
      <c r="G149" s="219" t="s">
        <v>3293</v>
      </c>
      <c r="H149" s="220">
        <v>2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3776</v>
      </c>
    </row>
    <row r="150" s="2" customFormat="1" ht="16.5" customHeight="1">
      <c r="A150" s="41"/>
      <c r="B150" s="42"/>
      <c r="C150" s="216" t="s">
        <v>508</v>
      </c>
      <c r="D150" s="216" t="s">
        <v>199</v>
      </c>
      <c r="E150" s="217" t="s">
        <v>3702</v>
      </c>
      <c r="F150" s="218" t="s">
        <v>3703</v>
      </c>
      <c r="G150" s="219" t="s">
        <v>3293</v>
      </c>
      <c r="H150" s="220">
        <v>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3777</v>
      </c>
    </row>
    <row r="151" s="2" customFormat="1" ht="16.5" customHeight="1">
      <c r="A151" s="41"/>
      <c r="B151" s="42"/>
      <c r="C151" s="216" t="s">
        <v>513</v>
      </c>
      <c r="D151" s="216" t="s">
        <v>199</v>
      </c>
      <c r="E151" s="217" t="s">
        <v>3778</v>
      </c>
      <c r="F151" s="218" t="s">
        <v>3706</v>
      </c>
      <c r="G151" s="219" t="s">
        <v>3293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3779</v>
      </c>
    </row>
    <row r="152" s="2" customFormat="1" ht="16.5" customHeight="1">
      <c r="A152" s="41"/>
      <c r="B152" s="42"/>
      <c r="C152" s="216" t="s">
        <v>519</v>
      </c>
      <c r="D152" s="216" t="s">
        <v>199</v>
      </c>
      <c r="E152" s="217" t="s">
        <v>3717</v>
      </c>
      <c r="F152" s="218" t="s">
        <v>3718</v>
      </c>
      <c r="G152" s="219" t="s">
        <v>3293</v>
      </c>
      <c r="H152" s="220">
        <v>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3780</v>
      </c>
    </row>
    <row r="153" s="2" customFormat="1" ht="16.5" customHeight="1">
      <c r="A153" s="41"/>
      <c r="B153" s="42"/>
      <c r="C153" s="216" t="s">
        <v>524</v>
      </c>
      <c r="D153" s="216" t="s">
        <v>199</v>
      </c>
      <c r="E153" s="217" t="s">
        <v>3720</v>
      </c>
      <c r="F153" s="218" t="s">
        <v>3721</v>
      </c>
      <c r="G153" s="219" t="s">
        <v>3293</v>
      </c>
      <c r="H153" s="220">
        <v>3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3781</v>
      </c>
    </row>
    <row r="154" s="2" customFormat="1" ht="16.5" customHeight="1">
      <c r="A154" s="41"/>
      <c r="B154" s="42"/>
      <c r="C154" s="216" t="s">
        <v>530</v>
      </c>
      <c r="D154" s="216" t="s">
        <v>199</v>
      </c>
      <c r="E154" s="217" t="s">
        <v>3782</v>
      </c>
      <c r="F154" s="218" t="s">
        <v>3783</v>
      </c>
      <c r="G154" s="219" t="s">
        <v>3293</v>
      </c>
      <c r="H154" s="220">
        <v>8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3784</v>
      </c>
    </row>
    <row r="155" s="2" customFormat="1" ht="16.5" customHeight="1">
      <c r="A155" s="41"/>
      <c r="B155" s="42"/>
      <c r="C155" s="216" t="s">
        <v>538</v>
      </c>
      <c r="D155" s="216" t="s">
        <v>199</v>
      </c>
      <c r="E155" s="217" t="s">
        <v>3785</v>
      </c>
      <c r="F155" s="218" t="s">
        <v>3786</v>
      </c>
      <c r="G155" s="219" t="s">
        <v>3293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3787</v>
      </c>
    </row>
    <row r="156" s="2" customFormat="1" ht="16.5" customHeight="1">
      <c r="A156" s="41"/>
      <c r="B156" s="42"/>
      <c r="C156" s="216" t="s">
        <v>546</v>
      </c>
      <c r="D156" s="216" t="s">
        <v>199</v>
      </c>
      <c r="E156" s="217" t="s">
        <v>3788</v>
      </c>
      <c r="F156" s="218" t="s">
        <v>3789</v>
      </c>
      <c r="G156" s="219" t="s">
        <v>3293</v>
      </c>
      <c r="H156" s="220">
        <v>6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3790</v>
      </c>
    </row>
    <row r="157" s="2" customFormat="1" ht="16.5" customHeight="1">
      <c r="A157" s="41"/>
      <c r="B157" s="42"/>
      <c r="C157" s="216" t="s">
        <v>551</v>
      </c>
      <c r="D157" s="216" t="s">
        <v>199</v>
      </c>
      <c r="E157" s="217" t="s">
        <v>3791</v>
      </c>
      <c r="F157" s="218" t="s">
        <v>3736</v>
      </c>
      <c r="G157" s="219" t="s">
        <v>3293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81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3792</v>
      </c>
    </row>
    <row r="158" s="2" customFormat="1" ht="16.5" customHeight="1">
      <c r="A158" s="41"/>
      <c r="B158" s="42"/>
      <c r="C158" s="216" t="s">
        <v>555</v>
      </c>
      <c r="D158" s="216" t="s">
        <v>199</v>
      </c>
      <c r="E158" s="217" t="s">
        <v>3793</v>
      </c>
      <c r="F158" s="218" t="s">
        <v>3794</v>
      </c>
      <c r="G158" s="219" t="s">
        <v>19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3795</v>
      </c>
    </row>
    <row r="159" s="2" customFormat="1" ht="16.5" customHeight="1">
      <c r="A159" s="41"/>
      <c r="B159" s="42"/>
      <c r="C159" s="216" t="s">
        <v>566</v>
      </c>
      <c r="D159" s="216" t="s">
        <v>199</v>
      </c>
      <c r="E159" s="217" t="s">
        <v>3796</v>
      </c>
      <c r="F159" s="218" t="s">
        <v>3797</v>
      </c>
      <c r="G159" s="219" t="s">
        <v>3293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81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3798</v>
      </c>
    </row>
    <row r="160" s="12" customFormat="1" ht="25.92" customHeight="1">
      <c r="A160" s="12"/>
      <c r="B160" s="200"/>
      <c r="C160" s="201"/>
      <c r="D160" s="202" t="s">
        <v>73</v>
      </c>
      <c r="E160" s="203" t="s">
        <v>3799</v>
      </c>
      <c r="F160" s="203" t="s">
        <v>3800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SUM(P161:P173)</f>
        <v>0</v>
      </c>
      <c r="Q160" s="208"/>
      <c r="R160" s="209">
        <f>SUM(R161:R173)</f>
        <v>0</v>
      </c>
      <c r="S160" s="208"/>
      <c r="T160" s="210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73</v>
      </c>
      <c r="AU160" s="212" t="s">
        <v>74</v>
      </c>
      <c r="AY160" s="211" t="s">
        <v>197</v>
      </c>
      <c r="BK160" s="213">
        <f>SUM(BK161:BK173)</f>
        <v>0</v>
      </c>
    </row>
    <row r="161" s="2" customFormat="1" ht="37.8" customHeight="1">
      <c r="A161" s="41"/>
      <c r="B161" s="42"/>
      <c r="C161" s="216" t="s">
        <v>570</v>
      </c>
      <c r="D161" s="216" t="s">
        <v>199</v>
      </c>
      <c r="E161" s="217" t="s">
        <v>3801</v>
      </c>
      <c r="F161" s="218" t="s">
        <v>3802</v>
      </c>
      <c r="G161" s="219" t="s">
        <v>3293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81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3803</v>
      </c>
    </row>
    <row r="162" s="2" customFormat="1" ht="16.5" customHeight="1">
      <c r="A162" s="41"/>
      <c r="B162" s="42"/>
      <c r="C162" s="216" t="s">
        <v>575</v>
      </c>
      <c r="D162" s="216" t="s">
        <v>199</v>
      </c>
      <c r="E162" s="217" t="s">
        <v>3804</v>
      </c>
      <c r="F162" s="218" t="s">
        <v>3805</v>
      </c>
      <c r="G162" s="219" t="s">
        <v>3293</v>
      </c>
      <c r="H162" s="220">
        <v>3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81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3806</v>
      </c>
    </row>
    <row r="163" s="2" customFormat="1" ht="16.5" customHeight="1">
      <c r="A163" s="41"/>
      <c r="B163" s="42"/>
      <c r="C163" s="216" t="s">
        <v>580</v>
      </c>
      <c r="D163" s="216" t="s">
        <v>199</v>
      </c>
      <c r="E163" s="217" t="s">
        <v>3672</v>
      </c>
      <c r="F163" s="218" t="s">
        <v>3673</v>
      </c>
      <c r="G163" s="219" t="s">
        <v>3293</v>
      </c>
      <c r="H163" s="220">
        <v>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81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3807</v>
      </c>
    </row>
    <row r="164" s="2" customFormat="1" ht="16.5" customHeight="1">
      <c r="A164" s="41"/>
      <c r="B164" s="42"/>
      <c r="C164" s="216" t="s">
        <v>584</v>
      </c>
      <c r="D164" s="216" t="s">
        <v>199</v>
      </c>
      <c r="E164" s="217" t="s">
        <v>3808</v>
      </c>
      <c r="F164" s="218" t="s">
        <v>3676</v>
      </c>
      <c r="G164" s="219" t="s">
        <v>3293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81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3809</v>
      </c>
    </row>
    <row r="165" s="2" customFormat="1" ht="16.5" customHeight="1">
      <c r="A165" s="41"/>
      <c r="B165" s="42"/>
      <c r="C165" s="216" t="s">
        <v>593</v>
      </c>
      <c r="D165" s="216" t="s">
        <v>199</v>
      </c>
      <c r="E165" s="217" t="s">
        <v>3810</v>
      </c>
      <c r="F165" s="218" t="s">
        <v>3682</v>
      </c>
      <c r="G165" s="219" t="s">
        <v>3293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81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3811</v>
      </c>
    </row>
    <row r="166" s="2" customFormat="1" ht="16.5" customHeight="1">
      <c r="A166" s="41"/>
      <c r="B166" s="42"/>
      <c r="C166" s="216" t="s">
        <v>601</v>
      </c>
      <c r="D166" s="216" t="s">
        <v>199</v>
      </c>
      <c r="E166" s="217" t="s">
        <v>3812</v>
      </c>
      <c r="F166" s="218" t="s">
        <v>3813</v>
      </c>
      <c r="G166" s="219" t="s">
        <v>3293</v>
      </c>
      <c r="H166" s="220">
        <v>1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81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3814</v>
      </c>
    </row>
    <row r="167" s="2" customFormat="1" ht="21.75" customHeight="1">
      <c r="A167" s="41"/>
      <c r="B167" s="42"/>
      <c r="C167" s="216" t="s">
        <v>606</v>
      </c>
      <c r="D167" s="216" t="s">
        <v>199</v>
      </c>
      <c r="E167" s="217" t="s">
        <v>3687</v>
      </c>
      <c r="F167" s="218" t="s">
        <v>3688</v>
      </c>
      <c r="G167" s="219" t="s">
        <v>3293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109</v>
      </c>
      <c r="AT167" s="227" t="s">
        <v>199</v>
      </c>
      <c r="AU167" s="227" t="s">
        <v>81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3815</v>
      </c>
    </row>
    <row r="168" s="2" customFormat="1" ht="16.5" customHeight="1">
      <c r="A168" s="41"/>
      <c r="B168" s="42"/>
      <c r="C168" s="216" t="s">
        <v>615</v>
      </c>
      <c r="D168" s="216" t="s">
        <v>199</v>
      </c>
      <c r="E168" s="217" t="s">
        <v>3690</v>
      </c>
      <c r="F168" s="218" t="s">
        <v>3691</v>
      </c>
      <c r="G168" s="219" t="s">
        <v>3293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81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3816</v>
      </c>
    </row>
    <row r="169" s="2" customFormat="1" ht="16.5" customHeight="1">
      <c r="A169" s="41"/>
      <c r="B169" s="42"/>
      <c r="C169" s="216" t="s">
        <v>620</v>
      </c>
      <c r="D169" s="216" t="s">
        <v>199</v>
      </c>
      <c r="E169" s="217" t="s">
        <v>3774</v>
      </c>
      <c r="F169" s="218" t="s">
        <v>3775</v>
      </c>
      <c r="G169" s="219" t="s">
        <v>3293</v>
      </c>
      <c r="H169" s="220">
        <v>4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81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3817</v>
      </c>
    </row>
    <row r="170" s="2" customFormat="1" ht="16.5" customHeight="1">
      <c r="A170" s="41"/>
      <c r="B170" s="42"/>
      <c r="C170" s="216" t="s">
        <v>627</v>
      </c>
      <c r="D170" s="216" t="s">
        <v>199</v>
      </c>
      <c r="E170" s="217" t="s">
        <v>3818</v>
      </c>
      <c r="F170" s="218" t="s">
        <v>3819</v>
      </c>
      <c r="G170" s="219" t="s">
        <v>3293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81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3820</v>
      </c>
    </row>
    <row r="171" s="2" customFormat="1" ht="24.15" customHeight="1">
      <c r="A171" s="41"/>
      <c r="B171" s="42"/>
      <c r="C171" s="216" t="s">
        <v>633</v>
      </c>
      <c r="D171" s="216" t="s">
        <v>199</v>
      </c>
      <c r="E171" s="217" t="s">
        <v>3821</v>
      </c>
      <c r="F171" s="218" t="s">
        <v>3822</v>
      </c>
      <c r="G171" s="219" t="s">
        <v>3293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81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3823</v>
      </c>
    </row>
    <row r="172" s="2" customFormat="1" ht="16.5" customHeight="1">
      <c r="A172" s="41"/>
      <c r="B172" s="42"/>
      <c r="C172" s="216" t="s">
        <v>639</v>
      </c>
      <c r="D172" s="216" t="s">
        <v>199</v>
      </c>
      <c r="E172" s="217" t="s">
        <v>3824</v>
      </c>
      <c r="F172" s="218" t="s">
        <v>3794</v>
      </c>
      <c r="G172" s="219" t="s">
        <v>3293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81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3825</v>
      </c>
    </row>
    <row r="173" s="2" customFormat="1" ht="16.5" customHeight="1">
      <c r="A173" s="41"/>
      <c r="B173" s="42"/>
      <c r="C173" s="216" t="s">
        <v>643</v>
      </c>
      <c r="D173" s="216" t="s">
        <v>199</v>
      </c>
      <c r="E173" s="217" t="s">
        <v>3826</v>
      </c>
      <c r="F173" s="218" t="s">
        <v>3748</v>
      </c>
      <c r="G173" s="219" t="s">
        <v>3293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81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3827</v>
      </c>
    </row>
    <row r="174" s="12" customFormat="1" ht="25.92" customHeight="1">
      <c r="A174" s="12"/>
      <c r="B174" s="200"/>
      <c r="C174" s="201"/>
      <c r="D174" s="202" t="s">
        <v>73</v>
      </c>
      <c r="E174" s="203" t="s">
        <v>3828</v>
      </c>
      <c r="F174" s="203" t="s">
        <v>3829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P175+P257</f>
        <v>0</v>
      </c>
      <c r="Q174" s="208"/>
      <c r="R174" s="209">
        <f>R175+R257</f>
        <v>0</v>
      </c>
      <c r="S174" s="208"/>
      <c r="T174" s="210">
        <f>T175+T257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81</v>
      </c>
      <c r="AT174" s="212" t="s">
        <v>73</v>
      </c>
      <c r="AU174" s="212" t="s">
        <v>74</v>
      </c>
      <c r="AY174" s="211" t="s">
        <v>197</v>
      </c>
      <c r="BK174" s="213">
        <f>BK175+BK257</f>
        <v>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3830</v>
      </c>
      <c r="F175" s="214" t="s">
        <v>3831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SUM(P176:P256)</f>
        <v>0</v>
      </c>
      <c r="Q175" s="208"/>
      <c r="R175" s="209">
        <f>SUM(R176:R256)</f>
        <v>0</v>
      </c>
      <c r="S175" s="208"/>
      <c r="T175" s="210">
        <f>SUM(T176:T256)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SUM(BK176:BK256)</f>
        <v>0</v>
      </c>
    </row>
    <row r="176" s="2" customFormat="1" ht="16.5" customHeight="1">
      <c r="A176" s="41"/>
      <c r="B176" s="42"/>
      <c r="C176" s="216" t="s">
        <v>652</v>
      </c>
      <c r="D176" s="216" t="s">
        <v>199</v>
      </c>
      <c r="E176" s="217" t="s">
        <v>3832</v>
      </c>
      <c r="F176" s="218" t="s">
        <v>3833</v>
      </c>
      <c r="G176" s="219" t="s">
        <v>3293</v>
      </c>
      <c r="H176" s="220">
        <v>4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3834</v>
      </c>
    </row>
    <row r="177" s="2" customFormat="1" ht="21.75" customHeight="1">
      <c r="A177" s="41"/>
      <c r="B177" s="42"/>
      <c r="C177" s="216" t="s">
        <v>659</v>
      </c>
      <c r="D177" s="216" t="s">
        <v>199</v>
      </c>
      <c r="E177" s="217" t="s">
        <v>3835</v>
      </c>
      <c r="F177" s="218" t="s">
        <v>3836</v>
      </c>
      <c r="G177" s="219" t="s">
        <v>3293</v>
      </c>
      <c r="H177" s="220">
        <v>4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3837</v>
      </c>
    </row>
    <row r="178" s="2" customFormat="1" ht="21.75" customHeight="1">
      <c r="A178" s="41"/>
      <c r="B178" s="42"/>
      <c r="C178" s="216" t="s">
        <v>664</v>
      </c>
      <c r="D178" s="216" t="s">
        <v>199</v>
      </c>
      <c r="E178" s="217" t="s">
        <v>3838</v>
      </c>
      <c r="F178" s="218" t="s">
        <v>3839</v>
      </c>
      <c r="G178" s="219" t="s">
        <v>3293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3840</v>
      </c>
    </row>
    <row r="179" s="2" customFormat="1" ht="24.15" customHeight="1">
      <c r="A179" s="41"/>
      <c r="B179" s="42"/>
      <c r="C179" s="216" t="s">
        <v>671</v>
      </c>
      <c r="D179" s="216" t="s">
        <v>199</v>
      </c>
      <c r="E179" s="217" t="s">
        <v>3841</v>
      </c>
      <c r="F179" s="218" t="s">
        <v>3842</v>
      </c>
      <c r="G179" s="219" t="s">
        <v>3293</v>
      </c>
      <c r="H179" s="220">
        <v>225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109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109</v>
      </c>
      <c r="BM179" s="227" t="s">
        <v>3843</v>
      </c>
    </row>
    <row r="180" s="2" customFormat="1" ht="21.75" customHeight="1">
      <c r="A180" s="41"/>
      <c r="B180" s="42"/>
      <c r="C180" s="216" t="s">
        <v>677</v>
      </c>
      <c r="D180" s="216" t="s">
        <v>199</v>
      </c>
      <c r="E180" s="217" t="s">
        <v>3844</v>
      </c>
      <c r="F180" s="218" t="s">
        <v>3845</v>
      </c>
      <c r="G180" s="219" t="s">
        <v>3293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3846</v>
      </c>
    </row>
    <row r="181" s="2" customFormat="1" ht="16.5" customHeight="1">
      <c r="A181" s="41"/>
      <c r="B181" s="42"/>
      <c r="C181" s="216" t="s">
        <v>681</v>
      </c>
      <c r="D181" s="216" t="s">
        <v>199</v>
      </c>
      <c r="E181" s="217" t="s">
        <v>3847</v>
      </c>
      <c r="F181" s="218" t="s">
        <v>3848</v>
      </c>
      <c r="G181" s="219" t="s">
        <v>903</v>
      </c>
      <c r="H181" s="220">
        <v>168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3849</v>
      </c>
    </row>
    <row r="182" s="2" customFormat="1" ht="16.5" customHeight="1">
      <c r="A182" s="41"/>
      <c r="B182" s="42"/>
      <c r="C182" s="216" t="s">
        <v>686</v>
      </c>
      <c r="D182" s="216" t="s">
        <v>199</v>
      </c>
      <c r="E182" s="217" t="s">
        <v>3850</v>
      </c>
      <c r="F182" s="218" t="s">
        <v>3851</v>
      </c>
      <c r="G182" s="219" t="s">
        <v>903</v>
      </c>
      <c r="H182" s="220">
        <v>115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109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109</v>
      </c>
      <c r="BM182" s="227" t="s">
        <v>3852</v>
      </c>
    </row>
    <row r="183" s="2" customFormat="1" ht="16.5" customHeight="1">
      <c r="A183" s="41"/>
      <c r="B183" s="42"/>
      <c r="C183" s="216" t="s">
        <v>691</v>
      </c>
      <c r="D183" s="216" t="s">
        <v>199</v>
      </c>
      <c r="E183" s="217" t="s">
        <v>3853</v>
      </c>
      <c r="F183" s="218" t="s">
        <v>3854</v>
      </c>
      <c r="G183" s="219" t="s">
        <v>903</v>
      </c>
      <c r="H183" s="220">
        <v>112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3855</v>
      </c>
    </row>
    <row r="184" s="2" customFormat="1" ht="16.5" customHeight="1">
      <c r="A184" s="41"/>
      <c r="B184" s="42"/>
      <c r="C184" s="216" t="s">
        <v>697</v>
      </c>
      <c r="D184" s="216" t="s">
        <v>199</v>
      </c>
      <c r="E184" s="217" t="s">
        <v>3856</v>
      </c>
      <c r="F184" s="218" t="s">
        <v>3857</v>
      </c>
      <c r="G184" s="219" t="s">
        <v>903</v>
      </c>
      <c r="H184" s="220">
        <v>98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3858</v>
      </c>
    </row>
    <row r="185" s="2" customFormat="1" ht="16.5" customHeight="1">
      <c r="A185" s="41"/>
      <c r="B185" s="42"/>
      <c r="C185" s="216" t="s">
        <v>703</v>
      </c>
      <c r="D185" s="216" t="s">
        <v>199</v>
      </c>
      <c r="E185" s="217" t="s">
        <v>3859</v>
      </c>
      <c r="F185" s="218" t="s">
        <v>3860</v>
      </c>
      <c r="G185" s="219" t="s">
        <v>903</v>
      </c>
      <c r="H185" s="220">
        <v>2388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3861</v>
      </c>
    </row>
    <row r="186" s="2" customFormat="1" ht="16.5" customHeight="1">
      <c r="A186" s="41"/>
      <c r="B186" s="42"/>
      <c r="C186" s="216" t="s">
        <v>709</v>
      </c>
      <c r="D186" s="216" t="s">
        <v>199</v>
      </c>
      <c r="E186" s="217" t="s">
        <v>3862</v>
      </c>
      <c r="F186" s="218" t="s">
        <v>3863</v>
      </c>
      <c r="G186" s="219" t="s">
        <v>903</v>
      </c>
      <c r="H186" s="220">
        <v>485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3864</v>
      </c>
    </row>
    <row r="187" s="2" customFormat="1" ht="16.5" customHeight="1">
      <c r="A187" s="41"/>
      <c r="B187" s="42"/>
      <c r="C187" s="216" t="s">
        <v>714</v>
      </c>
      <c r="D187" s="216" t="s">
        <v>199</v>
      </c>
      <c r="E187" s="217" t="s">
        <v>3865</v>
      </c>
      <c r="F187" s="218" t="s">
        <v>3866</v>
      </c>
      <c r="G187" s="219" t="s">
        <v>903</v>
      </c>
      <c r="H187" s="220">
        <v>72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109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3867</v>
      </c>
    </row>
    <row r="188" s="2" customFormat="1" ht="16.5" customHeight="1">
      <c r="A188" s="41"/>
      <c r="B188" s="42"/>
      <c r="C188" s="216" t="s">
        <v>768</v>
      </c>
      <c r="D188" s="216" t="s">
        <v>199</v>
      </c>
      <c r="E188" s="217" t="s">
        <v>3868</v>
      </c>
      <c r="F188" s="218" t="s">
        <v>3869</v>
      </c>
      <c r="G188" s="219" t="s">
        <v>903</v>
      </c>
      <c r="H188" s="220">
        <v>1684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3870</v>
      </c>
    </row>
    <row r="189" s="2" customFormat="1" ht="16.5" customHeight="1">
      <c r="A189" s="41"/>
      <c r="B189" s="42"/>
      <c r="C189" s="216" t="s">
        <v>773</v>
      </c>
      <c r="D189" s="216" t="s">
        <v>199</v>
      </c>
      <c r="E189" s="217" t="s">
        <v>3871</v>
      </c>
      <c r="F189" s="218" t="s">
        <v>3872</v>
      </c>
      <c r="G189" s="219" t="s">
        <v>903</v>
      </c>
      <c r="H189" s="220">
        <v>53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3873</v>
      </c>
    </row>
    <row r="190" s="2" customFormat="1" ht="16.5" customHeight="1">
      <c r="A190" s="41"/>
      <c r="B190" s="42"/>
      <c r="C190" s="216" t="s">
        <v>802</v>
      </c>
      <c r="D190" s="216" t="s">
        <v>199</v>
      </c>
      <c r="E190" s="217" t="s">
        <v>3874</v>
      </c>
      <c r="F190" s="218" t="s">
        <v>3875</v>
      </c>
      <c r="G190" s="219" t="s">
        <v>903</v>
      </c>
      <c r="H190" s="220">
        <v>242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3876</v>
      </c>
    </row>
    <row r="191" s="2" customFormat="1" ht="16.5" customHeight="1">
      <c r="A191" s="41"/>
      <c r="B191" s="42"/>
      <c r="C191" s="216" t="s">
        <v>807</v>
      </c>
      <c r="D191" s="216" t="s">
        <v>199</v>
      </c>
      <c r="E191" s="217" t="s">
        <v>3877</v>
      </c>
      <c r="F191" s="218" t="s">
        <v>3878</v>
      </c>
      <c r="G191" s="219" t="s">
        <v>903</v>
      </c>
      <c r="H191" s="220">
        <v>350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3879</v>
      </c>
    </row>
    <row r="192" s="2" customFormat="1" ht="16.5" customHeight="1">
      <c r="A192" s="41"/>
      <c r="B192" s="42"/>
      <c r="C192" s="216" t="s">
        <v>814</v>
      </c>
      <c r="D192" s="216" t="s">
        <v>199</v>
      </c>
      <c r="E192" s="217" t="s">
        <v>3880</v>
      </c>
      <c r="F192" s="218" t="s">
        <v>3881</v>
      </c>
      <c r="G192" s="219" t="s">
        <v>903</v>
      </c>
      <c r="H192" s="220">
        <v>24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3882</v>
      </c>
    </row>
    <row r="193" s="2" customFormat="1" ht="16.5" customHeight="1">
      <c r="A193" s="41"/>
      <c r="B193" s="42"/>
      <c r="C193" s="216" t="s">
        <v>819</v>
      </c>
      <c r="D193" s="216" t="s">
        <v>199</v>
      </c>
      <c r="E193" s="217" t="s">
        <v>3883</v>
      </c>
      <c r="F193" s="218" t="s">
        <v>3884</v>
      </c>
      <c r="G193" s="219" t="s">
        <v>903</v>
      </c>
      <c r="H193" s="220">
        <v>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3885</v>
      </c>
    </row>
    <row r="194" s="2" customFormat="1" ht="16.5" customHeight="1">
      <c r="A194" s="41"/>
      <c r="B194" s="42"/>
      <c r="C194" s="216" t="s">
        <v>825</v>
      </c>
      <c r="D194" s="216" t="s">
        <v>199</v>
      </c>
      <c r="E194" s="217" t="s">
        <v>3886</v>
      </c>
      <c r="F194" s="218" t="s">
        <v>3887</v>
      </c>
      <c r="G194" s="219" t="s">
        <v>903</v>
      </c>
      <c r="H194" s="220">
        <v>68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109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109</v>
      </c>
      <c r="BM194" s="227" t="s">
        <v>3888</v>
      </c>
    </row>
    <row r="195" s="2" customFormat="1" ht="16.5" customHeight="1">
      <c r="A195" s="41"/>
      <c r="B195" s="42"/>
      <c r="C195" s="216" t="s">
        <v>830</v>
      </c>
      <c r="D195" s="216" t="s">
        <v>199</v>
      </c>
      <c r="E195" s="217" t="s">
        <v>3889</v>
      </c>
      <c r="F195" s="218" t="s">
        <v>3890</v>
      </c>
      <c r="G195" s="219" t="s">
        <v>903</v>
      </c>
      <c r="H195" s="220">
        <v>40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3891</v>
      </c>
    </row>
    <row r="196" s="2" customFormat="1" ht="16.5" customHeight="1">
      <c r="A196" s="41"/>
      <c r="B196" s="42"/>
      <c r="C196" s="216" t="s">
        <v>838</v>
      </c>
      <c r="D196" s="216" t="s">
        <v>199</v>
      </c>
      <c r="E196" s="217" t="s">
        <v>3892</v>
      </c>
      <c r="F196" s="218" t="s">
        <v>3893</v>
      </c>
      <c r="G196" s="219" t="s">
        <v>903</v>
      </c>
      <c r="H196" s="220">
        <v>220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3894</v>
      </c>
    </row>
    <row r="197" s="2" customFormat="1" ht="24.15" customHeight="1">
      <c r="A197" s="41"/>
      <c r="B197" s="42"/>
      <c r="C197" s="216" t="s">
        <v>843</v>
      </c>
      <c r="D197" s="216" t="s">
        <v>199</v>
      </c>
      <c r="E197" s="217" t="s">
        <v>3895</v>
      </c>
      <c r="F197" s="218" t="s">
        <v>3896</v>
      </c>
      <c r="G197" s="219" t="s">
        <v>903</v>
      </c>
      <c r="H197" s="220">
        <v>356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109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109</v>
      </c>
      <c r="BM197" s="227" t="s">
        <v>3897</v>
      </c>
    </row>
    <row r="198" s="2" customFormat="1" ht="24.15" customHeight="1">
      <c r="A198" s="41"/>
      <c r="B198" s="42"/>
      <c r="C198" s="216" t="s">
        <v>848</v>
      </c>
      <c r="D198" s="216" t="s">
        <v>199</v>
      </c>
      <c r="E198" s="217" t="s">
        <v>3898</v>
      </c>
      <c r="F198" s="218" t="s">
        <v>3899</v>
      </c>
      <c r="G198" s="219" t="s">
        <v>903</v>
      </c>
      <c r="H198" s="220">
        <v>90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3900</v>
      </c>
    </row>
    <row r="199" s="2" customFormat="1" ht="24.15" customHeight="1">
      <c r="A199" s="41"/>
      <c r="B199" s="42"/>
      <c r="C199" s="216" t="s">
        <v>854</v>
      </c>
      <c r="D199" s="216" t="s">
        <v>199</v>
      </c>
      <c r="E199" s="217" t="s">
        <v>3901</v>
      </c>
      <c r="F199" s="218" t="s">
        <v>3902</v>
      </c>
      <c r="G199" s="219" t="s">
        <v>903</v>
      </c>
      <c r="H199" s="220">
        <v>55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109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109</v>
      </c>
      <c r="BM199" s="227" t="s">
        <v>3903</v>
      </c>
    </row>
    <row r="200" s="2" customFormat="1" ht="16.5" customHeight="1">
      <c r="A200" s="41"/>
      <c r="B200" s="42"/>
      <c r="C200" s="216" t="s">
        <v>862</v>
      </c>
      <c r="D200" s="216" t="s">
        <v>199</v>
      </c>
      <c r="E200" s="217" t="s">
        <v>3904</v>
      </c>
      <c r="F200" s="218" t="s">
        <v>3905</v>
      </c>
      <c r="G200" s="219" t="s">
        <v>903</v>
      </c>
      <c r="H200" s="220">
        <v>10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109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109</v>
      </c>
      <c r="BM200" s="227" t="s">
        <v>3906</v>
      </c>
    </row>
    <row r="201" s="2" customFormat="1" ht="24.15" customHeight="1">
      <c r="A201" s="41"/>
      <c r="B201" s="42"/>
      <c r="C201" s="216" t="s">
        <v>867</v>
      </c>
      <c r="D201" s="216" t="s">
        <v>199</v>
      </c>
      <c r="E201" s="217" t="s">
        <v>3907</v>
      </c>
      <c r="F201" s="218" t="s">
        <v>3908</v>
      </c>
      <c r="G201" s="219" t="s">
        <v>3293</v>
      </c>
      <c r="H201" s="220">
        <v>45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109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109</v>
      </c>
      <c r="BM201" s="227" t="s">
        <v>3909</v>
      </c>
    </row>
    <row r="202" s="2" customFormat="1" ht="16.5" customHeight="1">
      <c r="A202" s="41"/>
      <c r="B202" s="42"/>
      <c r="C202" s="216" t="s">
        <v>872</v>
      </c>
      <c r="D202" s="216" t="s">
        <v>199</v>
      </c>
      <c r="E202" s="217" t="s">
        <v>3910</v>
      </c>
      <c r="F202" s="218" t="s">
        <v>3911</v>
      </c>
      <c r="G202" s="219" t="s">
        <v>903</v>
      </c>
      <c r="H202" s="220">
        <v>35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3912</v>
      </c>
    </row>
    <row r="203" s="2" customFormat="1" ht="16.5" customHeight="1">
      <c r="A203" s="41"/>
      <c r="B203" s="42"/>
      <c r="C203" s="216" t="s">
        <v>877</v>
      </c>
      <c r="D203" s="216" t="s">
        <v>199</v>
      </c>
      <c r="E203" s="217" t="s">
        <v>3913</v>
      </c>
      <c r="F203" s="218" t="s">
        <v>3914</v>
      </c>
      <c r="G203" s="219" t="s">
        <v>3293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109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109</v>
      </c>
      <c r="BM203" s="227" t="s">
        <v>3915</v>
      </c>
    </row>
    <row r="204" s="2" customFormat="1" ht="16.5" customHeight="1">
      <c r="A204" s="41"/>
      <c r="B204" s="42"/>
      <c r="C204" s="216" t="s">
        <v>883</v>
      </c>
      <c r="D204" s="216" t="s">
        <v>199</v>
      </c>
      <c r="E204" s="217" t="s">
        <v>3916</v>
      </c>
      <c r="F204" s="218" t="s">
        <v>3917</v>
      </c>
      <c r="G204" s="219" t="s">
        <v>3293</v>
      </c>
      <c r="H204" s="220">
        <v>2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3918</v>
      </c>
    </row>
    <row r="205" s="2" customFormat="1" ht="16.5" customHeight="1">
      <c r="A205" s="41"/>
      <c r="B205" s="42"/>
      <c r="C205" s="216" t="s">
        <v>892</v>
      </c>
      <c r="D205" s="216" t="s">
        <v>199</v>
      </c>
      <c r="E205" s="217" t="s">
        <v>3919</v>
      </c>
      <c r="F205" s="218" t="s">
        <v>3920</v>
      </c>
      <c r="G205" s="219" t="s">
        <v>3293</v>
      </c>
      <c r="H205" s="220">
        <v>24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3921</v>
      </c>
    </row>
    <row r="206" s="2" customFormat="1" ht="16.5" customHeight="1">
      <c r="A206" s="41"/>
      <c r="B206" s="42"/>
      <c r="C206" s="216" t="s">
        <v>900</v>
      </c>
      <c r="D206" s="216" t="s">
        <v>199</v>
      </c>
      <c r="E206" s="217" t="s">
        <v>3922</v>
      </c>
      <c r="F206" s="218" t="s">
        <v>3923</v>
      </c>
      <c r="G206" s="219" t="s">
        <v>3293</v>
      </c>
      <c r="H206" s="220">
        <v>2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109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109</v>
      </c>
      <c r="BM206" s="227" t="s">
        <v>3924</v>
      </c>
    </row>
    <row r="207" s="2" customFormat="1" ht="16.5" customHeight="1">
      <c r="A207" s="41"/>
      <c r="B207" s="42"/>
      <c r="C207" s="216" t="s">
        <v>908</v>
      </c>
      <c r="D207" s="216" t="s">
        <v>199</v>
      </c>
      <c r="E207" s="217" t="s">
        <v>3925</v>
      </c>
      <c r="F207" s="218" t="s">
        <v>3926</v>
      </c>
      <c r="G207" s="219" t="s">
        <v>3293</v>
      </c>
      <c r="H207" s="220">
        <v>32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109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109</v>
      </c>
      <c r="BM207" s="227" t="s">
        <v>3927</v>
      </c>
    </row>
    <row r="208" s="2" customFormat="1" ht="16.5" customHeight="1">
      <c r="A208" s="41"/>
      <c r="B208" s="42"/>
      <c r="C208" s="216" t="s">
        <v>912</v>
      </c>
      <c r="D208" s="216" t="s">
        <v>199</v>
      </c>
      <c r="E208" s="217" t="s">
        <v>3928</v>
      </c>
      <c r="F208" s="218" t="s">
        <v>3929</v>
      </c>
      <c r="G208" s="219" t="s">
        <v>3293</v>
      </c>
      <c r="H208" s="220">
        <v>87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109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109</v>
      </c>
      <c r="BM208" s="227" t="s">
        <v>3930</v>
      </c>
    </row>
    <row r="209" s="2" customFormat="1" ht="16.5" customHeight="1">
      <c r="A209" s="41"/>
      <c r="B209" s="42"/>
      <c r="C209" s="216" t="s">
        <v>916</v>
      </c>
      <c r="D209" s="216" t="s">
        <v>199</v>
      </c>
      <c r="E209" s="217" t="s">
        <v>3931</v>
      </c>
      <c r="F209" s="218" t="s">
        <v>3932</v>
      </c>
      <c r="G209" s="219" t="s">
        <v>3293</v>
      </c>
      <c r="H209" s="220">
        <v>44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109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109</v>
      </c>
      <c r="BM209" s="227" t="s">
        <v>3933</v>
      </c>
    </row>
    <row r="210" s="2" customFormat="1" ht="16.5" customHeight="1">
      <c r="A210" s="41"/>
      <c r="B210" s="42"/>
      <c r="C210" s="216" t="s">
        <v>921</v>
      </c>
      <c r="D210" s="216" t="s">
        <v>199</v>
      </c>
      <c r="E210" s="217" t="s">
        <v>3934</v>
      </c>
      <c r="F210" s="218" t="s">
        <v>3935</v>
      </c>
      <c r="G210" s="219" t="s">
        <v>3293</v>
      </c>
      <c r="H210" s="220">
        <v>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3936</v>
      </c>
    </row>
    <row r="211" s="2" customFormat="1" ht="16.5" customHeight="1">
      <c r="A211" s="41"/>
      <c r="B211" s="42"/>
      <c r="C211" s="216" t="s">
        <v>926</v>
      </c>
      <c r="D211" s="216" t="s">
        <v>199</v>
      </c>
      <c r="E211" s="217" t="s">
        <v>3937</v>
      </c>
      <c r="F211" s="218" t="s">
        <v>3938</v>
      </c>
      <c r="G211" s="219" t="s">
        <v>3293</v>
      </c>
      <c r="H211" s="220">
        <v>8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109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109</v>
      </c>
      <c r="BM211" s="227" t="s">
        <v>3939</v>
      </c>
    </row>
    <row r="212" s="2" customFormat="1" ht="16.5" customHeight="1">
      <c r="A212" s="41"/>
      <c r="B212" s="42"/>
      <c r="C212" s="216" t="s">
        <v>969</v>
      </c>
      <c r="D212" s="216" t="s">
        <v>199</v>
      </c>
      <c r="E212" s="217" t="s">
        <v>3940</v>
      </c>
      <c r="F212" s="218" t="s">
        <v>3941</v>
      </c>
      <c r="G212" s="219" t="s">
        <v>3293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109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109</v>
      </c>
      <c r="BM212" s="227" t="s">
        <v>3942</v>
      </c>
    </row>
    <row r="213" s="2" customFormat="1" ht="16.5" customHeight="1">
      <c r="A213" s="41"/>
      <c r="B213" s="42"/>
      <c r="C213" s="216" t="s">
        <v>974</v>
      </c>
      <c r="D213" s="216" t="s">
        <v>199</v>
      </c>
      <c r="E213" s="217" t="s">
        <v>3943</v>
      </c>
      <c r="F213" s="218" t="s">
        <v>3944</v>
      </c>
      <c r="G213" s="219" t="s">
        <v>3293</v>
      </c>
      <c r="H213" s="220">
        <v>15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109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109</v>
      </c>
      <c r="BM213" s="227" t="s">
        <v>3945</v>
      </c>
    </row>
    <row r="214" s="2" customFormat="1" ht="16.5" customHeight="1">
      <c r="A214" s="41"/>
      <c r="B214" s="42"/>
      <c r="C214" s="216" t="s">
        <v>986</v>
      </c>
      <c r="D214" s="216" t="s">
        <v>199</v>
      </c>
      <c r="E214" s="217" t="s">
        <v>3946</v>
      </c>
      <c r="F214" s="218" t="s">
        <v>3947</v>
      </c>
      <c r="G214" s="219" t="s">
        <v>3293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109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109</v>
      </c>
      <c r="BM214" s="227" t="s">
        <v>3948</v>
      </c>
    </row>
    <row r="215" s="2" customFormat="1" ht="16.5" customHeight="1">
      <c r="A215" s="41"/>
      <c r="B215" s="42"/>
      <c r="C215" s="216" t="s">
        <v>993</v>
      </c>
      <c r="D215" s="216" t="s">
        <v>199</v>
      </c>
      <c r="E215" s="217" t="s">
        <v>3949</v>
      </c>
      <c r="F215" s="218" t="s">
        <v>3950</v>
      </c>
      <c r="G215" s="219" t="s">
        <v>3293</v>
      </c>
      <c r="H215" s="220">
        <v>2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3951</v>
      </c>
    </row>
    <row r="216" s="2" customFormat="1" ht="16.5" customHeight="1">
      <c r="A216" s="41"/>
      <c r="B216" s="42"/>
      <c r="C216" s="216" t="s">
        <v>999</v>
      </c>
      <c r="D216" s="216" t="s">
        <v>199</v>
      </c>
      <c r="E216" s="217" t="s">
        <v>3952</v>
      </c>
      <c r="F216" s="218" t="s">
        <v>3953</v>
      </c>
      <c r="G216" s="219" t="s">
        <v>3293</v>
      </c>
      <c r="H216" s="220">
        <v>14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3954</v>
      </c>
    </row>
    <row r="217" s="2" customFormat="1" ht="16.5" customHeight="1">
      <c r="A217" s="41"/>
      <c r="B217" s="42"/>
      <c r="C217" s="216" t="s">
        <v>1049</v>
      </c>
      <c r="D217" s="216" t="s">
        <v>199</v>
      </c>
      <c r="E217" s="217" t="s">
        <v>3955</v>
      </c>
      <c r="F217" s="218" t="s">
        <v>3956</v>
      </c>
      <c r="G217" s="219" t="s">
        <v>3293</v>
      </c>
      <c r="H217" s="220">
        <v>3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109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109</v>
      </c>
      <c r="BM217" s="227" t="s">
        <v>3957</v>
      </c>
    </row>
    <row r="218" s="2" customFormat="1" ht="16.5" customHeight="1">
      <c r="A218" s="41"/>
      <c r="B218" s="42"/>
      <c r="C218" s="216" t="s">
        <v>1053</v>
      </c>
      <c r="D218" s="216" t="s">
        <v>199</v>
      </c>
      <c r="E218" s="217" t="s">
        <v>3958</v>
      </c>
      <c r="F218" s="218" t="s">
        <v>3959</v>
      </c>
      <c r="G218" s="219" t="s">
        <v>3293</v>
      </c>
      <c r="H218" s="220">
        <v>30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109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109</v>
      </c>
      <c r="BM218" s="227" t="s">
        <v>3960</v>
      </c>
    </row>
    <row r="219" s="2" customFormat="1" ht="16.5" customHeight="1">
      <c r="A219" s="41"/>
      <c r="B219" s="42"/>
      <c r="C219" s="216" t="s">
        <v>1059</v>
      </c>
      <c r="D219" s="216" t="s">
        <v>199</v>
      </c>
      <c r="E219" s="217" t="s">
        <v>3961</v>
      </c>
      <c r="F219" s="218" t="s">
        <v>3962</v>
      </c>
      <c r="G219" s="219" t="s">
        <v>903</v>
      </c>
      <c r="H219" s="220">
        <v>14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109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109</v>
      </c>
      <c r="BM219" s="227" t="s">
        <v>3963</v>
      </c>
    </row>
    <row r="220" s="2" customFormat="1" ht="16.5" customHeight="1">
      <c r="A220" s="41"/>
      <c r="B220" s="42"/>
      <c r="C220" s="216" t="s">
        <v>1064</v>
      </c>
      <c r="D220" s="216" t="s">
        <v>199</v>
      </c>
      <c r="E220" s="217" t="s">
        <v>3964</v>
      </c>
      <c r="F220" s="218" t="s">
        <v>3965</v>
      </c>
      <c r="G220" s="219" t="s">
        <v>3293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3966</v>
      </c>
    </row>
    <row r="221" s="2" customFormat="1" ht="24.15" customHeight="1">
      <c r="A221" s="41"/>
      <c r="B221" s="42"/>
      <c r="C221" s="216" t="s">
        <v>1069</v>
      </c>
      <c r="D221" s="216" t="s">
        <v>199</v>
      </c>
      <c r="E221" s="217" t="s">
        <v>3967</v>
      </c>
      <c r="F221" s="218" t="s">
        <v>3968</v>
      </c>
      <c r="G221" s="219" t="s">
        <v>3293</v>
      </c>
      <c r="H221" s="220">
        <v>19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109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109</v>
      </c>
      <c r="BM221" s="227" t="s">
        <v>3969</v>
      </c>
    </row>
    <row r="222" s="2" customFormat="1" ht="24.15" customHeight="1">
      <c r="A222" s="41"/>
      <c r="B222" s="42"/>
      <c r="C222" s="216" t="s">
        <v>1075</v>
      </c>
      <c r="D222" s="216" t="s">
        <v>199</v>
      </c>
      <c r="E222" s="217" t="s">
        <v>3970</v>
      </c>
      <c r="F222" s="218" t="s">
        <v>3971</v>
      </c>
      <c r="G222" s="219" t="s">
        <v>3293</v>
      </c>
      <c r="H222" s="220">
        <v>6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109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109</v>
      </c>
      <c r="BM222" s="227" t="s">
        <v>3972</v>
      </c>
    </row>
    <row r="223" s="2" customFormat="1" ht="24.15" customHeight="1">
      <c r="A223" s="41"/>
      <c r="B223" s="42"/>
      <c r="C223" s="216" t="s">
        <v>1080</v>
      </c>
      <c r="D223" s="216" t="s">
        <v>199</v>
      </c>
      <c r="E223" s="217" t="s">
        <v>3973</v>
      </c>
      <c r="F223" s="218" t="s">
        <v>3974</v>
      </c>
      <c r="G223" s="219" t="s">
        <v>3293</v>
      </c>
      <c r="H223" s="220">
        <v>8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109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109</v>
      </c>
      <c r="BM223" s="227" t="s">
        <v>3975</v>
      </c>
    </row>
    <row r="224" s="2" customFormat="1" ht="37.8" customHeight="1">
      <c r="A224" s="41"/>
      <c r="B224" s="42"/>
      <c r="C224" s="216" t="s">
        <v>1086</v>
      </c>
      <c r="D224" s="216" t="s">
        <v>199</v>
      </c>
      <c r="E224" s="217" t="s">
        <v>3976</v>
      </c>
      <c r="F224" s="218" t="s">
        <v>3977</v>
      </c>
      <c r="G224" s="219" t="s">
        <v>3293</v>
      </c>
      <c r="H224" s="220">
        <v>36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109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109</v>
      </c>
      <c r="BM224" s="227" t="s">
        <v>3978</v>
      </c>
    </row>
    <row r="225" s="2" customFormat="1" ht="24.15" customHeight="1">
      <c r="A225" s="41"/>
      <c r="B225" s="42"/>
      <c r="C225" s="216" t="s">
        <v>1090</v>
      </c>
      <c r="D225" s="216" t="s">
        <v>199</v>
      </c>
      <c r="E225" s="217" t="s">
        <v>3979</v>
      </c>
      <c r="F225" s="218" t="s">
        <v>3980</v>
      </c>
      <c r="G225" s="219" t="s">
        <v>3293</v>
      </c>
      <c r="H225" s="220">
        <v>43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3981</v>
      </c>
    </row>
    <row r="226" s="2" customFormat="1" ht="24.15" customHeight="1">
      <c r="A226" s="41"/>
      <c r="B226" s="42"/>
      <c r="C226" s="216" t="s">
        <v>1094</v>
      </c>
      <c r="D226" s="216" t="s">
        <v>199</v>
      </c>
      <c r="E226" s="217" t="s">
        <v>3982</v>
      </c>
      <c r="F226" s="218" t="s">
        <v>3983</v>
      </c>
      <c r="G226" s="219" t="s">
        <v>3293</v>
      </c>
      <c r="H226" s="220">
        <v>31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109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109</v>
      </c>
      <c r="BM226" s="227" t="s">
        <v>3984</v>
      </c>
    </row>
    <row r="227" s="2" customFormat="1" ht="24.15" customHeight="1">
      <c r="A227" s="41"/>
      <c r="B227" s="42"/>
      <c r="C227" s="216" t="s">
        <v>1098</v>
      </c>
      <c r="D227" s="216" t="s">
        <v>199</v>
      </c>
      <c r="E227" s="217" t="s">
        <v>3985</v>
      </c>
      <c r="F227" s="218" t="s">
        <v>3986</v>
      </c>
      <c r="G227" s="219" t="s">
        <v>3293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109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109</v>
      </c>
      <c r="BM227" s="227" t="s">
        <v>3987</v>
      </c>
    </row>
    <row r="228" s="2" customFormat="1" ht="24.15" customHeight="1">
      <c r="A228" s="41"/>
      <c r="B228" s="42"/>
      <c r="C228" s="216" t="s">
        <v>1104</v>
      </c>
      <c r="D228" s="216" t="s">
        <v>199</v>
      </c>
      <c r="E228" s="217" t="s">
        <v>3988</v>
      </c>
      <c r="F228" s="218" t="s">
        <v>3989</v>
      </c>
      <c r="G228" s="219" t="s">
        <v>3293</v>
      </c>
      <c r="H228" s="220">
        <v>16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3990</v>
      </c>
    </row>
    <row r="229" s="2" customFormat="1" ht="37.8" customHeight="1">
      <c r="A229" s="41"/>
      <c r="B229" s="42"/>
      <c r="C229" s="216" t="s">
        <v>1108</v>
      </c>
      <c r="D229" s="216" t="s">
        <v>199</v>
      </c>
      <c r="E229" s="217" t="s">
        <v>3991</v>
      </c>
      <c r="F229" s="218" t="s">
        <v>3992</v>
      </c>
      <c r="G229" s="219" t="s">
        <v>3293</v>
      </c>
      <c r="H229" s="220">
        <v>7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109</v>
      </c>
      <c r="AT229" s="227" t="s">
        <v>199</v>
      </c>
      <c r="AU229" s="227" t="s">
        <v>83</v>
      </c>
      <c r="AY229" s="20" t="s">
        <v>197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81</v>
      </c>
      <c r="BK229" s="228">
        <f>ROUND(I229*H229,2)</f>
        <v>0</v>
      </c>
      <c r="BL229" s="20" t="s">
        <v>109</v>
      </c>
      <c r="BM229" s="227" t="s">
        <v>3993</v>
      </c>
    </row>
    <row r="230" s="2" customFormat="1" ht="24.15" customHeight="1">
      <c r="A230" s="41"/>
      <c r="B230" s="42"/>
      <c r="C230" s="216" t="s">
        <v>1112</v>
      </c>
      <c r="D230" s="216" t="s">
        <v>199</v>
      </c>
      <c r="E230" s="217" t="s">
        <v>3994</v>
      </c>
      <c r="F230" s="218" t="s">
        <v>3995</v>
      </c>
      <c r="G230" s="219" t="s">
        <v>3293</v>
      </c>
      <c r="H230" s="220">
        <v>2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109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109</v>
      </c>
      <c r="BM230" s="227" t="s">
        <v>3996</v>
      </c>
    </row>
    <row r="231" s="2" customFormat="1" ht="24.15" customHeight="1">
      <c r="A231" s="41"/>
      <c r="B231" s="42"/>
      <c r="C231" s="216" t="s">
        <v>1117</v>
      </c>
      <c r="D231" s="216" t="s">
        <v>199</v>
      </c>
      <c r="E231" s="217" t="s">
        <v>3997</v>
      </c>
      <c r="F231" s="218" t="s">
        <v>3998</v>
      </c>
      <c r="G231" s="219" t="s">
        <v>3293</v>
      </c>
      <c r="H231" s="220">
        <v>12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109</v>
      </c>
      <c r="AT231" s="227" t="s">
        <v>199</v>
      </c>
      <c r="AU231" s="227" t="s">
        <v>83</v>
      </c>
      <c r="AY231" s="20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81</v>
      </c>
      <c r="BK231" s="228">
        <f>ROUND(I231*H231,2)</f>
        <v>0</v>
      </c>
      <c r="BL231" s="20" t="s">
        <v>109</v>
      </c>
      <c r="BM231" s="227" t="s">
        <v>3999</v>
      </c>
    </row>
    <row r="232" s="2" customFormat="1" ht="24.15" customHeight="1">
      <c r="A232" s="41"/>
      <c r="B232" s="42"/>
      <c r="C232" s="216" t="s">
        <v>1121</v>
      </c>
      <c r="D232" s="216" t="s">
        <v>199</v>
      </c>
      <c r="E232" s="217" t="s">
        <v>4000</v>
      </c>
      <c r="F232" s="218" t="s">
        <v>4001</v>
      </c>
      <c r="G232" s="219" t="s">
        <v>3293</v>
      </c>
      <c r="H232" s="220">
        <v>6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109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109</v>
      </c>
      <c r="BM232" s="227" t="s">
        <v>4002</v>
      </c>
    </row>
    <row r="233" s="2" customFormat="1" ht="24.15" customHeight="1">
      <c r="A233" s="41"/>
      <c r="B233" s="42"/>
      <c r="C233" s="216" t="s">
        <v>1125</v>
      </c>
      <c r="D233" s="216" t="s">
        <v>199</v>
      </c>
      <c r="E233" s="217" t="s">
        <v>4003</v>
      </c>
      <c r="F233" s="218" t="s">
        <v>4004</v>
      </c>
      <c r="G233" s="219" t="s">
        <v>3293</v>
      </c>
      <c r="H233" s="220">
        <v>10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4005</v>
      </c>
    </row>
    <row r="234" s="2" customFormat="1" ht="24.15" customHeight="1">
      <c r="A234" s="41"/>
      <c r="B234" s="42"/>
      <c r="C234" s="216" t="s">
        <v>1129</v>
      </c>
      <c r="D234" s="216" t="s">
        <v>199</v>
      </c>
      <c r="E234" s="217" t="s">
        <v>4006</v>
      </c>
      <c r="F234" s="218" t="s">
        <v>4007</v>
      </c>
      <c r="G234" s="219" t="s">
        <v>3293</v>
      </c>
      <c r="H234" s="220">
        <v>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109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109</v>
      </c>
      <c r="BM234" s="227" t="s">
        <v>4008</v>
      </c>
    </row>
    <row r="235" s="2" customFormat="1" ht="24.15" customHeight="1">
      <c r="A235" s="41"/>
      <c r="B235" s="42"/>
      <c r="C235" s="216" t="s">
        <v>1134</v>
      </c>
      <c r="D235" s="216" t="s">
        <v>199</v>
      </c>
      <c r="E235" s="217" t="s">
        <v>4009</v>
      </c>
      <c r="F235" s="218" t="s">
        <v>4010</v>
      </c>
      <c r="G235" s="219" t="s">
        <v>3293</v>
      </c>
      <c r="H235" s="220">
        <v>1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4011</v>
      </c>
    </row>
    <row r="236" s="2" customFormat="1" ht="24.15" customHeight="1">
      <c r="A236" s="41"/>
      <c r="B236" s="42"/>
      <c r="C236" s="216" t="s">
        <v>1138</v>
      </c>
      <c r="D236" s="216" t="s">
        <v>199</v>
      </c>
      <c r="E236" s="217" t="s">
        <v>4012</v>
      </c>
      <c r="F236" s="218" t="s">
        <v>4013</v>
      </c>
      <c r="G236" s="219" t="s">
        <v>3293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109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109</v>
      </c>
      <c r="BM236" s="227" t="s">
        <v>4014</v>
      </c>
    </row>
    <row r="237" s="2" customFormat="1" ht="16.5" customHeight="1">
      <c r="A237" s="41"/>
      <c r="B237" s="42"/>
      <c r="C237" s="216" t="s">
        <v>1143</v>
      </c>
      <c r="D237" s="216" t="s">
        <v>199</v>
      </c>
      <c r="E237" s="217" t="s">
        <v>4015</v>
      </c>
      <c r="F237" s="218" t="s">
        <v>4016</v>
      </c>
      <c r="G237" s="219" t="s">
        <v>3293</v>
      </c>
      <c r="H237" s="220">
        <v>420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109</v>
      </c>
      <c r="AT237" s="227" t="s">
        <v>199</v>
      </c>
      <c r="AU237" s="227" t="s">
        <v>83</v>
      </c>
      <c r="AY237" s="20" t="s">
        <v>197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81</v>
      </c>
      <c r="BK237" s="228">
        <f>ROUND(I237*H237,2)</f>
        <v>0</v>
      </c>
      <c r="BL237" s="20" t="s">
        <v>109</v>
      </c>
      <c r="BM237" s="227" t="s">
        <v>4017</v>
      </c>
    </row>
    <row r="238" s="2" customFormat="1" ht="16.5" customHeight="1">
      <c r="A238" s="41"/>
      <c r="B238" s="42"/>
      <c r="C238" s="216" t="s">
        <v>1147</v>
      </c>
      <c r="D238" s="216" t="s">
        <v>199</v>
      </c>
      <c r="E238" s="217" t="s">
        <v>4018</v>
      </c>
      <c r="F238" s="218" t="s">
        <v>4019</v>
      </c>
      <c r="G238" s="219" t="s">
        <v>3293</v>
      </c>
      <c r="H238" s="220">
        <v>220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109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109</v>
      </c>
      <c r="BM238" s="227" t="s">
        <v>4020</v>
      </c>
    </row>
    <row r="239" s="2" customFormat="1" ht="16.5" customHeight="1">
      <c r="A239" s="41"/>
      <c r="B239" s="42"/>
      <c r="C239" s="216" t="s">
        <v>1152</v>
      </c>
      <c r="D239" s="216" t="s">
        <v>199</v>
      </c>
      <c r="E239" s="217" t="s">
        <v>4021</v>
      </c>
      <c r="F239" s="218" t="s">
        <v>4022</v>
      </c>
      <c r="G239" s="219" t="s">
        <v>3293</v>
      </c>
      <c r="H239" s="220">
        <v>30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109</v>
      </c>
      <c r="AT239" s="227" t="s">
        <v>199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109</v>
      </c>
      <c r="BM239" s="227" t="s">
        <v>4023</v>
      </c>
    </row>
    <row r="240" s="2" customFormat="1" ht="16.5" customHeight="1">
      <c r="A240" s="41"/>
      <c r="B240" s="42"/>
      <c r="C240" s="216" t="s">
        <v>1158</v>
      </c>
      <c r="D240" s="216" t="s">
        <v>199</v>
      </c>
      <c r="E240" s="217" t="s">
        <v>4024</v>
      </c>
      <c r="F240" s="218" t="s">
        <v>4025</v>
      </c>
      <c r="G240" s="219" t="s">
        <v>3293</v>
      </c>
      <c r="H240" s="220">
        <v>30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4026</v>
      </c>
    </row>
    <row r="241" s="2" customFormat="1" ht="16.5" customHeight="1">
      <c r="A241" s="41"/>
      <c r="B241" s="42"/>
      <c r="C241" s="216" t="s">
        <v>1164</v>
      </c>
      <c r="D241" s="216" t="s">
        <v>199</v>
      </c>
      <c r="E241" s="217" t="s">
        <v>4027</v>
      </c>
      <c r="F241" s="218" t="s">
        <v>4028</v>
      </c>
      <c r="G241" s="219" t="s">
        <v>3293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109</v>
      </c>
      <c r="AT241" s="227" t="s">
        <v>199</v>
      </c>
      <c r="AU241" s="227" t="s">
        <v>83</v>
      </c>
      <c r="AY241" s="20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81</v>
      </c>
      <c r="BK241" s="228">
        <f>ROUND(I241*H241,2)</f>
        <v>0</v>
      </c>
      <c r="BL241" s="20" t="s">
        <v>109</v>
      </c>
      <c r="BM241" s="227" t="s">
        <v>4029</v>
      </c>
    </row>
    <row r="242" s="2" customFormat="1" ht="16.5" customHeight="1">
      <c r="A242" s="41"/>
      <c r="B242" s="42"/>
      <c r="C242" s="216" t="s">
        <v>1170</v>
      </c>
      <c r="D242" s="216" t="s">
        <v>199</v>
      </c>
      <c r="E242" s="217" t="s">
        <v>4030</v>
      </c>
      <c r="F242" s="218" t="s">
        <v>4031</v>
      </c>
      <c r="G242" s="219" t="s">
        <v>3293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109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109</v>
      </c>
      <c r="BM242" s="227" t="s">
        <v>4032</v>
      </c>
    </row>
    <row r="243" s="2" customFormat="1" ht="16.5" customHeight="1">
      <c r="A243" s="41"/>
      <c r="B243" s="42"/>
      <c r="C243" s="216" t="s">
        <v>1176</v>
      </c>
      <c r="D243" s="216" t="s">
        <v>199</v>
      </c>
      <c r="E243" s="217" t="s">
        <v>4033</v>
      </c>
      <c r="F243" s="218" t="s">
        <v>4034</v>
      </c>
      <c r="G243" s="219" t="s">
        <v>3293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4035</v>
      </c>
    </row>
    <row r="244" s="2" customFormat="1" ht="16.5" customHeight="1">
      <c r="A244" s="41"/>
      <c r="B244" s="42"/>
      <c r="C244" s="216" t="s">
        <v>1182</v>
      </c>
      <c r="D244" s="216" t="s">
        <v>199</v>
      </c>
      <c r="E244" s="217" t="s">
        <v>4036</v>
      </c>
      <c r="F244" s="218" t="s">
        <v>4037</v>
      </c>
      <c r="G244" s="219" t="s">
        <v>3293</v>
      </c>
      <c r="H244" s="220">
        <v>5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109</v>
      </c>
      <c r="AT244" s="227" t="s">
        <v>199</v>
      </c>
      <c r="AU244" s="227" t="s">
        <v>83</v>
      </c>
      <c r="AY244" s="20" t="s">
        <v>197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81</v>
      </c>
      <c r="BK244" s="228">
        <f>ROUND(I244*H244,2)</f>
        <v>0</v>
      </c>
      <c r="BL244" s="20" t="s">
        <v>109</v>
      </c>
      <c r="BM244" s="227" t="s">
        <v>4038</v>
      </c>
    </row>
    <row r="245" s="2" customFormat="1" ht="16.5" customHeight="1">
      <c r="A245" s="41"/>
      <c r="B245" s="42"/>
      <c r="C245" s="216" t="s">
        <v>1187</v>
      </c>
      <c r="D245" s="216" t="s">
        <v>199</v>
      </c>
      <c r="E245" s="217" t="s">
        <v>4039</v>
      </c>
      <c r="F245" s="218" t="s">
        <v>4040</v>
      </c>
      <c r="G245" s="219" t="s">
        <v>3293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109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109</v>
      </c>
      <c r="BM245" s="227" t="s">
        <v>4041</v>
      </c>
    </row>
    <row r="246" s="2" customFormat="1" ht="16.5" customHeight="1">
      <c r="A246" s="41"/>
      <c r="B246" s="42"/>
      <c r="C246" s="216" t="s">
        <v>1192</v>
      </c>
      <c r="D246" s="216" t="s">
        <v>199</v>
      </c>
      <c r="E246" s="217" t="s">
        <v>4042</v>
      </c>
      <c r="F246" s="218" t="s">
        <v>4043</v>
      </c>
      <c r="G246" s="219" t="s">
        <v>3293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4044</v>
      </c>
    </row>
    <row r="247" s="2" customFormat="1" ht="16.5" customHeight="1">
      <c r="A247" s="41"/>
      <c r="B247" s="42"/>
      <c r="C247" s="216" t="s">
        <v>1198</v>
      </c>
      <c r="D247" s="216" t="s">
        <v>199</v>
      </c>
      <c r="E247" s="217" t="s">
        <v>4045</v>
      </c>
      <c r="F247" s="218" t="s">
        <v>4046</v>
      </c>
      <c r="G247" s="219" t="s">
        <v>3293</v>
      </c>
      <c r="H247" s="220">
        <v>143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109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109</v>
      </c>
      <c r="BM247" s="227" t="s">
        <v>4047</v>
      </c>
    </row>
    <row r="248" s="2" customFormat="1" ht="21.75" customHeight="1">
      <c r="A248" s="41"/>
      <c r="B248" s="42"/>
      <c r="C248" s="216" t="s">
        <v>1204</v>
      </c>
      <c r="D248" s="216" t="s">
        <v>199</v>
      </c>
      <c r="E248" s="217" t="s">
        <v>4048</v>
      </c>
      <c r="F248" s="218" t="s">
        <v>4049</v>
      </c>
      <c r="G248" s="219" t="s">
        <v>3293</v>
      </c>
      <c r="H248" s="220">
        <v>13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109</v>
      </c>
      <c r="AT248" s="227" t="s">
        <v>199</v>
      </c>
      <c r="AU248" s="227" t="s">
        <v>83</v>
      </c>
      <c r="AY248" s="20" t="s">
        <v>197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81</v>
      </c>
      <c r="BK248" s="228">
        <f>ROUND(I248*H248,2)</f>
        <v>0</v>
      </c>
      <c r="BL248" s="20" t="s">
        <v>109</v>
      </c>
      <c r="BM248" s="227" t="s">
        <v>4050</v>
      </c>
    </row>
    <row r="249" s="2" customFormat="1" ht="21.75" customHeight="1">
      <c r="A249" s="41"/>
      <c r="B249" s="42"/>
      <c r="C249" s="216" t="s">
        <v>1209</v>
      </c>
      <c r="D249" s="216" t="s">
        <v>199</v>
      </c>
      <c r="E249" s="217" t="s">
        <v>4051</v>
      </c>
      <c r="F249" s="218" t="s">
        <v>4052</v>
      </c>
      <c r="G249" s="219" t="s">
        <v>3293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4053</v>
      </c>
    </row>
    <row r="250" s="2" customFormat="1" ht="21.75" customHeight="1">
      <c r="A250" s="41"/>
      <c r="B250" s="42"/>
      <c r="C250" s="216" t="s">
        <v>1214</v>
      </c>
      <c r="D250" s="216" t="s">
        <v>199</v>
      </c>
      <c r="E250" s="217" t="s">
        <v>4054</v>
      </c>
      <c r="F250" s="218" t="s">
        <v>4055</v>
      </c>
      <c r="G250" s="219" t="s">
        <v>3293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109</v>
      </c>
      <c r="AT250" s="227" t="s">
        <v>199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109</v>
      </c>
      <c r="BM250" s="227" t="s">
        <v>4056</v>
      </c>
    </row>
    <row r="251" s="2" customFormat="1" ht="16.5" customHeight="1">
      <c r="A251" s="41"/>
      <c r="B251" s="42"/>
      <c r="C251" s="216" t="s">
        <v>1219</v>
      </c>
      <c r="D251" s="216" t="s">
        <v>199</v>
      </c>
      <c r="E251" s="217" t="s">
        <v>4057</v>
      </c>
      <c r="F251" s="218" t="s">
        <v>4058</v>
      </c>
      <c r="G251" s="219" t="s">
        <v>3293</v>
      </c>
      <c r="H251" s="220">
        <v>2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109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109</v>
      </c>
      <c r="BM251" s="227" t="s">
        <v>4059</v>
      </c>
    </row>
    <row r="252" s="2" customFormat="1" ht="16.5" customHeight="1">
      <c r="A252" s="41"/>
      <c r="B252" s="42"/>
      <c r="C252" s="216" t="s">
        <v>1224</v>
      </c>
      <c r="D252" s="216" t="s">
        <v>199</v>
      </c>
      <c r="E252" s="217" t="s">
        <v>4060</v>
      </c>
      <c r="F252" s="218" t="s">
        <v>4061</v>
      </c>
      <c r="G252" s="219" t="s">
        <v>3293</v>
      </c>
      <c r="H252" s="220">
        <v>2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109</v>
      </c>
      <c r="AT252" s="227" t="s">
        <v>199</v>
      </c>
      <c r="AU252" s="227" t="s">
        <v>83</v>
      </c>
      <c r="AY252" s="20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81</v>
      </c>
      <c r="BK252" s="228">
        <f>ROUND(I252*H252,2)</f>
        <v>0</v>
      </c>
      <c r="BL252" s="20" t="s">
        <v>109</v>
      </c>
      <c r="BM252" s="227" t="s">
        <v>4062</v>
      </c>
    </row>
    <row r="253" s="2" customFormat="1" ht="33" customHeight="1">
      <c r="A253" s="41"/>
      <c r="B253" s="42"/>
      <c r="C253" s="216" t="s">
        <v>1230</v>
      </c>
      <c r="D253" s="216" t="s">
        <v>199</v>
      </c>
      <c r="E253" s="217" t="s">
        <v>4063</v>
      </c>
      <c r="F253" s="218" t="s">
        <v>4064</v>
      </c>
      <c r="G253" s="219" t="s">
        <v>3293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109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109</v>
      </c>
      <c r="BM253" s="227" t="s">
        <v>4065</v>
      </c>
    </row>
    <row r="254" s="2" customFormat="1" ht="21.75" customHeight="1">
      <c r="A254" s="41"/>
      <c r="B254" s="42"/>
      <c r="C254" s="216" t="s">
        <v>1236</v>
      </c>
      <c r="D254" s="216" t="s">
        <v>199</v>
      </c>
      <c r="E254" s="217" t="s">
        <v>4066</v>
      </c>
      <c r="F254" s="218" t="s">
        <v>4067</v>
      </c>
      <c r="G254" s="219" t="s">
        <v>3293</v>
      </c>
      <c r="H254" s="220">
        <v>4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4068</v>
      </c>
    </row>
    <row r="255" s="2" customFormat="1" ht="16.5" customHeight="1">
      <c r="A255" s="41"/>
      <c r="B255" s="42"/>
      <c r="C255" s="216" t="s">
        <v>1242</v>
      </c>
      <c r="D255" s="216" t="s">
        <v>199</v>
      </c>
      <c r="E255" s="217" t="s">
        <v>4069</v>
      </c>
      <c r="F255" s="218" t="s">
        <v>4070</v>
      </c>
      <c r="G255" s="219" t="s">
        <v>3293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109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109</v>
      </c>
      <c r="BM255" s="227" t="s">
        <v>4071</v>
      </c>
    </row>
    <row r="256" s="2" customFormat="1" ht="16.5" customHeight="1">
      <c r="A256" s="41"/>
      <c r="B256" s="42"/>
      <c r="C256" s="216" t="s">
        <v>1248</v>
      </c>
      <c r="D256" s="216" t="s">
        <v>199</v>
      </c>
      <c r="E256" s="217" t="s">
        <v>4072</v>
      </c>
      <c r="F256" s="218" t="s">
        <v>4073</v>
      </c>
      <c r="G256" s="219" t="s">
        <v>211</v>
      </c>
      <c r="H256" s="220">
        <v>0.5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109</v>
      </c>
      <c r="AT256" s="227" t="s">
        <v>199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109</v>
      </c>
      <c r="BM256" s="227" t="s">
        <v>4074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4075</v>
      </c>
      <c r="F257" s="214" t="s">
        <v>4076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SUM(P258:P275)</f>
        <v>0</v>
      </c>
      <c r="Q257" s="208"/>
      <c r="R257" s="209">
        <f>SUM(R258:R275)</f>
        <v>0</v>
      </c>
      <c r="S257" s="208"/>
      <c r="T257" s="210">
        <f>SUM(T258:T275)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81</v>
      </c>
      <c r="AT257" s="212" t="s">
        <v>73</v>
      </c>
      <c r="AU257" s="212" t="s">
        <v>81</v>
      </c>
      <c r="AY257" s="211" t="s">
        <v>197</v>
      </c>
      <c r="BK257" s="213">
        <f>SUM(BK258:BK275)</f>
        <v>0</v>
      </c>
    </row>
    <row r="258" s="2" customFormat="1" ht="16.5" customHeight="1">
      <c r="A258" s="41"/>
      <c r="B258" s="42"/>
      <c r="C258" s="216" t="s">
        <v>1254</v>
      </c>
      <c r="D258" s="216" t="s">
        <v>199</v>
      </c>
      <c r="E258" s="217" t="s">
        <v>4077</v>
      </c>
      <c r="F258" s="218" t="s">
        <v>4078</v>
      </c>
      <c r="G258" s="219" t="s">
        <v>903</v>
      </c>
      <c r="H258" s="220">
        <v>105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109</v>
      </c>
      <c r="AT258" s="227" t="s">
        <v>199</v>
      </c>
      <c r="AU258" s="227" t="s">
        <v>83</v>
      </c>
      <c r="AY258" s="20" t="s">
        <v>197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81</v>
      </c>
      <c r="BK258" s="228">
        <f>ROUND(I258*H258,2)</f>
        <v>0</v>
      </c>
      <c r="BL258" s="20" t="s">
        <v>109</v>
      </c>
      <c r="BM258" s="227" t="s">
        <v>4079</v>
      </c>
    </row>
    <row r="259" s="2" customFormat="1" ht="16.5" customHeight="1">
      <c r="A259" s="41"/>
      <c r="B259" s="42"/>
      <c r="C259" s="216" t="s">
        <v>1262</v>
      </c>
      <c r="D259" s="216" t="s">
        <v>199</v>
      </c>
      <c r="E259" s="217" t="s">
        <v>4080</v>
      </c>
      <c r="F259" s="218" t="s">
        <v>4081</v>
      </c>
      <c r="G259" s="219" t="s">
        <v>903</v>
      </c>
      <c r="H259" s="220">
        <v>40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109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109</v>
      </c>
      <c r="BM259" s="227" t="s">
        <v>4082</v>
      </c>
    </row>
    <row r="260" s="2" customFormat="1" ht="16.5" customHeight="1">
      <c r="A260" s="41"/>
      <c r="B260" s="42"/>
      <c r="C260" s="216" t="s">
        <v>1271</v>
      </c>
      <c r="D260" s="216" t="s">
        <v>199</v>
      </c>
      <c r="E260" s="217" t="s">
        <v>4083</v>
      </c>
      <c r="F260" s="218" t="s">
        <v>4084</v>
      </c>
      <c r="G260" s="219" t="s">
        <v>903</v>
      </c>
      <c r="H260" s="220">
        <v>195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4085</v>
      </c>
    </row>
    <row r="261" s="2" customFormat="1" ht="16.5" customHeight="1">
      <c r="A261" s="41"/>
      <c r="B261" s="42"/>
      <c r="C261" s="216" t="s">
        <v>1277</v>
      </c>
      <c r="D261" s="216" t="s">
        <v>199</v>
      </c>
      <c r="E261" s="217" t="s">
        <v>4086</v>
      </c>
      <c r="F261" s="218" t="s">
        <v>4087</v>
      </c>
      <c r="G261" s="219" t="s">
        <v>3293</v>
      </c>
      <c r="H261" s="220">
        <v>53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109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109</v>
      </c>
      <c r="BM261" s="227" t="s">
        <v>4088</v>
      </c>
    </row>
    <row r="262" s="2" customFormat="1" ht="16.5" customHeight="1">
      <c r="A262" s="41"/>
      <c r="B262" s="42"/>
      <c r="C262" s="216" t="s">
        <v>1285</v>
      </c>
      <c r="D262" s="216" t="s">
        <v>199</v>
      </c>
      <c r="E262" s="217" t="s">
        <v>4089</v>
      </c>
      <c r="F262" s="218" t="s">
        <v>4090</v>
      </c>
      <c r="G262" s="219" t="s">
        <v>3293</v>
      </c>
      <c r="H262" s="220">
        <v>102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109</v>
      </c>
      <c r="AT262" s="227" t="s">
        <v>199</v>
      </c>
      <c r="AU262" s="227" t="s">
        <v>83</v>
      </c>
      <c r="AY262" s="20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81</v>
      </c>
      <c r="BK262" s="228">
        <f>ROUND(I262*H262,2)</f>
        <v>0</v>
      </c>
      <c r="BL262" s="20" t="s">
        <v>109</v>
      </c>
      <c r="BM262" s="227" t="s">
        <v>4091</v>
      </c>
    </row>
    <row r="263" s="2" customFormat="1" ht="16.5" customHeight="1">
      <c r="A263" s="41"/>
      <c r="B263" s="42"/>
      <c r="C263" s="216" t="s">
        <v>1290</v>
      </c>
      <c r="D263" s="216" t="s">
        <v>199</v>
      </c>
      <c r="E263" s="217" t="s">
        <v>4092</v>
      </c>
      <c r="F263" s="218" t="s">
        <v>4093</v>
      </c>
      <c r="G263" s="219" t="s">
        <v>3293</v>
      </c>
      <c r="H263" s="220">
        <v>7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109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109</v>
      </c>
      <c r="BM263" s="227" t="s">
        <v>4094</v>
      </c>
    </row>
    <row r="264" s="2" customFormat="1" ht="16.5" customHeight="1">
      <c r="A264" s="41"/>
      <c r="B264" s="42"/>
      <c r="C264" s="216" t="s">
        <v>1296</v>
      </c>
      <c r="D264" s="216" t="s">
        <v>199</v>
      </c>
      <c r="E264" s="217" t="s">
        <v>4095</v>
      </c>
      <c r="F264" s="218" t="s">
        <v>4096</v>
      </c>
      <c r="G264" s="219" t="s">
        <v>3293</v>
      </c>
      <c r="H264" s="220">
        <v>14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109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109</v>
      </c>
      <c r="BM264" s="227" t="s">
        <v>4097</v>
      </c>
    </row>
    <row r="265" s="2" customFormat="1" ht="16.5" customHeight="1">
      <c r="A265" s="41"/>
      <c r="B265" s="42"/>
      <c r="C265" s="216" t="s">
        <v>1302</v>
      </c>
      <c r="D265" s="216" t="s">
        <v>199</v>
      </c>
      <c r="E265" s="217" t="s">
        <v>4098</v>
      </c>
      <c r="F265" s="218" t="s">
        <v>4099</v>
      </c>
      <c r="G265" s="219" t="s">
        <v>3293</v>
      </c>
      <c r="H265" s="220">
        <v>7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4100</v>
      </c>
    </row>
    <row r="266" s="2" customFormat="1" ht="16.5" customHeight="1">
      <c r="A266" s="41"/>
      <c r="B266" s="42"/>
      <c r="C266" s="216" t="s">
        <v>1307</v>
      </c>
      <c r="D266" s="216" t="s">
        <v>199</v>
      </c>
      <c r="E266" s="217" t="s">
        <v>4101</v>
      </c>
      <c r="F266" s="218" t="s">
        <v>4102</v>
      </c>
      <c r="G266" s="219" t="s">
        <v>3293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109</v>
      </c>
      <c r="AT266" s="227" t="s">
        <v>199</v>
      </c>
      <c r="AU266" s="227" t="s">
        <v>83</v>
      </c>
      <c r="AY266" s="20" t="s">
        <v>197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81</v>
      </c>
      <c r="BK266" s="228">
        <f>ROUND(I266*H266,2)</f>
        <v>0</v>
      </c>
      <c r="BL266" s="20" t="s">
        <v>109</v>
      </c>
      <c r="BM266" s="227" t="s">
        <v>4103</v>
      </c>
    </row>
    <row r="267" s="2" customFormat="1" ht="16.5" customHeight="1">
      <c r="A267" s="41"/>
      <c r="B267" s="42"/>
      <c r="C267" s="216" t="s">
        <v>1311</v>
      </c>
      <c r="D267" s="216" t="s">
        <v>199</v>
      </c>
      <c r="E267" s="217" t="s">
        <v>4104</v>
      </c>
      <c r="F267" s="218" t="s">
        <v>4105</v>
      </c>
      <c r="G267" s="219" t="s">
        <v>3293</v>
      </c>
      <c r="H267" s="220">
        <v>7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109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109</v>
      </c>
      <c r="BM267" s="227" t="s">
        <v>4106</v>
      </c>
    </row>
    <row r="268" s="2" customFormat="1" ht="16.5" customHeight="1">
      <c r="A268" s="41"/>
      <c r="B268" s="42"/>
      <c r="C268" s="216" t="s">
        <v>1317</v>
      </c>
      <c r="D268" s="216" t="s">
        <v>199</v>
      </c>
      <c r="E268" s="217" t="s">
        <v>4107</v>
      </c>
      <c r="F268" s="218" t="s">
        <v>4108</v>
      </c>
      <c r="G268" s="219" t="s">
        <v>3293</v>
      </c>
      <c r="H268" s="220">
        <v>4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4109</v>
      </c>
    </row>
    <row r="269" s="2" customFormat="1" ht="16.5" customHeight="1">
      <c r="A269" s="41"/>
      <c r="B269" s="42"/>
      <c r="C269" s="216" t="s">
        <v>1323</v>
      </c>
      <c r="D269" s="216" t="s">
        <v>199</v>
      </c>
      <c r="E269" s="217" t="s">
        <v>4110</v>
      </c>
      <c r="F269" s="218" t="s">
        <v>4111</v>
      </c>
      <c r="G269" s="219" t="s">
        <v>3293</v>
      </c>
      <c r="H269" s="220">
        <v>26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109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109</v>
      </c>
      <c r="BM269" s="227" t="s">
        <v>4112</v>
      </c>
    </row>
    <row r="270" s="2" customFormat="1" ht="16.5" customHeight="1">
      <c r="A270" s="41"/>
      <c r="B270" s="42"/>
      <c r="C270" s="216" t="s">
        <v>1328</v>
      </c>
      <c r="D270" s="216" t="s">
        <v>199</v>
      </c>
      <c r="E270" s="217" t="s">
        <v>4113</v>
      </c>
      <c r="F270" s="218" t="s">
        <v>4114</v>
      </c>
      <c r="G270" s="219" t="s">
        <v>3293</v>
      </c>
      <c r="H270" s="220">
        <v>7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109</v>
      </c>
      <c r="AT270" s="227" t="s">
        <v>199</v>
      </c>
      <c r="AU270" s="227" t="s">
        <v>83</v>
      </c>
      <c r="AY270" s="20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81</v>
      </c>
      <c r="BK270" s="228">
        <f>ROUND(I270*H270,2)</f>
        <v>0</v>
      </c>
      <c r="BL270" s="20" t="s">
        <v>109</v>
      </c>
      <c r="BM270" s="227" t="s">
        <v>4115</v>
      </c>
    </row>
    <row r="271" s="2" customFormat="1" ht="16.5" customHeight="1">
      <c r="A271" s="41"/>
      <c r="B271" s="42"/>
      <c r="C271" s="216" t="s">
        <v>1336</v>
      </c>
      <c r="D271" s="216" t="s">
        <v>199</v>
      </c>
      <c r="E271" s="217" t="s">
        <v>4116</v>
      </c>
      <c r="F271" s="218" t="s">
        <v>4117</v>
      </c>
      <c r="G271" s="219" t="s">
        <v>3293</v>
      </c>
      <c r="H271" s="220">
        <v>7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4118</v>
      </c>
    </row>
    <row r="272" s="2" customFormat="1" ht="16.5" customHeight="1">
      <c r="A272" s="41"/>
      <c r="B272" s="42"/>
      <c r="C272" s="216" t="s">
        <v>1346</v>
      </c>
      <c r="D272" s="216" t="s">
        <v>199</v>
      </c>
      <c r="E272" s="217" t="s">
        <v>4119</v>
      </c>
      <c r="F272" s="218" t="s">
        <v>4120</v>
      </c>
      <c r="G272" s="219" t="s">
        <v>3293</v>
      </c>
      <c r="H272" s="220">
        <v>1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109</v>
      </c>
      <c r="AT272" s="227" t="s">
        <v>199</v>
      </c>
      <c r="AU272" s="227" t="s">
        <v>83</v>
      </c>
      <c r="AY272" s="20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81</v>
      </c>
      <c r="BK272" s="228">
        <f>ROUND(I272*H272,2)</f>
        <v>0</v>
      </c>
      <c r="BL272" s="20" t="s">
        <v>109</v>
      </c>
      <c r="BM272" s="227" t="s">
        <v>4121</v>
      </c>
    </row>
    <row r="273" s="2" customFormat="1" ht="16.5" customHeight="1">
      <c r="A273" s="41"/>
      <c r="B273" s="42"/>
      <c r="C273" s="216" t="s">
        <v>1351</v>
      </c>
      <c r="D273" s="216" t="s">
        <v>199</v>
      </c>
      <c r="E273" s="217" t="s">
        <v>4122</v>
      </c>
      <c r="F273" s="218" t="s">
        <v>4123</v>
      </c>
      <c r="G273" s="219" t="s">
        <v>3293</v>
      </c>
      <c r="H273" s="220">
        <v>7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109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109</v>
      </c>
      <c r="BM273" s="227" t="s">
        <v>4124</v>
      </c>
    </row>
    <row r="274" s="2" customFormat="1" ht="16.5" customHeight="1">
      <c r="A274" s="41"/>
      <c r="B274" s="42"/>
      <c r="C274" s="216" t="s">
        <v>1355</v>
      </c>
      <c r="D274" s="216" t="s">
        <v>199</v>
      </c>
      <c r="E274" s="217" t="s">
        <v>4125</v>
      </c>
      <c r="F274" s="218" t="s">
        <v>4126</v>
      </c>
      <c r="G274" s="219" t="s">
        <v>3293</v>
      </c>
      <c r="H274" s="220">
        <v>8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4127</v>
      </c>
    </row>
    <row r="275" s="2" customFormat="1" ht="16.5" customHeight="1">
      <c r="A275" s="41"/>
      <c r="B275" s="42"/>
      <c r="C275" s="216" t="s">
        <v>1359</v>
      </c>
      <c r="D275" s="216" t="s">
        <v>199</v>
      </c>
      <c r="E275" s="217" t="s">
        <v>4128</v>
      </c>
      <c r="F275" s="218" t="s">
        <v>4129</v>
      </c>
      <c r="G275" s="219" t="s">
        <v>3293</v>
      </c>
      <c r="H275" s="220">
        <v>8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109</v>
      </c>
      <c r="AT275" s="227" t="s">
        <v>199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109</v>
      </c>
      <c r="BM275" s="227" t="s">
        <v>4130</v>
      </c>
    </row>
    <row r="276" s="12" customFormat="1" ht="25.92" customHeight="1">
      <c r="A276" s="12"/>
      <c r="B276" s="200"/>
      <c r="C276" s="201"/>
      <c r="D276" s="202" t="s">
        <v>73</v>
      </c>
      <c r="E276" s="203" t="s">
        <v>4131</v>
      </c>
      <c r="F276" s="203" t="s">
        <v>4132</v>
      </c>
      <c r="G276" s="201"/>
      <c r="H276" s="201"/>
      <c r="I276" s="204"/>
      <c r="J276" s="205">
        <f>BK276</f>
        <v>0</v>
      </c>
      <c r="K276" s="201"/>
      <c r="L276" s="206"/>
      <c r="M276" s="207"/>
      <c r="N276" s="208"/>
      <c r="O276" s="208"/>
      <c r="P276" s="209">
        <f>SUM(P277:P283)</f>
        <v>0</v>
      </c>
      <c r="Q276" s="208"/>
      <c r="R276" s="209">
        <f>SUM(R277:R283)</f>
        <v>0</v>
      </c>
      <c r="S276" s="208"/>
      <c r="T276" s="21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81</v>
      </c>
      <c r="AT276" s="212" t="s">
        <v>73</v>
      </c>
      <c r="AU276" s="212" t="s">
        <v>74</v>
      </c>
      <c r="AY276" s="211" t="s">
        <v>197</v>
      </c>
      <c r="BK276" s="213">
        <f>SUM(BK277:BK283)</f>
        <v>0</v>
      </c>
    </row>
    <row r="277" s="2" customFormat="1" ht="16.5" customHeight="1">
      <c r="A277" s="41"/>
      <c r="B277" s="42"/>
      <c r="C277" s="216" t="s">
        <v>1365</v>
      </c>
      <c r="D277" s="216" t="s">
        <v>199</v>
      </c>
      <c r="E277" s="217" t="s">
        <v>4133</v>
      </c>
      <c r="F277" s="218" t="s">
        <v>4134</v>
      </c>
      <c r="G277" s="219" t="s">
        <v>4135</v>
      </c>
      <c r="H277" s="220">
        <v>25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45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109</v>
      </c>
      <c r="AT277" s="227" t="s">
        <v>199</v>
      </c>
      <c r="AU277" s="227" t="s">
        <v>81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109</v>
      </c>
      <c r="BM277" s="227" t="s">
        <v>4136</v>
      </c>
    </row>
    <row r="278" s="2" customFormat="1" ht="16.5" customHeight="1">
      <c r="A278" s="41"/>
      <c r="B278" s="42"/>
      <c r="C278" s="216" t="s">
        <v>1372</v>
      </c>
      <c r="D278" s="216" t="s">
        <v>199</v>
      </c>
      <c r="E278" s="217" t="s">
        <v>4137</v>
      </c>
      <c r="F278" s="218" t="s">
        <v>4138</v>
      </c>
      <c r="G278" s="219" t="s">
        <v>4135</v>
      </c>
      <c r="H278" s="220">
        <v>35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109</v>
      </c>
      <c r="AT278" s="227" t="s">
        <v>199</v>
      </c>
      <c r="AU278" s="227" t="s">
        <v>81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109</v>
      </c>
      <c r="BM278" s="227" t="s">
        <v>4139</v>
      </c>
    </row>
    <row r="279" s="2" customFormat="1" ht="16.5" customHeight="1">
      <c r="A279" s="41"/>
      <c r="B279" s="42"/>
      <c r="C279" s="216" t="s">
        <v>1379</v>
      </c>
      <c r="D279" s="216" t="s">
        <v>199</v>
      </c>
      <c r="E279" s="217" t="s">
        <v>4140</v>
      </c>
      <c r="F279" s="218" t="s">
        <v>4141</v>
      </c>
      <c r="G279" s="219" t="s">
        <v>4135</v>
      </c>
      <c r="H279" s="220">
        <v>55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81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4142</v>
      </c>
    </row>
    <row r="280" s="2" customFormat="1" ht="16.5" customHeight="1">
      <c r="A280" s="41"/>
      <c r="B280" s="42"/>
      <c r="C280" s="216" t="s">
        <v>1383</v>
      </c>
      <c r="D280" s="216" t="s">
        <v>199</v>
      </c>
      <c r="E280" s="217" t="s">
        <v>4143</v>
      </c>
      <c r="F280" s="218" t="s">
        <v>4144</v>
      </c>
      <c r="G280" s="219" t="s">
        <v>4135</v>
      </c>
      <c r="H280" s="220">
        <v>5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109</v>
      </c>
      <c r="AT280" s="227" t="s">
        <v>199</v>
      </c>
      <c r="AU280" s="227" t="s">
        <v>81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109</v>
      </c>
      <c r="BM280" s="227" t="s">
        <v>4145</v>
      </c>
    </row>
    <row r="281" s="2" customFormat="1" ht="16.5" customHeight="1">
      <c r="A281" s="41"/>
      <c r="B281" s="42"/>
      <c r="C281" s="216" t="s">
        <v>1388</v>
      </c>
      <c r="D281" s="216" t="s">
        <v>199</v>
      </c>
      <c r="E281" s="217" t="s">
        <v>4146</v>
      </c>
      <c r="F281" s="218" t="s">
        <v>4147</v>
      </c>
      <c r="G281" s="219" t="s">
        <v>4135</v>
      </c>
      <c r="H281" s="220">
        <v>2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109</v>
      </c>
      <c r="AT281" s="227" t="s">
        <v>199</v>
      </c>
      <c r="AU281" s="227" t="s">
        <v>81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109</v>
      </c>
      <c r="BM281" s="227" t="s">
        <v>4148</v>
      </c>
    </row>
    <row r="282" s="2" customFormat="1" ht="16.5" customHeight="1">
      <c r="A282" s="41"/>
      <c r="B282" s="42"/>
      <c r="C282" s="216" t="s">
        <v>1393</v>
      </c>
      <c r="D282" s="216" t="s">
        <v>199</v>
      </c>
      <c r="E282" s="217" t="s">
        <v>4149</v>
      </c>
      <c r="F282" s="218" t="s">
        <v>4150</v>
      </c>
      <c r="G282" s="219" t="s">
        <v>4135</v>
      </c>
      <c r="H282" s="220">
        <v>46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109</v>
      </c>
      <c r="AT282" s="227" t="s">
        <v>199</v>
      </c>
      <c r="AU282" s="227" t="s">
        <v>81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109</v>
      </c>
      <c r="BM282" s="227" t="s">
        <v>4151</v>
      </c>
    </row>
    <row r="283" s="2" customFormat="1" ht="16.5" customHeight="1">
      <c r="A283" s="41"/>
      <c r="B283" s="42"/>
      <c r="C283" s="216" t="s">
        <v>1398</v>
      </c>
      <c r="D283" s="216" t="s">
        <v>199</v>
      </c>
      <c r="E283" s="217" t="s">
        <v>4152</v>
      </c>
      <c r="F283" s="218" t="s">
        <v>4153</v>
      </c>
      <c r="G283" s="219" t="s">
        <v>3630</v>
      </c>
      <c r="H283" s="220">
        <v>112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109</v>
      </c>
      <c r="AT283" s="227" t="s">
        <v>199</v>
      </c>
      <c r="AU283" s="227" t="s">
        <v>81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109</v>
      </c>
      <c r="BM283" s="227" t="s">
        <v>4154</v>
      </c>
    </row>
    <row r="284" s="12" customFormat="1" ht="25.92" customHeight="1">
      <c r="A284" s="12"/>
      <c r="B284" s="200"/>
      <c r="C284" s="201"/>
      <c r="D284" s="202" t="s">
        <v>73</v>
      </c>
      <c r="E284" s="203" t="s">
        <v>4155</v>
      </c>
      <c r="F284" s="203" t="s">
        <v>4156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P285</f>
        <v>0</v>
      </c>
      <c r="Q284" s="208"/>
      <c r="R284" s="209">
        <f>R285</f>
        <v>0</v>
      </c>
      <c r="S284" s="208"/>
      <c r="T284" s="210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73</v>
      </c>
      <c r="AU284" s="212" t="s">
        <v>74</v>
      </c>
      <c r="AY284" s="211" t="s">
        <v>197</v>
      </c>
      <c r="BK284" s="213">
        <f>BK285</f>
        <v>0</v>
      </c>
    </row>
    <row r="285" s="2" customFormat="1" ht="37.8" customHeight="1">
      <c r="A285" s="41"/>
      <c r="B285" s="42"/>
      <c r="C285" s="216" t="s">
        <v>1403</v>
      </c>
      <c r="D285" s="216" t="s">
        <v>199</v>
      </c>
      <c r="E285" s="217" t="s">
        <v>4157</v>
      </c>
      <c r="F285" s="218" t="s">
        <v>4158</v>
      </c>
      <c r="G285" s="219" t="s">
        <v>4159</v>
      </c>
      <c r="H285" s="220">
        <v>1250</v>
      </c>
      <c r="I285" s="221"/>
      <c r="J285" s="222">
        <f>ROUND(I285*H285,2)</f>
        <v>0</v>
      </c>
      <c r="K285" s="218" t="s">
        <v>19</v>
      </c>
      <c r="L285" s="47"/>
      <c r="M285" s="296" t="s">
        <v>19</v>
      </c>
      <c r="N285" s="297" t="s">
        <v>45</v>
      </c>
      <c r="O285" s="293"/>
      <c r="P285" s="298">
        <f>O285*H285</f>
        <v>0</v>
      </c>
      <c r="Q285" s="298">
        <v>0</v>
      </c>
      <c r="R285" s="298">
        <f>Q285*H285</f>
        <v>0</v>
      </c>
      <c r="S285" s="298">
        <v>0</v>
      </c>
      <c r="T285" s="29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109</v>
      </c>
      <c r="AT285" s="227" t="s">
        <v>199</v>
      </c>
      <c r="AU285" s="227" t="s">
        <v>81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109</v>
      </c>
      <c r="BM285" s="227" t="s">
        <v>4160</v>
      </c>
    </row>
    <row r="286" s="2" customFormat="1" ht="6.96" customHeight="1">
      <c r="A286" s="41"/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47"/>
      <c r="M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</sheetData>
  <sheetProtection sheet="1" autoFilter="0" formatColumns="0" formatRows="0" objects="1" scenarios="1" spinCount="100000" saltValue="9qTSG5KJAUAI1UHPCu5cJph85kgNN2QSDj0Xz6UoHRnggPKXBhVbkqaMeAcMCE2socM/XN98Yd9DjhmTFEK0mQ==" hashValue="k7CxoPXKIFFGwwZl87f1aB5xt0lJxQOYMqX1IUboCySnS4KU+SNYmogYdnYEP+wx3/bDcdJO0Pw4Naab4kPi0g==" algorithmName="SHA-512" password="CC35"/>
  <autoFilter ref="C99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4161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4162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ROUND((SUM(BE99:BE181)),  2)</f>
        <v>0</v>
      </c>
      <c r="G37" s="41"/>
      <c r="H37" s="41"/>
      <c r="I37" s="161">
        <v>0.20999999999999999</v>
      </c>
      <c r="J37" s="160">
        <f>ROUND(((SUM(BE99:BE181))*I37),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ROUND((SUM(BF99:BF181)),  2)</f>
        <v>0</v>
      </c>
      <c r="G38" s="41"/>
      <c r="H38" s="41"/>
      <c r="I38" s="161">
        <v>0.12</v>
      </c>
      <c r="J38" s="160">
        <f>ROUND(((SUM(BF99:BF181))*I38),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ROUND((SUM(BG99:BG181)),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ROUND((SUM(BH99:BH181)),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ROUND((SUM(BI99:BI181)),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4161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SK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4163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4164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4165</v>
      </c>
      <c r="E70" s="186"/>
      <c r="F70" s="186"/>
      <c r="G70" s="186"/>
      <c r="H70" s="186"/>
      <c r="I70" s="186"/>
      <c r="J70" s="187">
        <f>J114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4166</v>
      </c>
      <c r="E71" s="186"/>
      <c r="F71" s="186"/>
      <c r="G71" s="186"/>
      <c r="H71" s="186"/>
      <c r="I71" s="186"/>
      <c r="J71" s="187">
        <f>J136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4167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4168</v>
      </c>
      <c r="E73" s="186"/>
      <c r="F73" s="186"/>
      <c r="G73" s="186"/>
      <c r="H73" s="186"/>
      <c r="I73" s="186"/>
      <c r="J73" s="187">
        <f>J167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8"/>
      <c r="D74" s="185" t="s">
        <v>4169</v>
      </c>
      <c r="E74" s="186"/>
      <c r="F74" s="186"/>
      <c r="G74" s="186"/>
      <c r="H74" s="186"/>
      <c r="I74" s="186"/>
      <c r="J74" s="187">
        <f>J175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4170</v>
      </c>
      <c r="E75" s="186"/>
      <c r="F75" s="186"/>
      <c r="G75" s="186"/>
      <c r="H75" s="186"/>
      <c r="I75" s="186"/>
      <c r="J75" s="187">
        <f>J179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182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ZZS - Náchod - aktual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148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149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5" t="s">
        <v>2657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4161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SK - D.1.4.5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Královéhradecký kraj</v>
      </c>
      <c r="G95" s="43"/>
      <c r="H95" s="43"/>
      <c r="I95" s="35" t="s">
        <v>31</v>
      </c>
      <c r="J95" s="39" t="str">
        <f>E25</f>
        <v>CE-ING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183</v>
      </c>
      <c r="D98" s="192" t="s">
        <v>59</v>
      </c>
      <c r="E98" s="192" t="s">
        <v>55</v>
      </c>
      <c r="F98" s="192" t="s">
        <v>56</v>
      </c>
      <c r="G98" s="192" t="s">
        <v>184</v>
      </c>
      <c r="H98" s="192" t="s">
        <v>185</v>
      </c>
      <c r="I98" s="192" t="s">
        <v>186</v>
      </c>
      <c r="J98" s="192" t="s">
        <v>153</v>
      </c>
      <c r="K98" s="193" t="s">
        <v>187</v>
      </c>
      <c r="L98" s="194"/>
      <c r="M98" s="95" t="s">
        <v>19</v>
      </c>
      <c r="N98" s="96" t="s">
        <v>44</v>
      </c>
      <c r="O98" s="96" t="s">
        <v>188</v>
      </c>
      <c r="P98" s="96" t="s">
        <v>189</v>
      </c>
      <c r="Q98" s="96" t="s">
        <v>190</v>
      </c>
      <c r="R98" s="96" t="s">
        <v>191</v>
      </c>
      <c r="S98" s="96" t="s">
        <v>192</v>
      </c>
      <c r="T98" s="97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194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154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81</v>
      </c>
      <c r="F100" s="203" t="s">
        <v>108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P101+P114</f>
        <v>0</v>
      </c>
      <c r="Q100" s="208"/>
      <c r="R100" s="209">
        <f>R101+R114</f>
        <v>0</v>
      </c>
      <c r="S100" s="208"/>
      <c r="T100" s="210">
        <f>T101+T114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197</v>
      </c>
      <c r="BK100" s="213">
        <f>BK101+BK114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2025</v>
      </c>
      <c r="F101" s="214" t="s">
        <v>4171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SUM(P102:P113)</f>
        <v>0</v>
      </c>
      <c r="Q101" s="208"/>
      <c r="R101" s="209">
        <f>SUM(R102:R113)</f>
        <v>0</v>
      </c>
      <c r="S101" s="208"/>
      <c r="T101" s="210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197</v>
      </c>
      <c r="BK101" s="213">
        <f>SUM(BK102:BK113)</f>
        <v>0</v>
      </c>
    </row>
    <row r="102" s="2" customFormat="1" ht="62.7" customHeight="1">
      <c r="A102" s="41"/>
      <c r="B102" s="42"/>
      <c r="C102" s="216" t="s">
        <v>81</v>
      </c>
      <c r="D102" s="216" t="s">
        <v>199</v>
      </c>
      <c r="E102" s="217" t="s">
        <v>4172</v>
      </c>
      <c r="F102" s="218" t="s">
        <v>4173</v>
      </c>
      <c r="G102" s="219" t="s">
        <v>3293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4174</v>
      </c>
    </row>
    <row r="103" s="2" customFormat="1" ht="24.15" customHeight="1">
      <c r="A103" s="41"/>
      <c r="B103" s="42"/>
      <c r="C103" s="216" t="s">
        <v>83</v>
      </c>
      <c r="D103" s="216" t="s">
        <v>199</v>
      </c>
      <c r="E103" s="217" t="s">
        <v>4175</v>
      </c>
      <c r="F103" s="218" t="s">
        <v>4176</v>
      </c>
      <c r="G103" s="219" t="s">
        <v>3293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4177</v>
      </c>
    </row>
    <row r="104" s="2" customFormat="1" ht="24.15" customHeight="1">
      <c r="A104" s="41"/>
      <c r="B104" s="42"/>
      <c r="C104" s="216" t="s">
        <v>94</v>
      </c>
      <c r="D104" s="216" t="s">
        <v>199</v>
      </c>
      <c r="E104" s="217" t="s">
        <v>4178</v>
      </c>
      <c r="F104" s="218" t="s">
        <v>4179</v>
      </c>
      <c r="G104" s="219" t="s">
        <v>3293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4180</v>
      </c>
    </row>
    <row r="105" s="2" customFormat="1" ht="33" customHeight="1">
      <c r="A105" s="41"/>
      <c r="B105" s="42"/>
      <c r="C105" s="216" t="s">
        <v>109</v>
      </c>
      <c r="D105" s="216" t="s">
        <v>199</v>
      </c>
      <c r="E105" s="217" t="s">
        <v>4181</v>
      </c>
      <c r="F105" s="218" t="s">
        <v>4182</v>
      </c>
      <c r="G105" s="219" t="s">
        <v>903</v>
      </c>
      <c r="H105" s="220">
        <v>14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4183</v>
      </c>
    </row>
    <row r="106" s="13" customFormat="1">
      <c r="A106" s="13"/>
      <c r="B106" s="234"/>
      <c r="C106" s="235"/>
      <c r="D106" s="236" t="s">
        <v>207</v>
      </c>
      <c r="E106" s="237" t="s">
        <v>19</v>
      </c>
      <c r="F106" s="238" t="s">
        <v>4184</v>
      </c>
      <c r="G106" s="235"/>
      <c r="H106" s="239">
        <v>14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207</v>
      </c>
      <c r="AU106" s="245" t="s">
        <v>83</v>
      </c>
      <c r="AV106" s="13" t="s">
        <v>83</v>
      </c>
      <c r="AW106" s="13" t="s">
        <v>35</v>
      </c>
      <c r="AX106" s="13" t="s">
        <v>81</v>
      </c>
      <c r="AY106" s="245" t="s">
        <v>197</v>
      </c>
    </row>
    <row r="107" s="2" customFormat="1" ht="37.8" customHeight="1">
      <c r="A107" s="41"/>
      <c r="B107" s="42"/>
      <c r="C107" s="216" t="s">
        <v>230</v>
      </c>
      <c r="D107" s="216" t="s">
        <v>199</v>
      </c>
      <c r="E107" s="217" t="s">
        <v>4185</v>
      </c>
      <c r="F107" s="218" t="s">
        <v>4186</v>
      </c>
      <c r="G107" s="219" t="s">
        <v>903</v>
      </c>
      <c r="H107" s="220">
        <v>4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4187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7" t="s">
        <v>4188</v>
      </c>
      <c r="F108" s="218" t="s">
        <v>4189</v>
      </c>
      <c r="G108" s="219" t="s">
        <v>3293</v>
      </c>
      <c r="H108" s="220">
        <v>16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4190</v>
      </c>
    </row>
    <row r="109" s="2" customFormat="1" ht="16.5" customHeight="1">
      <c r="A109" s="41"/>
      <c r="B109" s="42"/>
      <c r="C109" s="216" t="s">
        <v>247</v>
      </c>
      <c r="D109" s="216" t="s">
        <v>199</v>
      </c>
      <c r="E109" s="217" t="s">
        <v>4191</v>
      </c>
      <c r="F109" s="218" t="s">
        <v>4192</v>
      </c>
      <c r="G109" s="219" t="s">
        <v>3293</v>
      </c>
      <c r="H109" s="220">
        <v>24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4193</v>
      </c>
    </row>
    <row r="110" s="2" customFormat="1" ht="24.15" customHeight="1">
      <c r="A110" s="41"/>
      <c r="B110" s="42"/>
      <c r="C110" s="216" t="s">
        <v>252</v>
      </c>
      <c r="D110" s="216" t="s">
        <v>199</v>
      </c>
      <c r="E110" s="217" t="s">
        <v>4194</v>
      </c>
      <c r="F110" s="218" t="s">
        <v>4195</v>
      </c>
      <c r="G110" s="219" t="s">
        <v>3293</v>
      </c>
      <c r="H110" s="220">
        <v>2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4196</v>
      </c>
    </row>
    <row r="111" s="2" customFormat="1" ht="24.15" customHeight="1">
      <c r="A111" s="41"/>
      <c r="B111" s="42"/>
      <c r="C111" s="216" t="s">
        <v>257</v>
      </c>
      <c r="D111" s="216" t="s">
        <v>199</v>
      </c>
      <c r="E111" s="217" t="s">
        <v>4197</v>
      </c>
      <c r="F111" s="218" t="s">
        <v>4198</v>
      </c>
      <c r="G111" s="219" t="s">
        <v>3293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4199</v>
      </c>
    </row>
    <row r="112" s="2" customFormat="1" ht="16.5" customHeight="1">
      <c r="A112" s="41"/>
      <c r="B112" s="42"/>
      <c r="C112" s="216" t="s">
        <v>265</v>
      </c>
      <c r="D112" s="216" t="s">
        <v>199</v>
      </c>
      <c r="E112" s="217" t="s">
        <v>4200</v>
      </c>
      <c r="F112" s="218" t="s">
        <v>4201</v>
      </c>
      <c r="G112" s="219" t="s">
        <v>3293</v>
      </c>
      <c r="H112" s="220">
        <v>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4202</v>
      </c>
    </row>
    <row r="113" s="2" customFormat="1" ht="24.15" customHeight="1">
      <c r="A113" s="41"/>
      <c r="B113" s="42"/>
      <c r="C113" s="216" t="s">
        <v>272</v>
      </c>
      <c r="D113" s="216" t="s">
        <v>199</v>
      </c>
      <c r="E113" s="217" t="s">
        <v>4203</v>
      </c>
      <c r="F113" s="218" t="s">
        <v>4204</v>
      </c>
      <c r="G113" s="219" t="s">
        <v>3293</v>
      </c>
      <c r="H113" s="220">
        <v>2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4205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3652</v>
      </c>
      <c r="F114" s="214" t="s">
        <v>4206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P115+SUM(P116:P136)+P143+P167+P175+P179</f>
        <v>0</v>
      </c>
      <c r="Q114" s="208"/>
      <c r="R114" s="209">
        <f>R115+SUM(R116:R136)+R143+R167+R175+R179</f>
        <v>0</v>
      </c>
      <c r="S114" s="208"/>
      <c r="T114" s="210">
        <f>T115+SUM(T116:T136)+T143+T167+T175+T179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BK115+SUM(BK116:BK136)+BK143+BK167+BK175+BK179</f>
        <v>0</v>
      </c>
    </row>
    <row r="115" s="2" customFormat="1" ht="168" customHeight="1">
      <c r="A115" s="41"/>
      <c r="B115" s="42"/>
      <c r="C115" s="216" t="s">
        <v>8</v>
      </c>
      <c r="D115" s="216" t="s">
        <v>199</v>
      </c>
      <c r="E115" s="217" t="s">
        <v>4207</v>
      </c>
      <c r="F115" s="218" t="s">
        <v>4208</v>
      </c>
      <c r="G115" s="219" t="s">
        <v>3293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4209</v>
      </c>
    </row>
    <row r="116" s="2" customFormat="1" ht="16.5" customHeight="1">
      <c r="A116" s="41"/>
      <c r="B116" s="42"/>
      <c r="C116" s="216" t="s">
        <v>284</v>
      </c>
      <c r="D116" s="216" t="s">
        <v>199</v>
      </c>
      <c r="E116" s="217" t="s">
        <v>4210</v>
      </c>
      <c r="F116" s="218" t="s">
        <v>4211</v>
      </c>
      <c r="G116" s="219" t="s">
        <v>3293</v>
      </c>
      <c r="H116" s="220">
        <v>80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4212</v>
      </c>
    </row>
    <row r="117" s="2" customFormat="1" ht="16.5" customHeight="1">
      <c r="A117" s="41"/>
      <c r="B117" s="42"/>
      <c r="C117" s="216" t="s">
        <v>291</v>
      </c>
      <c r="D117" s="216" t="s">
        <v>199</v>
      </c>
      <c r="E117" s="217" t="s">
        <v>4213</v>
      </c>
      <c r="F117" s="218" t="s">
        <v>4214</v>
      </c>
      <c r="G117" s="219" t="s">
        <v>3293</v>
      </c>
      <c r="H117" s="220">
        <v>80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4215</v>
      </c>
    </row>
    <row r="118" s="2" customFormat="1" ht="16.5" customHeight="1">
      <c r="A118" s="41"/>
      <c r="B118" s="42"/>
      <c r="C118" s="216" t="s">
        <v>297</v>
      </c>
      <c r="D118" s="216" t="s">
        <v>199</v>
      </c>
      <c r="E118" s="217" t="s">
        <v>4216</v>
      </c>
      <c r="F118" s="218" t="s">
        <v>4217</v>
      </c>
      <c r="G118" s="219" t="s">
        <v>3293</v>
      </c>
      <c r="H118" s="220">
        <v>80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4218</v>
      </c>
    </row>
    <row r="119" s="2" customFormat="1" ht="16.5" customHeight="1">
      <c r="A119" s="41"/>
      <c r="B119" s="42"/>
      <c r="C119" s="216" t="s">
        <v>304</v>
      </c>
      <c r="D119" s="216" t="s">
        <v>199</v>
      </c>
      <c r="E119" s="217" t="s">
        <v>4219</v>
      </c>
      <c r="F119" s="218" t="s">
        <v>4220</v>
      </c>
      <c r="G119" s="219" t="s">
        <v>3293</v>
      </c>
      <c r="H119" s="220">
        <v>14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4221</v>
      </c>
    </row>
    <row r="120" s="2" customFormat="1" ht="16.5" customHeight="1">
      <c r="A120" s="41"/>
      <c r="B120" s="42"/>
      <c r="C120" s="216" t="s">
        <v>309</v>
      </c>
      <c r="D120" s="216" t="s">
        <v>199</v>
      </c>
      <c r="E120" s="217" t="s">
        <v>4222</v>
      </c>
      <c r="F120" s="218" t="s">
        <v>4223</v>
      </c>
      <c r="G120" s="219" t="s">
        <v>3293</v>
      </c>
      <c r="H120" s="220">
        <v>14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4224</v>
      </c>
    </row>
    <row r="121" s="2" customFormat="1" ht="168" customHeight="1">
      <c r="A121" s="41"/>
      <c r="B121" s="42"/>
      <c r="C121" s="216" t="s">
        <v>316</v>
      </c>
      <c r="D121" s="216" t="s">
        <v>199</v>
      </c>
      <c r="E121" s="217" t="s">
        <v>4225</v>
      </c>
      <c r="F121" s="218" t="s">
        <v>4226</v>
      </c>
      <c r="G121" s="219" t="s">
        <v>3293</v>
      </c>
      <c r="H121" s="220">
        <v>30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4227</v>
      </c>
    </row>
    <row r="122" s="2" customFormat="1" ht="21.75" customHeight="1">
      <c r="A122" s="41"/>
      <c r="B122" s="42"/>
      <c r="C122" s="216" t="s">
        <v>323</v>
      </c>
      <c r="D122" s="216" t="s">
        <v>199</v>
      </c>
      <c r="E122" s="217" t="s">
        <v>4228</v>
      </c>
      <c r="F122" s="218" t="s">
        <v>4229</v>
      </c>
      <c r="G122" s="219" t="s">
        <v>3293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4230</v>
      </c>
    </row>
    <row r="123" s="2" customFormat="1" ht="37.8" customHeight="1">
      <c r="A123" s="41"/>
      <c r="B123" s="42"/>
      <c r="C123" s="216" t="s">
        <v>330</v>
      </c>
      <c r="D123" s="216" t="s">
        <v>199</v>
      </c>
      <c r="E123" s="217" t="s">
        <v>4231</v>
      </c>
      <c r="F123" s="218" t="s">
        <v>4232</v>
      </c>
      <c r="G123" s="219" t="s">
        <v>3293</v>
      </c>
      <c r="H123" s="220">
        <v>34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4233</v>
      </c>
    </row>
    <row r="124" s="2" customFormat="1" ht="24.15" customHeight="1">
      <c r="A124" s="41"/>
      <c r="B124" s="42"/>
      <c r="C124" s="216" t="s">
        <v>7</v>
      </c>
      <c r="D124" s="216" t="s">
        <v>199</v>
      </c>
      <c r="E124" s="217" t="s">
        <v>4234</v>
      </c>
      <c r="F124" s="218" t="s">
        <v>4235</v>
      </c>
      <c r="G124" s="219" t="s">
        <v>3293</v>
      </c>
      <c r="H124" s="220">
        <v>26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4236</v>
      </c>
    </row>
    <row r="125" s="2" customFormat="1" ht="24.15" customHeight="1">
      <c r="A125" s="41"/>
      <c r="B125" s="42"/>
      <c r="C125" s="216" t="s">
        <v>341</v>
      </c>
      <c r="D125" s="216" t="s">
        <v>199</v>
      </c>
      <c r="E125" s="217" t="s">
        <v>4237</v>
      </c>
      <c r="F125" s="218" t="s">
        <v>4238</v>
      </c>
      <c r="G125" s="219" t="s">
        <v>3293</v>
      </c>
      <c r="H125" s="220">
        <v>14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4239</v>
      </c>
    </row>
    <row r="126" s="2" customFormat="1" ht="24.15" customHeight="1">
      <c r="A126" s="41"/>
      <c r="B126" s="42"/>
      <c r="C126" s="216" t="s">
        <v>350</v>
      </c>
      <c r="D126" s="216" t="s">
        <v>199</v>
      </c>
      <c r="E126" s="217" t="s">
        <v>4240</v>
      </c>
      <c r="F126" s="218" t="s">
        <v>4241</v>
      </c>
      <c r="G126" s="219" t="s">
        <v>3293</v>
      </c>
      <c r="H126" s="220">
        <v>14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4242</v>
      </c>
    </row>
    <row r="127" s="2" customFormat="1" ht="24.15" customHeight="1">
      <c r="A127" s="41"/>
      <c r="B127" s="42"/>
      <c r="C127" s="216" t="s">
        <v>358</v>
      </c>
      <c r="D127" s="216" t="s">
        <v>199</v>
      </c>
      <c r="E127" s="217" t="s">
        <v>4243</v>
      </c>
      <c r="F127" s="218" t="s">
        <v>4244</v>
      </c>
      <c r="G127" s="219" t="s">
        <v>3293</v>
      </c>
      <c r="H127" s="220">
        <v>29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4245</v>
      </c>
    </row>
    <row r="128" s="2" customFormat="1" ht="24.15" customHeight="1">
      <c r="A128" s="41"/>
      <c r="B128" s="42"/>
      <c r="C128" s="216" t="s">
        <v>365</v>
      </c>
      <c r="D128" s="216" t="s">
        <v>199</v>
      </c>
      <c r="E128" s="217" t="s">
        <v>4246</v>
      </c>
      <c r="F128" s="218" t="s">
        <v>4247</v>
      </c>
      <c r="G128" s="219" t="s">
        <v>3293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4248</v>
      </c>
    </row>
    <row r="129" s="2" customFormat="1" ht="21.75" customHeight="1">
      <c r="A129" s="41"/>
      <c r="B129" s="42"/>
      <c r="C129" s="216" t="s">
        <v>372</v>
      </c>
      <c r="D129" s="216" t="s">
        <v>199</v>
      </c>
      <c r="E129" s="217" t="s">
        <v>4249</v>
      </c>
      <c r="F129" s="218" t="s">
        <v>4250</v>
      </c>
      <c r="G129" s="219" t="s">
        <v>3293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4251</v>
      </c>
    </row>
    <row r="130" s="2" customFormat="1" ht="123" customHeight="1">
      <c r="A130" s="41"/>
      <c r="B130" s="42"/>
      <c r="C130" s="216" t="s">
        <v>379</v>
      </c>
      <c r="D130" s="216" t="s">
        <v>199</v>
      </c>
      <c r="E130" s="217" t="s">
        <v>4252</v>
      </c>
      <c r="F130" s="218" t="s">
        <v>4253</v>
      </c>
      <c r="G130" s="219" t="s">
        <v>903</v>
      </c>
      <c r="H130" s="220">
        <v>2450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4254</v>
      </c>
    </row>
    <row r="131" s="2" customFormat="1" ht="16.5" customHeight="1">
      <c r="A131" s="41"/>
      <c r="B131" s="42"/>
      <c r="C131" s="216" t="s">
        <v>385</v>
      </c>
      <c r="D131" s="216" t="s">
        <v>199</v>
      </c>
      <c r="E131" s="217" t="s">
        <v>4255</v>
      </c>
      <c r="F131" s="218" t="s">
        <v>4256</v>
      </c>
      <c r="G131" s="219" t="s">
        <v>3293</v>
      </c>
      <c r="H131" s="220">
        <v>168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4257</v>
      </c>
    </row>
    <row r="132" s="2" customFormat="1" ht="101.25" customHeight="1">
      <c r="A132" s="41"/>
      <c r="B132" s="42"/>
      <c r="C132" s="216" t="s">
        <v>392</v>
      </c>
      <c r="D132" s="216" t="s">
        <v>199</v>
      </c>
      <c r="E132" s="217" t="s">
        <v>4258</v>
      </c>
      <c r="F132" s="218" t="s">
        <v>4259</v>
      </c>
      <c r="G132" s="219" t="s">
        <v>3293</v>
      </c>
      <c r="H132" s="220">
        <v>84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4260</v>
      </c>
    </row>
    <row r="133" s="2" customFormat="1" ht="101.25" customHeight="1">
      <c r="A133" s="41"/>
      <c r="B133" s="42"/>
      <c r="C133" s="216" t="s">
        <v>396</v>
      </c>
      <c r="D133" s="216" t="s">
        <v>199</v>
      </c>
      <c r="E133" s="217" t="s">
        <v>4261</v>
      </c>
      <c r="F133" s="218" t="s">
        <v>4262</v>
      </c>
      <c r="G133" s="219" t="s">
        <v>3293</v>
      </c>
      <c r="H133" s="220">
        <v>27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4263</v>
      </c>
    </row>
    <row r="134" s="2" customFormat="1" ht="101.25" customHeight="1">
      <c r="A134" s="41"/>
      <c r="B134" s="42"/>
      <c r="C134" s="216" t="s">
        <v>403</v>
      </c>
      <c r="D134" s="216" t="s">
        <v>199</v>
      </c>
      <c r="E134" s="217" t="s">
        <v>4264</v>
      </c>
      <c r="F134" s="218" t="s">
        <v>4265</v>
      </c>
      <c r="G134" s="219" t="s">
        <v>3293</v>
      </c>
      <c r="H134" s="220">
        <v>38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4266</v>
      </c>
    </row>
    <row r="135" s="2" customFormat="1" ht="101.25" customHeight="1">
      <c r="A135" s="41"/>
      <c r="B135" s="42"/>
      <c r="C135" s="216" t="s">
        <v>409</v>
      </c>
      <c r="D135" s="216" t="s">
        <v>199</v>
      </c>
      <c r="E135" s="217" t="s">
        <v>4267</v>
      </c>
      <c r="F135" s="218" t="s">
        <v>4268</v>
      </c>
      <c r="G135" s="219" t="s">
        <v>3293</v>
      </c>
      <c r="H135" s="220">
        <v>19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4269</v>
      </c>
    </row>
    <row r="136" s="12" customFormat="1" ht="20.88" customHeight="1">
      <c r="A136" s="12"/>
      <c r="B136" s="200"/>
      <c r="C136" s="201"/>
      <c r="D136" s="202" t="s">
        <v>73</v>
      </c>
      <c r="E136" s="214" t="s">
        <v>2061</v>
      </c>
      <c r="F136" s="214" t="s">
        <v>4206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SUM(P137:P142)</f>
        <v>0</v>
      </c>
      <c r="Q136" s="208"/>
      <c r="R136" s="209">
        <f>SUM(R137:R142)</f>
        <v>0</v>
      </c>
      <c r="S136" s="208"/>
      <c r="T136" s="21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83</v>
      </c>
      <c r="AY136" s="211" t="s">
        <v>197</v>
      </c>
      <c r="BK136" s="213">
        <f>SUM(BK137:BK142)</f>
        <v>0</v>
      </c>
    </row>
    <row r="137" s="2" customFormat="1" ht="21.75" customHeight="1">
      <c r="A137" s="41"/>
      <c r="B137" s="42"/>
      <c r="C137" s="216" t="s">
        <v>415</v>
      </c>
      <c r="D137" s="216" t="s">
        <v>199</v>
      </c>
      <c r="E137" s="217" t="s">
        <v>4270</v>
      </c>
      <c r="F137" s="218" t="s">
        <v>4271</v>
      </c>
      <c r="G137" s="219" t="s">
        <v>903</v>
      </c>
      <c r="H137" s="220">
        <v>28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94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4272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4273</v>
      </c>
      <c r="G138" s="235"/>
      <c r="H138" s="239">
        <v>28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94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2" customFormat="1" ht="37.8" customHeight="1">
      <c r="A139" s="41"/>
      <c r="B139" s="42"/>
      <c r="C139" s="216" t="s">
        <v>421</v>
      </c>
      <c r="D139" s="216" t="s">
        <v>199</v>
      </c>
      <c r="E139" s="217" t="s">
        <v>4274</v>
      </c>
      <c r="F139" s="218" t="s">
        <v>4275</v>
      </c>
      <c r="G139" s="219" t="s">
        <v>903</v>
      </c>
      <c r="H139" s="220">
        <v>94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94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4276</v>
      </c>
    </row>
    <row r="140" s="2" customFormat="1" ht="24.15" customHeight="1">
      <c r="A140" s="41"/>
      <c r="B140" s="42"/>
      <c r="C140" s="216" t="s">
        <v>428</v>
      </c>
      <c r="D140" s="216" t="s">
        <v>199</v>
      </c>
      <c r="E140" s="217" t="s">
        <v>4277</v>
      </c>
      <c r="F140" s="218" t="s">
        <v>4278</v>
      </c>
      <c r="G140" s="219" t="s">
        <v>3293</v>
      </c>
      <c r="H140" s="220">
        <v>6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94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4279</v>
      </c>
    </row>
    <row r="141" s="2" customFormat="1" ht="24.15" customHeight="1">
      <c r="A141" s="41"/>
      <c r="B141" s="42"/>
      <c r="C141" s="216" t="s">
        <v>436</v>
      </c>
      <c r="D141" s="216" t="s">
        <v>199</v>
      </c>
      <c r="E141" s="217" t="s">
        <v>4280</v>
      </c>
      <c r="F141" s="218" t="s">
        <v>4281</v>
      </c>
      <c r="G141" s="219" t="s">
        <v>3293</v>
      </c>
      <c r="H141" s="220">
        <v>8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94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4282</v>
      </c>
    </row>
    <row r="142" s="2" customFormat="1" ht="24.15" customHeight="1">
      <c r="A142" s="41"/>
      <c r="B142" s="42"/>
      <c r="C142" s="216" t="s">
        <v>443</v>
      </c>
      <c r="D142" s="216" t="s">
        <v>199</v>
      </c>
      <c r="E142" s="217" t="s">
        <v>4283</v>
      </c>
      <c r="F142" s="218" t="s">
        <v>4284</v>
      </c>
      <c r="G142" s="219" t="s">
        <v>903</v>
      </c>
      <c r="H142" s="220">
        <v>94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94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4285</v>
      </c>
    </row>
    <row r="143" s="12" customFormat="1" ht="20.88" customHeight="1">
      <c r="A143" s="12"/>
      <c r="B143" s="200"/>
      <c r="C143" s="201"/>
      <c r="D143" s="202" t="s">
        <v>73</v>
      </c>
      <c r="E143" s="214" t="s">
        <v>3799</v>
      </c>
      <c r="F143" s="214" t="s">
        <v>4286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SUM(P144:P166)</f>
        <v>0</v>
      </c>
      <c r="Q143" s="208"/>
      <c r="R143" s="209">
        <f>SUM(R144:R166)</f>
        <v>0</v>
      </c>
      <c r="S143" s="208"/>
      <c r="T143" s="210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73</v>
      </c>
      <c r="AU143" s="212" t="s">
        <v>83</v>
      </c>
      <c r="AY143" s="211" t="s">
        <v>197</v>
      </c>
      <c r="BK143" s="213">
        <f>SUM(BK144:BK166)</f>
        <v>0</v>
      </c>
    </row>
    <row r="144" s="2" customFormat="1" ht="44.25" customHeight="1">
      <c r="A144" s="41"/>
      <c r="B144" s="42"/>
      <c r="C144" s="216" t="s">
        <v>449</v>
      </c>
      <c r="D144" s="216" t="s">
        <v>199</v>
      </c>
      <c r="E144" s="217" t="s">
        <v>4287</v>
      </c>
      <c r="F144" s="218" t="s">
        <v>4288</v>
      </c>
      <c r="G144" s="219" t="s">
        <v>903</v>
      </c>
      <c r="H144" s="220">
        <v>99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94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4289</v>
      </c>
    </row>
    <row r="145" s="2" customFormat="1" ht="24.15" customHeight="1">
      <c r="A145" s="41"/>
      <c r="B145" s="42"/>
      <c r="C145" s="216" t="s">
        <v>455</v>
      </c>
      <c r="D145" s="216" t="s">
        <v>199</v>
      </c>
      <c r="E145" s="217" t="s">
        <v>4290</v>
      </c>
      <c r="F145" s="218" t="s">
        <v>4291</v>
      </c>
      <c r="G145" s="219" t="s">
        <v>903</v>
      </c>
      <c r="H145" s="220">
        <v>99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94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4292</v>
      </c>
    </row>
    <row r="146" s="2" customFormat="1" ht="37.8" customHeight="1">
      <c r="A146" s="41"/>
      <c r="B146" s="42"/>
      <c r="C146" s="216" t="s">
        <v>461</v>
      </c>
      <c r="D146" s="216" t="s">
        <v>199</v>
      </c>
      <c r="E146" s="217" t="s">
        <v>4293</v>
      </c>
      <c r="F146" s="218" t="s">
        <v>4294</v>
      </c>
      <c r="G146" s="219" t="s">
        <v>903</v>
      </c>
      <c r="H146" s="220">
        <v>34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94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4295</v>
      </c>
    </row>
    <row r="147" s="2" customFormat="1" ht="24.15" customHeight="1">
      <c r="A147" s="41"/>
      <c r="B147" s="42"/>
      <c r="C147" s="216" t="s">
        <v>468</v>
      </c>
      <c r="D147" s="216" t="s">
        <v>199</v>
      </c>
      <c r="E147" s="217" t="s">
        <v>4296</v>
      </c>
      <c r="F147" s="218" t="s">
        <v>4297</v>
      </c>
      <c r="G147" s="219" t="s">
        <v>3293</v>
      </c>
      <c r="H147" s="220">
        <v>20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94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4298</v>
      </c>
    </row>
    <row r="148" s="2" customFormat="1" ht="33" customHeight="1">
      <c r="A148" s="41"/>
      <c r="B148" s="42"/>
      <c r="C148" s="216" t="s">
        <v>475</v>
      </c>
      <c r="D148" s="216" t="s">
        <v>199</v>
      </c>
      <c r="E148" s="217" t="s">
        <v>4299</v>
      </c>
      <c r="F148" s="218" t="s">
        <v>4300</v>
      </c>
      <c r="G148" s="219" t="s">
        <v>3293</v>
      </c>
      <c r="H148" s="220">
        <v>34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94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4301</v>
      </c>
    </row>
    <row r="149" s="2" customFormat="1" ht="24.15" customHeight="1">
      <c r="A149" s="41"/>
      <c r="B149" s="42"/>
      <c r="C149" s="216" t="s">
        <v>480</v>
      </c>
      <c r="D149" s="216" t="s">
        <v>199</v>
      </c>
      <c r="E149" s="217" t="s">
        <v>4302</v>
      </c>
      <c r="F149" s="218" t="s">
        <v>4303</v>
      </c>
      <c r="G149" s="219" t="s">
        <v>903</v>
      </c>
      <c r="H149" s="220">
        <v>34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94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4304</v>
      </c>
    </row>
    <row r="150" s="2" customFormat="1" ht="33" customHeight="1">
      <c r="A150" s="41"/>
      <c r="B150" s="42"/>
      <c r="C150" s="216" t="s">
        <v>487</v>
      </c>
      <c r="D150" s="216" t="s">
        <v>199</v>
      </c>
      <c r="E150" s="217" t="s">
        <v>4305</v>
      </c>
      <c r="F150" s="218" t="s">
        <v>4306</v>
      </c>
      <c r="G150" s="219" t="s">
        <v>903</v>
      </c>
      <c r="H150" s="220">
        <v>25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94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4307</v>
      </c>
    </row>
    <row r="151" s="2" customFormat="1" ht="33" customHeight="1">
      <c r="A151" s="41"/>
      <c r="B151" s="42"/>
      <c r="C151" s="216" t="s">
        <v>494</v>
      </c>
      <c r="D151" s="216" t="s">
        <v>199</v>
      </c>
      <c r="E151" s="217" t="s">
        <v>4308</v>
      </c>
      <c r="F151" s="218" t="s">
        <v>4309</v>
      </c>
      <c r="G151" s="219" t="s">
        <v>903</v>
      </c>
      <c r="H151" s="220">
        <v>61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94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4310</v>
      </c>
    </row>
    <row r="152" s="2" customFormat="1" ht="24.15" customHeight="1">
      <c r="A152" s="41"/>
      <c r="B152" s="42"/>
      <c r="C152" s="216" t="s">
        <v>501</v>
      </c>
      <c r="D152" s="216" t="s">
        <v>199</v>
      </c>
      <c r="E152" s="217" t="s">
        <v>4311</v>
      </c>
      <c r="F152" s="218" t="s">
        <v>4312</v>
      </c>
      <c r="G152" s="219" t="s">
        <v>3293</v>
      </c>
      <c r="H152" s="220">
        <v>63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94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4313</v>
      </c>
    </row>
    <row r="153" s="2" customFormat="1" ht="24.15" customHeight="1">
      <c r="A153" s="41"/>
      <c r="B153" s="42"/>
      <c r="C153" s="216" t="s">
        <v>508</v>
      </c>
      <c r="D153" s="216" t="s">
        <v>199</v>
      </c>
      <c r="E153" s="217" t="s">
        <v>4314</v>
      </c>
      <c r="F153" s="218" t="s">
        <v>4315</v>
      </c>
      <c r="G153" s="219" t="s">
        <v>3293</v>
      </c>
      <c r="H153" s="220">
        <v>62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94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4316</v>
      </c>
    </row>
    <row r="154" s="2" customFormat="1" ht="24.15" customHeight="1">
      <c r="A154" s="41"/>
      <c r="B154" s="42"/>
      <c r="C154" s="216" t="s">
        <v>513</v>
      </c>
      <c r="D154" s="216" t="s">
        <v>199</v>
      </c>
      <c r="E154" s="217" t="s">
        <v>4317</v>
      </c>
      <c r="F154" s="218" t="s">
        <v>4318</v>
      </c>
      <c r="G154" s="219" t="s">
        <v>3293</v>
      </c>
      <c r="H154" s="220">
        <v>7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94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4319</v>
      </c>
    </row>
    <row r="155" s="2" customFormat="1" ht="24.15" customHeight="1">
      <c r="A155" s="41"/>
      <c r="B155" s="42"/>
      <c r="C155" s="216" t="s">
        <v>519</v>
      </c>
      <c r="D155" s="216" t="s">
        <v>199</v>
      </c>
      <c r="E155" s="217" t="s">
        <v>4320</v>
      </c>
      <c r="F155" s="218" t="s">
        <v>4321</v>
      </c>
      <c r="G155" s="219" t="s">
        <v>903</v>
      </c>
      <c r="H155" s="220">
        <v>35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94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4322</v>
      </c>
    </row>
    <row r="156" s="2" customFormat="1" ht="24.15" customHeight="1">
      <c r="A156" s="41"/>
      <c r="B156" s="42"/>
      <c r="C156" s="216" t="s">
        <v>524</v>
      </c>
      <c r="D156" s="216" t="s">
        <v>199</v>
      </c>
      <c r="E156" s="217" t="s">
        <v>4323</v>
      </c>
      <c r="F156" s="218" t="s">
        <v>4324</v>
      </c>
      <c r="G156" s="219" t="s">
        <v>3293</v>
      </c>
      <c r="H156" s="220">
        <v>62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94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4325</v>
      </c>
    </row>
    <row r="157" s="2" customFormat="1" ht="24.15" customHeight="1">
      <c r="A157" s="41"/>
      <c r="B157" s="42"/>
      <c r="C157" s="216" t="s">
        <v>530</v>
      </c>
      <c r="D157" s="216" t="s">
        <v>199</v>
      </c>
      <c r="E157" s="217" t="s">
        <v>4326</v>
      </c>
      <c r="F157" s="218" t="s">
        <v>4327</v>
      </c>
      <c r="G157" s="219" t="s">
        <v>903</v>
      </c>
      <c r="H157" s="220">
        <v>41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94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4328</v>
      </c>
    </row>
    <row r="158" s="2" customFormat="1" ht="24.15" customHeight="1">
      <c r="A158" s="41"/>
      <c r="B158" s="42"/>
      <c r="C158" s="216" t="s">
        <v>538</v>
      </c>
      <c r="D158" s="216" t="s">
        <v>199</v>
      </c>
      <c r="E158" s="217" t="s">
        <v>4329</v>
      </c>
      <c r="F158" s="218" t="s">
        <v>4330</v>
      </c>
      <c r="G158" s="219" t="s">
        <v>903</v>
      </c>
      <c r="H158" s="220">
        <v>39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94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4331</v>
      </c>
    </row>
    <row r="159" s="2" customFormat="1" ht="21.75" customHeight="1">
      <c r="A159" s="41"/>
      <c r="B159" s="42"/>
      <c r="C159" s="216" t="s">
        <v>546</v>
      </c>
      <c r="D159" s="216" t="s">
        <v>199</v>
      </c>
      <c r="E159" s="217" t="s">
        <v>4332</v>
      </c>
      <c r="F159" s="218" t="s">
        <v>4333</v>
      </c>
      <c r="G159" s="219" t="s">
        <v>3293</v>
      </c>
      <c r="H159" s="220">
        <v>63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94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4334</v>
      </c>
    </row>
    <row r="160" s="2" customFormat="1" ht="37.8" customHeight="1">
      <c r="A160" s="41"/>
      <c r="B160" s="42"/>
      <c r="C160" s="216" t="s">
        <v>551</v>
      </c>
      <c r="D160" s="216" t="s">
        <v>199</v>
      </c>
      <c r="E160" s="217" t="s">
        <v>4335</v>
      </c>
      <c r="F160" s="218" t="s">
        <v>4336</v>
      </c>
      <c r="G160" s="219" t="s">
        <v>3293</v>
      </c>
      <c r="H160" s="220">
        <v>11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94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4337</v>
      </c>
    </row>
    <row r="161" s="2" customFormat="1" ht="24.15" customHeight="1">
      <c r="A161" s="41"/>
      <c r="B161" s="42"/>
      <c r="C161" s="216" t="s">
        <v>555</v>
      </c>
      <c r="D161" s="216" t="s">
        <v>199</v>
      </c>
      <c r="E161" s="217" t="s">
        <v>4338</v>
      </c>
      <c r="F161" s="218" t="s">
        <v>4339</v>
      </c>
      <c r="G161" s="219" t="s">
        <v>3293</v>
      </c>
      <c r="H161" s="220">
        <v>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94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4340</v>
      </c>
    </row>
    <row r="162" s="2" customFormat="1" ht="37.8" customHeight="1">
      <c r="A162" s="41"/>
      <c r="B162" s="42"/>
      <c r="C162" s="216" t="s">
        <v>566</v>
      </c>
      <c r="D162" s="216" t="s">
        <v>199</v>
      </c>
      <c r="E162" s="217" t="s">
        <v>4341</v>
      </c>
      <c r="F162" s="218" t="s">
        <v>4342</v>
      </c>
      <c r="G162" s="219" t="s">
        <v>3293</v>
      </c>
      <c r="H162" s="220">
        <v>172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94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4343</v>
      </c>
    </row>
    <row r="163" s="2" customFormat="1" ht="33" customHeight="1">
      <c r="A163" s="41"/>
      <c r="B163" s="42"/>
      <c r="C163" s="216" t="s">
        <v>570</v>
      </c>
      <c r="D163" s="216" t="s">
        <v>199</v>
      </c>
      <c r="E163" s="217" t="s">
        <v>4344</v>
      </c>
      <c r="F163" s="218" t="s">
        <v>4345</v>
      </c>
      <c r="G163" s="219" t="s">
        <v>3293</v>
      </c>
      <c r="H163" s="220">
        <v>32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94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4346</v>
      </c>
    </row>
    <row r="164" s="2" customFormat="1" ht="24.15" customHeight="1">
      <c r="A164" s="41"/>
      <c r="B164" s="42"/>
      <c r="C164" s="216" t="s">
        <v>575</v>
      </c>
      <c r="D164" s="216" t="s">
        <v>199</v>
      </c>
      <c r="E164" s="217" t="s">
        <v>4347</v>
      </c>
      <c r="F164" s="218" t="s">
        <v>4348</v>
      </c>
      <c r="G164" s="219" t="s">
        <v>3293</v>
      </c>
      <c r="H164" s="220">
        <v>63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94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4349</v>
      </c>
    </row>
    <row r="165" s="2" customFormat="1" ht="33" customHeight="1">
      <c r="A165" s="41"/>
      <c r="B165" s="42"/>
      <c r="C165" s="216" t="s">
        <v>580</v>
      </c>
      <c r="D165" s="216" t="s">
        <v>199</v>
      </c>
      <c r="E165" s="217" t="s">
        <v>4350</v>
      </c>
      <c r="F165" s="218" t="s">
        <v>4351</v>
      </c>
      <c r="G165" s="219" t="s">
        <v>3293</v>
      </c>
      <c r="H165" s="220">
        <v>32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94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4352</v>
      </c>
    </row>
    <row r="166" s="2" customFormat="1" ht="21.75" customHeight="1">
      <c r="A166" s="41"/>
      <c r="B166" s="42"/>
      <c r="C166" s="216" t="s">
        <v>584</v>
      </c>
      <c r="D166" s="216" t="s">
        <v>199</v>
      </c>
      <c r="E166" s="217" t="s">
        <v>4353</v>
      </c>
      <c r="F166" s="218" t="s">
        <v>4354</v>
      </c>
      <c r="G166" s="219" t="s">
        <v>3293</v>
      </c>
      <c r="H166" s="220">
        <v>169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94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4355</v>
      </c>
    </row>
    <row r="167" s="12" customFormat="1" ht="20.88" customHeight="1">
      <c r="A167" s="12"/>
      <c r="B167" s="200"/>
      <c r="C167" s="201"/>
      <c r="D167" s="202" t="s">
        <v>73</v>
      </c>
      <c r="E167" s="214" t="s">
        <v>3828</v>
      </c>
      <c r="F167" s="214" t="s">
        <v>4356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SUM(P168:P174)</f>
        <v>0</v>
      </c>
      <c r="Q167" s="208"/>
      <c r="R167" s="209">
        <f>SUM(R168:R174)</f>
        <v>0</v>
      </c>
      <c r="S167" s="208"/>
      <c r="T167" s="210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81</v>
      </c>
      <c r="AT167" s="212" t="s">
        <v>73</v>
      </c>
      <c r="AU167" s="212" t="s">
        <v>83</v>
      </c>
      <c r="AY167" s="211" t="s">
        <v>197</v>
      </c>
      <c r="BK167" s="213">
        <f>SUM(BK168:BK174)</f>
        <v>0</v>
      </c>
    </row>
    <row r="168" s="2" customFormat="1" ht="16.5" customHeight="1">
      <c r="A168" s="41"/>
      <c r="B168" s="42"/>
      <c r="C168" s="216" t="s">
        <v>593</v>
      </c>
      <c r="D168" s="216" t="s">
        <v>199</v>
      </c>
      <c r="E168" s="217" t="s">
        <v>4357</v>
      </c>
      <c r="F168" s="218" t="s">
        <v>4358</v>
      </c>
      <c r="G168" s="219" t="s">
        <v>3293</v>
      </c>
      <c r="H168" s="220">
        <v>5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94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4359</v>
      </c>
    </row>
    <row r="169" s="2" customFormat="1" ht="16.5" customHeight="1">
      <c r="A169" s="41"/>
      <c r="B169" s="42"/>
      <c r="C169" s="216" t="s">
        <v>601</v>
      </c>
      <c r="D169" s="216" t="s">
        <v>199</v>
      </c>
      <c r="E169" s="217" t="s">
        <v>4360</v>
      </c>
      <c r="F169" s="218" t="s">
        <v>4361</v>
      </c>
      <c r="G169" s="219" t="s">
        <v>3293</v>
      </c>
      <c r="H169" s="220">
        <v>5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94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4362</v>
      </c>
    </row>
    <row r="170" s="2" customFormat="1" ht="16.5" customHeight="1">
      <c r="A170" s="41"/>
      <c r="B170" s="42"/>
      <c r="C170" s="216" t="s">
        <v>606</v>
      </c>
      <c r="D170" s="216" t="s">
        <v>199</v>
      </c>
      <c r="E170" s="217" t="s">
        <v>4363</v>
      </c>
      <c r="F170" s="218" t="s">
        <v>4364</v>
      </c>
      <c r="G170" s="219" t="s">
        <v>3293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94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4365</v>
      </c>
    </row>
    <row r="171" s="2" customFormat="1" ht="16.5" customHeight="1">
      <c r="A171" s="41"/>
      <c r="B171" s="42"/>
      <c r="C171" s="216" t="s">
        <v>615</v>
      </c>
      <c r="D171" s="216" t="s">
        <v>199</v>
      </c>
      <c r="E171" s="217" t="s">
        <v>4366</v>
      </c>
      <c r="F171" s="218" t="s">
        <v>4367</v>
      </c>
      <c r="G171" s="219" t="s">
        <v>3293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94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4368</v>
      </c>
    </row>
    <row r="172" s="2" customFormat="1" ht="16.5" customHeight="1">
      <c r="A172" s="41"/>
      <c r="B172" s="42"/>
      <c r="C172" s="216" t="s">
        <v>620</v>
      </c>
      <c r="D172" s="216" t="s">
        <v>199</v>
      </c>
      <c r="E172" s="217" t="s">
        <v>4369</v>
      </c>
      <c r="F172" s="218" t="s">
        <v>4370</v>
      </c>
      <c r="G172" s="219" t="s">
        <v>3293</v>
      </c>
      <c r="H172" s="220">
        <v>4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94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4371</v>
      </c>
    </row>
    <row r="173" s="2" customFormat="1" ht="16.5" customHeight="1">
      <c r="A173" s="41"/>
      <c r="B173" s="42"/>
      <c r="C173" s="216" t="s">
        <v>627</v>
      </c>
      <c r="D173" s="216" t="s">
        <v>199</v>
      </c>
      <c r="E173" s="217" t="s">
        <v>4372</v>
      </c>
      <c r="F173" s="218" t="s">
        <v>4373</v>
      </c>
      <c r="G173" s="219" t="s">
        <v>3293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94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4374</v>
      </c>
    </row>
    <row r="174" s="2" customFormat="1" ht="16.5" customHeight="1">
      <c r="A174" s="41"/>
      <c r="B174" s="42"/>
      <c r="C174" s="216" t="s">
        <v>633</v>
      </c>
      <c r="D174" s="216" t="s">
        <v>199</v>
      </c>
      <c r="E174" s="217" t="s">
        <v>4375</v>
      </c>
      <c r="F174" s="218" t="s">
        <v>4376</v>
      </c>
      <c r="G174" s="219" t="s">
        <v>3293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94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4377</v>
      </c>
    </row>
    <row r="175" s="12" customFormat="1" ht="20.88" customHeight="1">
      <c r="A175" s="12"/>
      <c r="B175" s="200"/>
      <c r="C175" s="201"/>
      <c r="D175" s="202" t="s">
        <v>73</v>
      </c>
      <c r="E175" s="214" t="s">
        <v>3830</v>
      </c>
      <c r="F175" s="214" t="s">
        <v>4378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83</v>
      </c>
      <c r="AY175" s="211" t="s">
        <v>197</v>
      </c>
      <c r="BK175" s="213">
        <f>SUM(BK176:BK178)</f>
        <v>0</v>
      </c>
    </row>
    <row r="176" s="2" customFormat="1" ht="16.5" customHeight="1">
      <c r="A176" s="41"/>
      <c r="B176" s="42"/>
      <c r="C176" s="216" t="s">
        <v>639</v>
      </c>
      <c r="D176" s="216" t="s">
        <v>199</v>
      </c>
      <c r="E176" s="217" t="s">
        <v>4379</v>
      </c>
      <c r="F176" s="218" t="s">
        <v>4380</v>
      </c>
      <c r="G176" s="219" t="s">
        <v>3293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94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4381</v>
      </c>
    </row>
    <row r="177" s="2" customFormat="1" ht="21.75" customHeight="1">
      <c r="A177" s="41"/>
      <c r="B177" s="42"/>
      <c r="C177" s="216" t="s">
        <v>643</v>
      </c>
      <c r="D177" s="216" t="s">
        <v>199</v>
      </c>
      <c r="E177" s="217" t="s">
        <v>4382</v>
      </c>
      <c r="F177" s="218" t="s">
        <v>4383</v>
      </c>
      <c r="G177" s="219" t="s">
        <v>3293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94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4384</v>
      </c>
    </row>
    <row r="178" s="2" customFormat="1" ht="16.5" customHeight="1">
      <c r="A178" s="41"/>
      <c r="B178" s="42"/>
      <c r="C178" s="216" t="s">
        <v>652</v>
      </c>
      <c r="D178" s="216" t="s">
        <v>199</v>
      </c>
      <c r="E178" s="217" t="s">
        <v>4385</v>
      </c>
      <c r="F178" s="218" t="s">
        <v>4386</v>
      </c>
      <c r="G178" s="219" t="s">
        <v>3293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94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4387</v>
      </c>
    </row>
    <row r="179" s="12" customFormat="1" ht="20.88" customHeight="1">
      <c r="A179" s="12"/>
      <c r="B179" s="200"/>
      <c r="C179" s="201"/>
      <c r="D179" s="202" t="s">
        <v>73</v>
      </c>
      <c r="E179" s="214" t="s">
        <v>4075</v>
      </c>
      <c r="F179" s="214" t="s">
        <v>4388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81</v>
      </c>
      <c r="AT179" s="212" t="s">
        <v>73</v>
      </c>
      <c r="AU179" s="212" t="s">
        <v>83</v>
      </c>
      <c r="AY179" s="211" t="s">
        <v>197</v>
      </c>
      <c r="BK179" s="213">
        <f>SUM(BK180:BK181)</f>
        <v>0</v>
      </c>
    </row>
    <row r="180" s="2" customFormat="1" ht="21.75" customHeight="1">
      <c r="A180" s="41"/>
      <c r="B180" s="42"/>
      <c r="C180" s="216" t="s">
        <v>659</v>
      </c>
      <c r="D180" s="216" t="s">
        <v>199</v>
      </c>
      <c r="E180" s="217" t="s">
        <v>4389</v>
      </c>
      <c r="F180" s="218" t="s">
        <v>4390</v>
      </c>
      <c r="G180" s="219" t="s">
        <v>1227</v>
      </c>
      <c r="H180" s="220">
        <v>6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94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4391</v>
      </c>
    </row>
    <row r="181" s="2" customFormat="1" ht="33" customHeight="1">
      <c r="A181" s="41"/>
      <c r="B181" s="42"/>
      <c r="C181" s="216" t="s">
        <v>664</v>
      </c>
      <c r="D181" s="216" t="s">
        <v>199</v>
      </c>
      <c r="E181" s="217" t="s">
        <v>4392</v>
      </c>
      <c r="F181" s="218" t="s">
        <v>4393</v>
      </c>
      <c r="G181" s="219" t="s">
        <v>533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96" t="s">
        <v>19</v>
      </c>
      <c r="N181" s="297" t="s">
        <v>45</v>
      </c>
      <c r="O181" s="293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94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4394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Xjfx3nORlNjHZ9n2kvzkLotd8n6I6OQrOOerB2PRFPTUGdMvzQY4LNEE6m+2hO68iy97OWUWFJSJm1zTDtPUFQ==" hashValue="+j5t08Axkck4myZrdBpt/POsZ90L4x44yVYFr3hh371T72IFddClbVVXvbnqylX1U5W4Y3l9RgZ0TQPgxA9mDA==" algorithmName="SHA-512" password="CC35"/>
  <autoFilter ref="C98:K1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4161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4395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ROUND((SUM(BE102:BE147)),  2)</f>
        <v>0</v>
      </c>
      <c r="G37" s="41"/>
      <c r="H37" s="41"/>
      <c r="I37" s="161">
        <v>0.20999999999999999</v>
      </c>
      <c r="J37" s="160">
        <f>ROUND(((SUM(BE102:BE147))*I37),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ROUND((SUM(BF102:BF147)),  2)</f>
        <v>0</v>
      </c>
      <c r="G38" s="41"/>
      <c r="H38" s="41"/>
      <c r="I38" s="161">
        <v>0.12</v>
      </c>
      <c r="J38" s="160">
        <f>ROUND(((SUM(BF102:BF147))*I38),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ROUND((SUM(BG102:BG147)),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ROUND((SUM(BH102:BH147)),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ROUND((SUM(BI102:BI147)),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4161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TV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4396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4397</v>
      </c>
      <c r="E69" s="186"/>
      <c r="F69" s="186"/>
      <c r="G69" s="186"/>
      <c r="H69" s="186"/>
      <c r="I69" s="186"/>
      <c r="J69" s="187">
        <f>J104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4398</v>
      </c>
      <c r="E70" s="186"/>
      <c r="F70" s="186"/>
      <c r="G70" s="186"/>
      <c r="H70" s="186"/>
      <c r="I70" s="186"/>
      <c r="J70" s="187">
        <f>J111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4399</v>
      </c>
      <c r="E71" s="186"/>
      <c r="F71" s="186"/>
      <c r="G71" s="186"/>
      <c r="H71" s="186"/>
      <c r="I71" s="186"/>
      <c r="J71" s="187">
        <f>J117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4400</v>
      </c>
      <c r="E72" s="186"/>
      <c r="F72" s="186"/>
      <c r="G72" s="186"/>
      <c r="H72" s="186"/>
      <c r="I72" s="186"/>
      <c r="J72" s="187">
        <f>J122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4401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4402</v>
      </c>
      <c r="E74" s="186"/>
      <c r="F74" s="186"/>
      <c r="G74" s="186"/>
      <c r="H74" s="186"/>
      <c r="I74" s="186"/>
      <c r="J74" s="187">
        <f>J136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4403</v>
      </c>
      <c r="E75" s="186"/>
      <c r="F75" s="186"/>
      <c r="G75" s="186"/>
      <c r="H75" s="186"/>
      <c r="I75" s="186"/>
      <c r="J75" s="187">
        <f>J139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4404</v>
      </c>
      <c r="E76" s="186"/>
      <c r="F76" s="186"/>
      <c r="G76" s="186"/>
      <c r="H76" s="186"/>
      <c r="I76" s="186"/>
      <c r="J76" s="187">
        <f>J142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4405</v>
      </c>
      <c r="E77" s="186"/>
      <c r="F77" s="186"/>
      <c r="G77" s="186"/>
      <c r="H77" s="186"/>
      <c r="I77" s="186"/>
      <c r="J77" s="187">
        <f>J144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4406</v>
      </c>
      <c r="E78" s="186"/>
      <c r="F78" s="186"/>
      <c r="G78" s="186"/>
      <c r="H78" s="186"/>
      <c r="I78" s="186"/>
      <c r="J78" s="187">
        <f>J146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182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ZZS - Náchod - aktual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147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148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149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5" t="s">
        <v>2657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4161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TV - D.1.4.5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Královéhradecký kraj</v>
      </c>
      <c r="G98" s="43"/>
      <c r="H98" s="43"/>
      <c r="I98" s="35" t="s">
        <v>31</v>
      </c>
      <c r="J98" s="39" t="str">
        <f>E25</f>
        <v>CE-ING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 xml:space="preserve"> 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183</v>
      </c>
      <c r="D101" s="192" t="s">
        <v>59</v>
      </c>
      <c r="E101" s="192" t="s">
        <v>55</v>
      </c>
      <c r="F101" s="192" t="s">
        <v>56</v>
      </c>
      <c r="G101" s="192" t="s">
        <v>184</v>
      </c>
      <c r="H101" s="192" t="s">
        <v>185</v>
      </c>
      <c r="I101" s="192" t="s">
        <v>186</v>
      </c>
      <c r="J101" s="192" t="s">
        <v>153</v>
      </c>
      <c r="K101" s="193" t="s">
        <v>187</v>
      </c>
      <c r="L101" s="194"/>
      <c r="M101" s="95" t="s">
        <v>19</v>
      </c>
      <c r="N101" s="96" t="s">
        <v>44</v>
      </c>
      <c r="O101" s="96" t="s">
        <v>188</v>
      </c>
      <c r="P101" s="96" t="s">
        <v>189</v>
      </c>
      <c r="Q101" s="96" t="s">
        <v>190</v>
      </c>
      <c r="R101" s="96" t="s">
        <v>191</v>
      </c>
      <c r="S101" s="96" t="s">
        <v>192</v>
      </c>
      <c r="T101" s="97" t="s">
        <v>193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194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</f>
        <v>0</v>
      </c>
      <c r="Q102" s="99"/>
      <c r="R102" s="197">
        <f>R103</f>
        <v>0</v>
      </c>
      <c r="S102" s="99"/>
      <c r="T102" s="198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154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83</v>
      </c>
      <c r="F103" s="203" t="s">
        <v>111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P104+P111+P117+P122+P132+P136+P139+P142+P144+P146</f>
        <v>0</v>
      </c>
      <c r="Q103" s="208"/>
      <c r="R103" s="209">
        <f>R104+R111+R117+R122+R132+R136+R139+R142+R144+R146</f>
        <v>0</v>
      </c>
      <c r="S103" s="208"/>
      <c r="T103" s="210">
        <f>T104+T111+T117+T122+T132+T136+T139+T142+T144+T146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74</v>
      </c>
      <c r="AY103" s="211" t="s">
        <v>197</v>
      </c>
      <c r="BK103" s="213">
        <f>BK104+BK111+BK117+BK122+BK132+BK136+BK139+BK142+BK144+BK146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2025</v>
      </c>
      <c r="F104" s="214" t="s">
        <v>4407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81</v>
      </c>
      <c r="AY104" s="211" t="s">
        <v>197</v>
      </c>
      <c r="BK104" s="213">
        <f>SUM(BK105:BK110)</f>
        <v>0</v>
      </c>
    </row>
    <row r="105" s="2" customFormat="1" ht="44.25" customHeight="1">
      <c r="A105" s="41"/>
      <c r="B105" s="42"/>
      <c r="C105" s="216" t="s">
        <v>81</v>
      </c>
      <c r="D105" s="216" t="s">
        <v>199</v>
      </c>
      <c r="E105" s="217" t="s">
        <v>4408</v>
      </c>
      <c r="F105" s="218" t="s">
        <v>4409</v>
      </c>
      <c r="G105" s="219" t="s">
        <v>3293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4410</v>
      </c>
    </row>
    <row r="106" s="2" customFormat="1" ht="66.75" customHeight="1">
      <c r="A106" s="41"/>
      <c r="B106" s="42"/>
      <c r="C106" s="216" t="s">
        <v>83</v>
      </c>
      <c r="D106" s="216" t="s">
        <v>199</v>
      </c>
      <c r="E106" s="217" t="s">
        <v>4411</v>
      </c>
      <c r="F106" s="218" t="s">
        <v>4412</v>
      </c>
      <c r="G106" s="219" t="s">
        <v>3293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4413</v>
      </c>
    </row>
    <row r="107" s="2" customFormat="1" ht="16.5" customHeight="1">
      <c r="A107" s="41"/>
      <c r="B107" s="42"/>
      <c r="C107" s="216" t="s">
        <v>94</v>
      </c>
      <c r="D107" s="216" t="s">
        <v>199</v>
      </c>
      <c r="E107" s="217" t="s">
        <v>4414</v>
      </c>
      <c r="F107" s="218" t="s">
        <v>4415</v>
      </c>
      <c r="G107" s="219" t="s">
        <v>3293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4416</v>
      </c>
    </row>
    <row r="108" s="2" customFormat="1" ht="66.75" customHeight="1">
      <c r="A108" s="41"/>
      <c r="B108" s="42"/>
      <c r="C108" s="216" t="s">
        <v>109</v>
      </c>
      <c r="D108" s="216" t="s">
        <v>199</v>
      </c>
      <c r="E108" s="217" t="s">
        <v>4417</v>
      </c>
      <c r="F108" s="218" t="s">
        <v>4418</v>
      </c>
      <c r="G108" s="219" t="s">
        <v>3293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4419</v>
      </c>
    </row>
    <row r="109" s="2" customFormat="1" ht="37.8" customHeight="1">
      <c r="A109" s="41"/>
      <c r="B109" s="42"/>
      <c r="C109" s="216" t="s">
        <v>230</v>
      </c>
      <c r="D109" s="216" t="s">
        <v>199</v>
      </c>
      <c r="E109" s="217" t="s">
        <v>4420</v>
      </c>
      <c r="F109" s="218" t="s">
        <v>4421</v>
      </c>
      <c r="G109" s="219" t="s">
        <v>3293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4422</v>
      </c>
    </row>
    <row r="110" s="2" customFormat="1" ht="21.75" customHeight="1">
      <c r="A110" s="41"/>
      <c r="B110" s="42"/>
      <c r="C110" s="216" t="s">
        <v>236</v>
      </c>
      <c r="D110" s="216" t="s">
        <v>199</v>
      </c>
      <c r="E110" s="217" t="s">
        <v>4423</v>
      </c>
      <c r="F110" s="218" t="s">
        <v>4424</v>
      </c>
      <c r="G110" s="219" t="s">
        <v>3293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4425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3652</v>
      </c>
      <c r="F111" s="214" t="s">
        <v>4426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SUM(BK112:BK116)</f>
        <v>0</v>
      </c>
    </row>
    <row r="112" s="2" customFormat="1" ht="24.15" customHeight="1">
      <c r="A112" s="41"/>
      <c r="B112" s="42"/>
      <c r="C112" s="216" t="s">
        <v>247</v>
      </c>
      <c r="D112" s="216" t="s">
        <v>199</v>
      </c>
      <c r="E112" s="217" t="s">
        <v>4427</v>
      </c>
      <c r="F112" s="218" t="s">
        <v>4428</v>
      </c>
      <c r="G112" s="219" t="s">
        <v>903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4429</v>
      </c>
    </row>
    <row r="113" s="2" customFormat="1" ht="16.5" customHeight="1">
      <c r="A113" s="41"/>
      <c r="B113" s="42"/>
      <c r="C113" s="216" t="s">
        <v>252</v>
      </c>
      <c r="D113" s="216" t="s">
        <v>199</v>
      </c>
      <c r="E113" s="217" t="s">
        <v>4430</v>
      </c>
      <c r="F113" s="218" t="s">
        <v>4431</v>
      </c>
      <c r="G113" s="219" t="s">
        <v>903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4432</v>
      </c>
    </row>
    <row r="114" s="2" customFormat="1" ht="16.5" customHeight="1">
      <c r="A114" s="41"/>
      <c r="B114" s="42"/>
      <c r="C114" s="216" t="s">
        <v>257</v>
      </c>
      <c r="D114" s="216" t="s">
        <v>199</v>
      </c>
      <c r="E114" s="217" t="s">
        <v>4433</v>
      </c>
      <c r="F114" s="218" t="s">
        <v>4434</v>
      </c>
      <c r="G114" s="219" t="s">
        <v>3293</v>
      </c>
      <c r="H114" s="220">
        <v>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4435</v>
      </c>
    </row>
    <row r="115" s="2" customFormat="1" ht="16.5" customHeight="1">
      <c r="A115" s="41"/>
      <c r="B115" s="42"/>
      <c r="C115" s="216" t="s">
        <v>265</v>
      </c>
      <c r="D115" s="216" t="s">
        <v>199</v>
      </c>
      <c r="E115" s="217" t="s">
        <v>4436</v>
      </c>
      <c r="F115" s="218" t="s">
        <v>4437</v>
      </c>
      <c r="G115" s="219" t="s">
        <v>3293</v>
      </c>
      <c r="H115" s="220">
        <v>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4438</v>
      </c>
    </row>
    <row r="116" s="2" customFormat="1" ht="24.15" customHeight="1">
      <c r="A116" s="41"/>
      <c r="B116" s="42"/>
      <c r="C116" s="216" t="s">
        <v>272</v>
      </c>
      <c r="D116" s="216" t="s">
        <v>199</v>
      </c>
      <c r="E116" s="217" t="s">
        <v>4439</v>
      </c>
      <c r="F116" s="218" t="s">
        <v>4440</v>
      </c>
      <c r="G116" s="219" t="s">
        <v>3293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4441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2061</v>
      </c>
      <c r="F117" s="214" t="s">
        <v>4442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SUM(P118:P121)</f>
        <v>0</v>
      </c>
      <c r="Q117" s="208"/>
      <c r="R117" s="209">
        <f>SUM(R118:R121)</f>
        <v>0</v>
      </c>
      <c r="S117" s="208"/>
      <c r="T117" s="21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SUM(BK118:BK121)</f>
        <v>0</v>
      </c>
    </row>
    <row r="118" s="2" customFormat="1" ht="24.15" customHeight="1">
      <c r="A118" s="41"/>
      <c r="B118" s="42"/>
      <c r="C118" s="216" t="s">
        <v>8</v>
      </c>
      <c r="D118" s="216" t="s">
        <v>199</v>
      </c>
      <c r="E118" s="217" t="s">
        <v>4443</v>
      </c>
      <c r="F118" s="218" t="s">
        <v>4444</v>
      </c>
      <c r="G118" s="219" t="s">
        <v>3293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4445</v>
      </c>
    </row>
    <row r="119" s="2" customFormat="1" ht="16.5" customHeight="1">
      <c r="A119" s="41"/>
      <c r="B119" s="42"/>
      <c r="C119" s="216" t="s">
        <v>284</v>
      </c>
      <c r="D119" s="216" t="s">
        <v>199</v>
      </c>
      <c r="E119" s="217" t="s">
        <v>4446</v>
      </c>
      <c r="F119" s="218" t="s">
        <v>4447</v>
      </c>
      <c r="G119" s="219" t="s">
        <v>3293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4448</v>
      </c>
    </row>
    <row r="120" s="2" customFormat="1" ht="16.5" customHeight="1">
      <c r="A120" s="41"/>
      <c r="B120" s="42"/>
      <c r="C120" s="216" t="s">
        <v>291</v>
      </c>
      <c r="D120" s="216" t="s">
        <v>199</v>
      </c>
      <c r="E120" s="217" t="s">
        <v>4449</v>
      </c>
      <c r="F120" s="218" t="s">
        <v>4450</v>
      </c>
      <c r="G120" s="219" t="s">
        <v>3293</v>
      </c>
      <c r="H120" s="220">
        <v>13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4451</v>
      </c>
    </row>
    <row r="121" s="2" customFormat="1" ht="37.8" customHeight="1">
      <c r="A121" s="41"/>
      <c r="B121" s="42"/>
      <c r="C121" s="216" t="s">
        <v>297</v>
      </c>
      <c r="D121" s="216" t="s">
        <v>199</v>
      </c>
      <c r="E121" s="217" t="s">
        <v>4452</v>
      </c>
      <c r="F121" s="218" t="s">
        <v>4453</v>
      </c>
      <c r="G121" s="219" t="s">
        <v>3293</v>
      </c>
      <c r="H121" s="220">
        <v>7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4454</v>
      </c>
    </row>
    <row r="122" s="12" customFormat="1" ht="22.8" customHeight="1">
      <c r="A122" s="12"/>
      <c r="B122" s="200"/>
      <c r="C122" s="201"/>
      <c r="D122" s="202" t="s">
        <v>73</v>
      </c>
      <c r="E122" s="214" t="s">
        <v>3799</v>
      </c>
      <c r="F122" s="214" t="s">
        <v>4455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SUM(P123:P131)</f>
        <v>0</v>
      </c>
      <c r="Q122" s="208"/>
      <c r="R122" s="209">
        <f>SUM(R123:R131)</f>
        <v>0</v>
      </c>
      <c r="S122" s="208"/>
      <c r="T122" s="21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73</v>
      </c>
      <c r="AU122" s="212" t="s">
        <v>81</v>
      </c>
      <c r="AY122" s="211" t="s">
        <v>197</v>
      </c>
      <c r="BK122" s="213">
        <f>SUM(BK123:BK131)</f>
        <v>0</v>
      </c>
    </row>
    <row r="123" s="2" customFormat="1" ht="44.25" customHeight="1">
      <c r="A123" s="41"/>
      <c r="B123" s="42"/>
      <c r="C123" s="216" t="s">
        <v>304</v>
      </c>
      <c r="D123" s="216" t="s">
        <v>199</v>
      </c>
      <c r="E123" s="217" t="s">
        <v>4456</v>
      </c>
      <c r="F123" s="218" t="s">
        <v>4457</v>
      </c>
      <c r="G123" s="219" t="s">
        <v>3293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4458</v>
      </c>
    </row>
    <row r="124" s="2" customFormat="1" ht="234.75" customHeight="1">
      <c r="A124" s="41"/>
      <c r="B124" s="42"/>
      <c r="C124" s="216" t="s">
        <v>309</v>
      </c>
      <c r="D124" s="216" t="s">
        <v>199</v>
      </c>
      <c r="E124" s="217" t="s">
        <v>4459</v>
      </c>
      <c r="F124" s="218" t="s">
        <v>4460</v>
      </c>
      <c r="G124" s="219" t="s">
        <v>3293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4461</v>
      </c>
    </row>
    <row r="125" s="2" customFormat="1" ht="37.8" customHeight="1">
      <c r="A125" s="41"/>
      <c r="B125" s="42"/>
      <c r="C125" s="216" t="s">
        <v>316</v>
      </c>
      <c r="D125" s="216" t="s">
        <v>199</v>
      </c>
      <c r="E125" s="217" t="s">
        <v>4462</v>
      </c>
      <c r="F125" s="218" t="s">
        <v>4463</v>
      </c>
      <c r="G125" s="219" t="s">
        <v>3293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4464</v>
      </c>
    </row>
    <row r="126" s="2" customFormat="1" ht="62.7" customHeight="1">
      <c r="A126" s="41"/>
      <c r="B126" s="42"/>
      <c r="C126" s="216" t="s">
        <v>323</v>
      </c>
      <c r="D126" s="216" t="s">
        <v>199</v>
      </c>
      <c r="E126" s="217" t="s">
        <v>4465</v>
      </c>
      <c r="F126" s="218" t="s">
        <v>4466</v>
      </c>
      <c r="G126" s="219" t="s">
        <v>3293</v>
      </c>
      <c r="H126" s="220">
        <v>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4467</v>
      </c>
    </row>
    <row r="127" s="2" customFormat="1" ht="16.5" customHeight="1">
      <c r="A127" s="41"/>
      <c r="B127" s="42"/>
      <c r="C127" s="216" t="s">
        <v>330</v>
      </c>
      <c r="D127" s="216" t="s">
        <v>199</v>
      </c>
      <c r="E127" s="217" t="s">
        <v>4468</v>
      </c>
      <c r="F127" s="218" t="s">
        <v>4469</v>
      </c>
      <c r="G127" s="219" t="s">
        <v>3293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4470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4471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74</v>
      </c>
      <c r="AY128" s="245" t="s">
        <v>197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4472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74</v>
      </c>
      <c r="AY129" s="245" t="s">
        <v>197</v>
      </c>
    </row>
    <row r="130" s="14" customFormat="1">
      <c r="A130" s="14"/>
      <c r="B130" s="246"/>
      <c r="C130" s="247"/>
      <c r="D130" s="236" t="s">
        <v>207</v>
      </c>
      <c r="E130" s="248" t="s">
        <v>19</v>
      </c>
      <c r="F130" s="249" t="s">
        <v>216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207</v>
      </c>
      <c r="AU130" s="256" t="s">
        <v>83</v>
      </c>
      <c r="AV130" s="14" t="s">
        <v>109</v>
      </c>
      <c r="AW130" s="14" t="s">
        <v>35</v>
      </c>
      <c r="AX130" s="14" t="s">
        <v>81</v>
      </c>
      <c r="AY130" s="256" t="s">
        <v>197</v>
      </c>
    </row>
    <row r="131" s="2" customFormat="1" ht="24.15" customHeight="1">
      <c r="A131" s="41"/>
      <c r="B131" s="42"/>
      <c r="C131" s="216" t="s">
        <v>7</v>
      </c>
      <c r="D131" s="216" t="s">
        <v>199</v>
      </c>
      <c r="E131" s="217" t="s">
        <v>4473</v>
      </c>
      <c r="F131" s="218" t="s">
        <v>4474</v>
      </c>
      <c r="G131" s="219" t="s">
        <v>3293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4475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3828</v>
      </c>
      <c r="F132" s="214" t="s">
        <v>4476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73</v>
      </c>
      <c r="AU132" s="212" t="s">
        <v>81</v>
      </c>
      <c r="AY132" s="211" t="s">
        <v>197</v>
      </c>
      <c r="BK132" s="213">
        <f>SUM(BK133:BK135)</f>
        <v>0</v>
      </c>
    </row>
    <row r="133" s="2" customFormat="1" ht="24.15" customHeight="1">
      <c r="A133" s="41"/>
      <c r="B133" s="42"/>
      <c r="C133" s="216" t="s">
        <v>341</v>
      </c>
      <c r="D133" s="216" t="s">
        <v>199</v>
      </c>
      <c r="E133" s="217" t="s">
        <v>4477</v>
      </c>
      <c r="F133" s="218" t="s">
        <v>4478</v>
      </c>
      <c r="G133" s="219" t="s">
        <v>3293</v>
      </c>
      <c r="H133" s="220">
        <v>12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4479</v>
      </c>
    </row>
    <row r="134" s="2" customFormat="1" ht="24.15" customHeight="1">
      <c r="A134" s="41"/>
      <c r="B134" s="42"/>
      <c r="C134" s="216" t="s">
        <v>350</v>
      </c>
      <c r="D134" s="216" t="s">
        <v>199</v>
      </c>
      <c r="E134" s="217" t="s">
        <v>4480</v>
      </c>
      <c r="F134" s="218" t="s">
        <v>4481</v>
      </c>
      <c r="G134" s="219" t="s">
        <v>3293</v>
      </c>
      <c r="H134" s="220">
        <v>12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4482</v>
      </c>
    </row>
    <row r="135" s="2" customFormat="1" ht="24.15" customHeight="1">
      <c r="A135" s="41"/>
      <c r="B135" s="42"/>
      <c r="C135" s="216" t="s">
        <v>358</v>
      </c>
      <c r="D135" s="216" t="s">
        <v>199</v>
      </c>
      <c r="E135" s="217" t="s">
        <v>4483</v>
      </c>
      <c r="F135" s="218" t="s">
        <v>4484</v>
      </c>
      <c r="G135" s="219" t="s">
        <v>3293</v>
      </c>
      <c r="H135" s="220">
        <v>12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4485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3830</v>
      </c>
      <c r="F136" s="214" t="s">
        <v>4486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81</v>
      </c>
      <c r="AY136" s="211" t="s">
        <v>197</v>
      </c>
      <c r="BK136" s="213">
        <f>SUM(BK137:BK138)</f>
        <v>0</v>
      </c>
    </row>
    <row r="137" s="2" customFormat="1" ht="44.25" customHeight="1">
      <c r="A137" s="41"/>
      <c r="B137" s="42"/>
      <c r="C137" s="216" t="s">
        <v>365</v>
      </c>
      <c r="D137" s="216" t="s">
        <v>199</v>
      </c>
      <c r="E137" s="217" t="s">
        <v>4487</v>
      </c>
      <c r="F137" s="218" t="s">
        <v>4488</v>
      </c>
      <c r="G137" s="219" t="s">
        <v>903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4489</v>
      </c>
    </row>
    <row r="138" s="2" customFormat="1" ht="33" customHeight="1">
      <c r="A138" s="41"/>
      <c r="B138" s="42"/>
      <c r="C138" s="216" t="s">
        <v>372</v>
      </c>
      <c r="D138" s="216" t="s">
        <v>199</v>
      </c>
      <c r="E138" s="217" t="s">
        <v>4490</v>
      </c>
      <c r="F138" s="218" t="s">
        <v>4491</v>
      </c>
      <c r="G138" s="219" t="s">
        <v>903</v>
      </c>
      <c r="H138" s="220">
        <v>450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4492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4075</v>
      </c>
      <c r="F139" s="214" t="s">
        <v>4286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SUM(BK140:BK141)</f>
        <v>0</v>
      </c>
    </row>
    <row r="140" s="2" customFormat="1" ht="44.25" customHeight="1">
      <c r="A140" s="41"/>
      <c r="B140" s="42"/>
      <c r="C140" s="216" t="s">
        <v>379</v>
      </c>
      <c r="D140" s="216" t="s">
        <v>199</v>
      </c>
      <c r="E140" s="217" t="s">
        <v>4287</v>
      </c>
      <c r="F140" s="218" t="s">
        <v>4288</v>
      </c>
      <c r="G140" s="219" t="s">
        <v>903</v>
      </c>
      <c r="H140" s="220">
        <v>33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4493</v>
      </c>
    </row>
    <row r="141" s="2" customFormat="1" ht="24.15" customHeight="1">
      <c r="A141" s="41"/>
      <c r="B141" s="42"/>
      <c r="C141" s="216" t="s">
        <v>385</v>
      </c>
      <c r="D141" s="216" t="s">
        <v>199</v>
      </c>
      <c r="E141" s="217" t="s">
        <v>4290</v>
      </c>
      <c r="F141" s="218" t="s">
        <v>4291</v>
      </c>
      <c r="G141" s="219" t="s">
        <v>903</v>
      </c>
      <c r="H141" s="220">
        <v>33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4494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4131</v>
      </c>
      <c r="F142" s="214" t="s">
        <v>4356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73</v>
      </c>
      <c r="AU142" s="212" t="s">
        <v>81</v>
      </c>
      <c r="AY142" s="211" t="s">
        <v>197</v>
      </c>
      <c r="BK142" s="213">
        <f>BK143</f>
        <v>0</v>
      </c>
    </row>
    <row r="143" s="2" customFormat="1" ht="16.5" customHeight="1">
      <c r="A143" s="41"/>
      <c r="B143" s="42"/>
      <c r="C143" s="216" t="s">
        <v>392</v>
      </c>
      <c r="D143" s="216" t="s">
        <v>199</v>
      </c>
      <c r="E143" s="217" t="s">
        <v>4357</v>
      </c>
      <c r="F143" s="218" t="s">
        <v>4358</v>
      </c>
      <c r="G143" s="219" t="s">
        <v>3293</v>
      </c>
      <c r="H143" s="220">
        <v>12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4495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4155</v>
      </c>
      <c r="F144" s="214" t="s">
        <v>4378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BK145</f>
        <v>0</v>
      </c>
    </row>
    <row r="145" s="2" customFormat="1" ht="16.5" customHeight="1">
      <c r="A145" s="41"/>
      <c r="B145" s="42"/>
      <c r="C145" s="216" t="s">
        <v>396</v>
      </c>
      <c r="D145" s="216" t="s">
        <v>199</v>
      </c>
      <c r="E145" s="217" t="s">
        <v>4379</v>
      </c>
      <c r="F145" s="218" t="s">
        <v>4380</v>
      </c>
      <c r="G145" s="219" t="s">
        <v>3293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4496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3241</v>
      </c>
      <c r="F146" s="214" t="s">
        <v>4388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BK147</f>
        <v>0</v>
      </c>
    </row>
    <row r="147" s="2" customFormat="1" ht="21.75" customHeight="1">
      <c r="A147" s="41"/>
      <c r="B147" s="42"/>
      <c r="C147" s="216" t="s">
        <v>403</v>
      </c>
      <c r="D147" s="216" t="s">
        <v>199</v>
      </c>
      <c r="E147" s="217" t="s">
        <v>4497</v>
      </c>
      <c r="F147" s="218" t="s">
        <v>4498</v>
      </c>
      <c r="G147" s="219" t="s">
        <v>3630</v>
      </c>
      <c r="H147" s="220">
        <v>24</v>
      </c>
      <c r="I147" s="221"/>
      <c r="J147" s="222">
        <f>ROUND(I147*H147,2)</f>
        <v>0</v>
      </c>
      <c r="K147" s="218" t="s">
        <v>19</v>
      </c>
      <c r="L147" s="47"/>
      <c r="M147" s="296" t="s">
        <v>19</v>
      </c>
      <c r="N147" s="297" t="s">
        <v>45</v>
      </c>
      <c r="O147" s="293"/>
      <c r="P147" s="298">
        <f>O147*H147</f>
        <v>0</v>
      </c>
      <c r="Q147" s="298">
        <v>0</v>
      </c>
      <c r="R147" s="298">
        <f>Q147*H147</f>
        <v>0</v>
      </c>
      <c r="S147" s="298">
        <v>0</v>
      </c>
      <c r="T147" s="29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4499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LuOu3TUmQ4xtnqUhYXaRnNq4UsPTTwhHNVtCyZ1Z4umydOHEI8YOAROFQx0YWo9XqIPC3DglB8zLQRWU6vpNHQ==" hashValue="F4dkmHLDrljr4AJUvUsoF3edIIoDnHjFVPpNDOHk4+BmEyLDY9ZNFmRf3a67SwcLNhBzClHInoJHY3sFUTD6EQ==" algorithmName="SHA-512" password="CC35"/>
  <autoFilter ref="C101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4161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4500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ROUND((SUM(BE96:BE110)),  2)</f>
        <v>0</v>
      </c>
      <c r="G37" s="41"/>
      <c r="H37" s="41"/>
      <c r="I37" s="161">
        <v>0.20999999999999999</v>
      </c>
      <c r="J37" s="160">
        <f>ROUND(((SUM(BE96:BE110))*I37),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ROUND((SUM(BF96:BF110)),  2)</f>
        <v>0</v>
      </c>
      <c r="G38" s="41"/>
      <c r="H38" s="41"/>
      <c r="I38" s="161">
        <v>0.12</v>
      </c>
      <c r="J38" s="160">
        <f>ROUND(((SUM(BF96:BF110))*I38),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ROUND((SUM(BG96:BG110)),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ROUND((SUM(BH96:BH110)),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ROUND((SUM(BI96:BI110)),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4161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AP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4501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4502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4503</v>
      </c>
      <c r="E70" s="186"/>
      <c r="F70" s="186"/>
      <c r="G70" s="186"/>
      <c r="H70" s="186"/>
      <c r="I70" s="186"/>
      <c r="J70" s="187">
        <f>J102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4504</v>
      </c>
      <c r="E71" s="186"/>
      <c r="F71" s="186"/>
      <c r="G71" s="186"/>
      <c r="H71" s="186"/>
      <c r="I71" s="186"/>
      <c r="J71" s="187">
        <f>J105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4505</v>
      </c>
      <c r="E72" s="186"/>
      <c r="F72" s="186"/>
      <c r="G72" s="186"/>
      <c r="H72" s="186"/>
      <c r="I72" s="186"/>
      <c r="J72" s="187">
        <f>J107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182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ZZS - Náchod - aktual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148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149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2657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4161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AP - D.1.4.5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29. 7. 2024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Královéhradecký kraj</v>
      </c>
      <c r="G92" s="43"/>
      <c r="H92" s="43"/>
      <c r="I92" s="35" t="s">
        <v>31</v>
      </c>
      <c r="J92" s="39" t="str">
        <f>E25</f>
        <v>CE-ING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183</v>
      </c>
      <c r="D95" s="192" t="s">
        <v>59</v>
      </c>
      <c r="E95" s="192" t="s">
        <v>55</v>
      </c>
      <c r="F95" s="192" t="s">
        <v>56</v>
      </c>
      <c r="G95" s="192" t="s">
        <v>184</v>
      </c>
      <c r="H95" s="192" t="s">
        <v>185</v>
      </c>
      <c r="I95" s="192" t="s">
        <v>186</v>
      </c>
      <c r="J95" s="192" t="s">
        <v>153</v>
      </c>
      <c r="K95" s="193" t="s">
        <v>187</v>
      </c>
      <c r="L95" s="194"/>
      <c r="M95" s="95" t="s">
        <v>19</v>
      </c>
      <c r="N95" s="96" t="s">
        <v>44</v>
      </c>
      <c r="O95" s="96" t="s">
        <v>188</v>
      </c>
      <c r="P95" s="96" t="s">
        <v>189</v>
      </c>
      <c r="Q95" s="96" t="s">
        <v>190</v>
      </c>
      <c r="R95" s="96" t="s">
        <v>191</v>
      </c>
      <c r="S95" s="96" t="s">
        <v>192</v>
      </c>
      <c r="T95" s="97" t="s">
        <v>193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194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154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94</v>
      </c>
      <c r="F97" s="203" t="s">
        <v>113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P98+P102+P105+P107</f>
        <v>0</v>
      </c>
      <c r="Q97" s="208"/>
      <c r="R97" s="209">
        <f>R98+R102+R105+R107</f>
        <v>0</v>
      </c>
      <c r="S97" s="208"/>
      <c r="T97" s="210">
        <f>T98+T102+T105+T107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74</v>
      </c>
      <c r="AY97" s="211" t="s">
        <v>197</v>
      </c>
      <c r="BK97" s="213">
        <f>BK98+BK102+BK105+BK107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2025</v>
      </c>
      <c r="F98" s="214" t="s">
        <v>4506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81</v>
      </c>
      <c r="AY98" s="211" t="s">
        <v>197</v>
      </c>
      <c r="BK98" s="213">
        <f>SUM(BK99:BK101)</f>
        <v>0</v>
      </c>
    </row>
    <row r="99" s="2" customFormat="1" ht="24.15" customHeight="1">
      <c r="A99" s="41"/>
      <c r="B99" s="42"/>
      <c r="C99" s="216" t="s">
        <v>81</v>
      </c>
      <c r="D99" s="216" t="s">
        <v>199</v>
      </c>
      <c r="E99" s="217" t="s">
        <v>4507</v>
      </c>
      <c r="F99" s="218" t="s">
        <v>4508</v>
      </c>
      <c r="G99" s="219" t="s">
        <v>3293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4509</v>
      </c>
    </row>
    <row r="100" s="2" customFormat="1" ht="24.15" customHeight="1">
      <c r="A100" s="41"/>
      <c r="B100" s="42"/>
      <c r="C100" s="216" t="s">
        <v>83</v>
      </c>
      <c r="D100" s="216" t="s">
        <v>199</v>
      </c>
      <c r="E100" s="217" t="s">
        <v>4510</v>
      </c>
      <c r="F100" s="218" t="s">
        <v>4511</v>
      </c>
      <c r="G100" s="219" t="s">
        <v>3293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4512</v>
      </c>
    </row>
    <row r="101" s="2" customFormat="1" ht="16.5" customHeight="1">
      <c r="A101" s="41"/>
      <c r="B101" s="42"/>
      <c r="C101" s="216" t="s">
        <v>94</v>
      </c>
      <c r="D101" s="216" t="s">
        <v>199</v>
      </c>
      <c r="E101" s="217" t="s">
        <v>4513</v>
      </c>
      <c r="F101" s="218" t="s">
        <v>4514</v>
      </c>
      <c r="G101" s="219" t="s">
        <v>3630</v>
      </c>
      <c r="H101" s="220">
        <v>30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4515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3652</v>
      </c>
      <c r="F102" s="214" t="s">
        <v>4516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197</v>
      </c>
      <c r="BK102" s="213">
        <f>SUM(BK103:BK104)</f>
        <v>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4517</v>
      </c>
      <c r="F103" s="218" t="s">
        <v>4518</v>
      </c>
      <c r="G103" s="219" t="s">
        <v>3293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4519</v>
      </c>
    </row>
    <row r="104" s="2" customFormat="1" ht="16.5" customHeight="1">
      <c r="A104" s="41"/>
      <c r="B104" s="42"/>
      <c r="C104" s="216" t="s">
        <v>230</v>
      </c>
      <c r="D104" s="216" t="s">
        <v>199</v>
      </c>
      <c r="E104" s="217" t="s">
        <v>4520</v>
      </c>
      <c r="F104" s="218" t="s">
        <v>4514</v>
      </c>
      <c r="G104" s="219" t="s">
        <v>3630</v>
      </c>
      <c r="H104" s="220">
        <v>15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4521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3799</v>
      </c>
      <c r="F105" s="214" t="s">
        <v>4388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BK106</f>
        <v>0</v>
      </c>
    </row>
    <row r="106" s="2" customFormat="1" ht="21.75" customHeight="1">
      <c r="A106" s="41"/>
      <c r="B106" s="42"/>
      <c r="C106" s="216" t="s">
        <v>236</v>
      </c>
      <c r="D106" s="216" t="s">
        <v>199</v>
      </c>
      <c r="E106" s="217" t="s">
        <v>4389</v>
      </c>
      <c r="F106" s="218" t="s">
        <v>4390</v>
      </c>
      <c r="G106" s="219" t="s">
        <v>1227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4522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2061</v>
      </c>
      <c r="F107" s="214" t="s">
        <v>4523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73</v>
      </c>
      <c r="AU107" s="212" t="s">
        <v>81</v>
      </c>
      <c r="AY107" s="211" t="s">
        <v>197</v>
      </c>
      <c r="BK107" s="213">
        <f>SUM(BK108:BK110)</f>
        <v>0</v>
      </c>
    </row>
    <row r="108" s="2" customFormat="1" ht="24.15" customHeight="1">
      <c r="A108" s="41"/>
      <c r="B108" s="42"/>
      <c r="C108" s="216" t="s">
        <v>247</v>
      </c>
      <c r="D108" s="216" t="s">
        <v>199</v>
      </c>
      <c r="E108" s="217" t="s">
        <v>4524</v>
      </c>
      <c r="F108" s="218" t="s">
        <v>4525</v>
      </c>
      <c r="G108" s="219" t="s">
        <v>3293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4526</v>
      </c>
    </row>
    <row r="109" s="2" customFormat="1" ht="16.5" customHeight="1">
      <c r="A109" s="41"/>
      <c r="B109" s="42"/>
      <c r="C109" s="216" t="s">
        <v>252</v>
      </c>
      <c r="D109" s="216" t="s">
        <v>199</v>
      </c>
      <c r="E109" s="217" t="s">
        <v>4527</v>
      </c>
      <c r="F109" s="218" t="s">
        <v>4528</v>
      </c>
      <c r="G109" s="219" t="s">
        <v>3293</v>
      </c>
      <c r="H109" s="220">
        <v>7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4529</v>
      </c>
    </row>
    <row r="110" s="2" customFormat="1" ht="16.5" customHeight="1">
      <c r="A110" s="41"/>
      <c r="B110" s="42"/>
      <c r="C110" s="216" t="s">
        <v>257</v>
      </c>
      <c r="D110" s="216" t="s">
        <v>199</v>
      </c>
      <c r="E110" s="217" t="s">
        <v>4530</v>
      </c>
      <c r="F110" s="218" t="s">
        <v>4514</v>
      </c>
      <c r="G110" s="219" t="s">
        <v>3630</v>
      </c>
      <c r="H110" s="220">
        <v>65</v>
      </c>
      <c r="I110" s="221"/>
      <c r="J110" s="222">
        <f>ROUND(I110*H110,2)</f>
        <v>0</v>
      </c>
      <c r="K110" s="218" t="s">
        <v>19</v>
      </c>
      <c r="L110" s="47"/>
      <c r="M110" s="296" t="s">
        <v>19</v>
      </c>
      <c r="N110" s="297" t="s">
        <v>45</v>
      </c>
      <c r="O110" s="293"/>
      <c r="P110" s="298">
        <f>O110*H110</f>
        <v>0</v>
      </c>
      <c r="Q110" s="298">
        <v>0</v>
      </c>
      <c r="R110" s="298">
        <f>Q110*H110</f>
        <v>0</v>
      </c>
      <c r="S110" s="298">
        <v>0</v>
      </c>
      <c r="T110" s="29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4531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wsnLlrVzdYFoNoJ5I2MtQXoPDCGLdCCWkJ/RTjioRHYxunmqUrqRJ42kcI4WAfudpHh4qKS3Ki7BP3oXwvu8Sg==" hashValue="hmRP+AT8jB8Kb8YEve377ieIpVoXa/y1oK2QqUlI/zdmp7MHJZzgrrYfMS7luBarxjsYKX8rxGT6kEns3zBlbA==" algorithmName="SHA-512" password="CC35"/>
  <autoFilter ref="C95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4161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4532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ROUND((SUM(BE98:BE120)),  2)</f>
        <v>0</v>
      </c>
      <c r="G37" s="41"/>
      <c r="H37" s="41"/>
      <c r="I37" s="161">
        <v>0.20999999999999999</v>
      </c>
      <c r="J37" s="160">
        <f>ROUND(((SUM(BE98:BE120))*I37),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ROUND((SUM(BF98:BF120)),  2)</f>
        <v>0</v>
      </c>
      <c r="G38" s="41"/>
      <c r="H38" s="41"/>
      <c r="I38" s="161">
        <v>0.12</v>
      </c>
      <c r="J38" s="160">
        <f>ROUND(((SUM(BF98:BF120))*I38),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ROUND((SUM(BG98:BG120)),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ROUND((SUM(BH98:BH120)),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ROUND((SUM(BI98:BI120)),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4161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Kamerový systém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4533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4534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4535</v>
      </c>
      <c r="E70" s="186"/>
      <c r="F70" s="186"/>
      <c r="G70" s="186"/>
      <c r="H70" s="186"/>
      <c r="I70" s="186"/>
      <c r="J70" s="187">
        <f>J106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4536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4537</v>
      </c>
      <c r="E72" s="186"/>
      <c r="F72" s="186"/>
      <c r="G72" s="186"/>
      <c r="H72" s="186"/>
      <c r="I72" s="186"/>
      <c r="J72" s="187">
        <f>J111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4538</v>
      </c>
      <c r="E73" s="186"/>
      <c r="F73" s="186"/>
      <c r="G73" s="186"/>
      <c r="H73" s="186"/>
      <c r="I73" s="186"/>
      <c r="J73" s="187">
        <f>J114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4539</v>
      </c>
      <c r="E74" s="186"/>
      <c r="F74" s="186"/>
      <c r="G74" s="186"/>
      <c r="H74" s="186"/>
      <c r="I74" s="186"/>
      <c r="J74" s="187">
        <f>J117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182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ZZS - Náchod - aktual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148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149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5" t="s">
        <v>2657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4161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Kamerový systém - D.1.4.5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 xml:space="preserve"> </v>
      </c>
      <c r="G92" s="43"/>
      <c r="H92" s="43"/>
      <c r="I92" s="35" t="s">
        <v>23</v>
      </c>
      <c r="J92" s="75" t="str">
        <f>IF(J16="","",J16)</f>
        <v>29. 7. 2024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E19</f>
        <v>Královéhradecký kraj</v>
      </c>
      <c r="G94" s="43"/>
      <c r="H94" s="43"/>
      <c r="I94" s="35" t="s">
        <v>31</v>
      </c>
      <c r="J94" s="39" t="str">
        <f>E25</f>
        <v>CE-ING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36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183</v>
      </c>
      <c r="D97" s="192" t="s">
        <v>59</v>
      </c>
      <c r="E97" s="192" t="s">
        <v>55</v>
      </c>
      <c r="F97" s="192" t="s">
        <v>56</v>
      </c>
      <c r="G97" s="192" t="s">
        <v>184</v>
      </c>
      <c r="H97" s="192" t="s">
        <v>185</v>
      </c>
      <c r="I97" s="192" t="s">
        <v>186</v>
      </c>
      <c r="J97" s="192" t="s">
        <v>153</v>
      </c>
      <c r="K97" s="193" t="s">
        <v>187</v>
      </c>
      <c r="L97" s="194"/>
      <c r="M97" s="95" t="s">
        <v>19</v>
      </c>
      <c r="N97" s="96" t="s">
        <v>44</v>
      </c>
      <c r="O97" s="96" t="s">
        <v>188</v>
      </c>
      <c r="P97" s="96" t="s">
        <v>189</v>
      </c>
      <c r="Q97" s="96" t="s">
        <v>190</v>
      </c>
      <c r="R97" s="96" t="s">
        <v>191</v>
      </c>
      <c r="S97" s="96" t="s">
        <v>192</v>
      </c>
      <c r="T97" s="97" t="s">
        <v>193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194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154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73</v>
      </c>
      <c r="E99" s="203" t="s">
        <v>109</v>
      </c>
      <c r="F99" s="203" t="s">
        <v>115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P100+P106+P108+P111+P114+P117</f>
        <v>0</v>
      </c>
      <c r="Q99" s="208"/>
      <c r="R99" s="209">
        <f>R100+R106+R108+R111+R114+R117</f>
        <v>0</v>
      </c>
      <c r="S99" s="208"/>
      <c r="T99" s="210">
        <f>T100+T106+T108+T111+T114+T117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73</v>
      </c>
      <c r="AU99" s="212" t="s">
        <v>74</v>
      </c>
      <c r="AY99" s="211" t="s">
        <v>197</v>
      </c>
      <c r="BK99" s="213">
        <f>BK100+BK106+BK108+BK111+BK114+BK117</f>
        <v>0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3652</v>
      </c>
      <c r="F100" s="214" t="s">
        <v>4540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SUM(P101:P105)</f>
        <v>0</v>
      </c>
      <c r="Q100" s="208"/>
      <c r="R100" s="209">
        <f>SUM(R101:R105)</f>
        <v>0</v>
      </c>
      <c r="S100" s="208"/>
      <c r="T100" s="210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81</v>
      </c>
      <c r="AY100" s="211" t="s">
        <v>197</v>
      </c>
      <c r="BK100" s="213">
        <f>SUM(BK101:BK105)</f>
        <v>0</v>
      </c>
    </row>
    <row r="101" s="2" customFormat="1" ht="33" customHeight="1">
      <c r="A101" s="41"/>
      <c r="B101" s="42"/>
      <c r="C101" s="216" t="s">
        <v>81</v>
      </c>
      <c r="D101" s="216" t="s">
        <v>199</v>
      </c>
      <c r="E101" s="217" t="s">
        <v>4541</v>
      </c>
      <c r="F101" s="218" t="s">
        <v>4542</v>
      </c>
      <c r="G101" s="219" t="s">
        <v>3293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4543</v>
      </c>
    </row>
    <row r="102" s="2" customFormat="1" ht="66.75" customHeight="1">
      <c r="A102" s="41"/>
      <c r="B102" s="42"/>
      <c r="C102" s="216" t="s">
        <v>83</v>
      </c>
      <c r="D102" s="216" t="s">
        <v>199</v>
      </c>
      <c r="E102" s="217" t="s">
        <v>4544</v>
      </c>
      <c r="F102" s="218" t="s">
        <v>4545</v>
      </c>
      <c r="G102" s="219" t="s">
        <v>3293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4546</v>
      </c>
    </row>
    <row r="103" s="2" customFormat="1" ht="24.15" customHeight="1">
      <c r="A103" s="41"/>
      <c r="B103" s="42"/>
      <c r="C103" s="216" t="s">
        <v>94</v>
      </c>
      <c r="D103" s="216" t="s">
        <v>199</v>
      </c>
      <c r="E103" s="217" t="s">
        <v>4547</v>
      </c>
      <c r="F103" s="218" t="s">
        <v>4478</v>
      </c>
      <c r="G103" s="219" t="s">
        <v>3293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4548</v>
      </c>
    </row>
    <row r="104" s="2" customFormat="1" ht="24.15" customHeight="1">
      <c r="A104" s="41"/>
      <c r="B104" s="42"/>
      <c r="C104" s="216" t="s">
        <v>109</v>
      </c>
      <c r="D104" s="216" t="s">
        <v>199</v>
      </c>
      <c r="E104" s="217" t="s">
        <v>4549</v>
      </c>
      <c r="F104" s="218" t="s">
        <v>4550</v>
      </c>
      <c r="G104" s="219" t="s">
        <v>3293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4551</v>
      </c>
    </row>
    <row r="105" s="2" customFormat="1" ht="24.15" customHeight="1">
      <c r="A105" s="41"/>
      <c r="B105" s="42"/>
      <c r="C105" s="216" t="s">
        <v>230</v>
      </c>
      <c r="D105" s="216" t="s">
        <v>199</v>
      </c>
      <c r="E105" s="217" t="s">
        <v>4552</v>
      </c>
      <c r="F105" s="218" t="s">
        <v>4553</v>
      </c>
      <c r="G105" s="219" t="s">
        <v>903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4554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2061</v>
      </c>
      <c r="F106" s="214" t="s">
        <v>115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BK107</f>
        <v>0</v>
      </c>
    </row>
    <row r="107" s="2" customFormat="1" ht="66.75" customHeight="1">
      <c r="A107" s="41"/>
      <c r="B107" s="42"/>
      <c r="C107" s="216" t="s">
        <v>236</v>
      </c>
      <c r="D107" s="216" t="s">
        <v>199</v>
      </c>
      <c r="E107" s="217" t="s">
        <v>4555</v>
      </c>
      <c r="F107" s="218" t="s">
        <v>4556</v>
      </c>
      <c r="G107" s="219" t="s">
        <v>3293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4557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3799</v>
      </c>
      <c r="F108" s="214" t="s">
        <v>4558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SUM(P109:P110)</f>
        <v>0</v>
      </c>
      <c r="Q108" s="208"/>
      <c r="R108" s="209">
        <f>SUM(R109:R110)</f>
        <v>0</v>
      </c>
      <c r="S108" s="208"/>
      <c r="T108" s="21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SUM(BK109:BK110)</f>
        <v>0</v>
      </c>
    </row>
    <row r="109" s="2" customFormat="1" ht="24.15" customHeight="1">
      <c r="A109" s="41"/>
      <c r="B109" s="42"/>
      <c r="C109" s="216" t="s">
        <v>247</v>
      </c>
      <c r="D109" s="216" t="s">
        <v>199</v>
      </c>
      <c r="E109" s="217" t="s">
        <v>4559</v>
      </c>
      <c r="F109" s="218" t="s">
        <v>4560</v>
      </c>
      <c r="G109" s="219" t="s">
        <v>3293</v>
      </c>
      <c r="H109" s="220">
        <v>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4561</v>
      </c>
    </row>
    <row r="110" s="2" customFormat="1" ht="37.8" customHeight="1">
      <c r="A110" s="41"/>
      <c r="B110" s="42"/>
      <c r="C110" s="216" t="s">
        <v>252</v>
      </c>
      <c r="D110" s="216" t="s">
        <v>199</v>
      </c>
      <c r="E110" s="217" t="s">
        <v>4562</v>
      </c>
      <c r="F110" s="218" t="s">
        <v>4563</v>
      </c>
      <c r="G110" s="219" t="s">
        <v>3293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4564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3828</v>
      </c>
      <c r="F111" s="214" t="s">
        <v>4565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SUM(BK112:BK113)</f>
        <v>0</v>
      </c>
    </row>
    <row r="112" s="2" customFormat="1" ht="49.05" customHeight="1">
      <c r="A112" s="41"/>
      <c r="B112" s="42"/>
      <c r="C112" s="216" t="s">
        <v>257</v>
      </c>
      <c r="D112" s="216" t="s">
        <v>199</v>
      </c>
      <c r="E112" s="217" t="s">
        <v>4566</v>
      </c>
      <c r="F112" s="218" t="s">
        <v>4567</v>
      </c>
      <c r="G112" s="219" t="s">
        <v>3293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4568</v>
      </c>
    </row>
    <row r="113" s="2" customFormat="1" ht="78" customHeight="1">
      <c r="A113" s="41"/>
      <c r="B113" s="42"/>
      <c r="C113" s="216" t="s">
        <v>265</v>
      </c>
      <c r="D113" s="216" t="s">
        <v>199</v>
      </c>
      <c r="E113" s="217" t="s">
        <v>4569</v>
      </c>
      <c r="F113" s="218" t="s">
        <v>4570</v>
      </c>
      <c r="G113" s="219" t="s">
        <v>3293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4571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3830</v>
      </c>
      <c r="F114" s="214" t="s">
        <v>4572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SUM(BK115:BK116)</f>
        <v>0</v>
      </c>
    </row>
    <row r="115" s="2" customFormat="1" ht="44.25" customHeight="1">
      <c r="A115" s="41"/>
      <c r="B115" s="42"/>
      <c r="C115" s="216" t="s">
        <v>272</v>
      </c>
      <c r="D115" s="216" t="s">
        <v>199</v>
      </c>
      <c r="E115" s="217" t="s">
        <v>4573</v>
      </c>
      <c r="F115" s="218" t="s">
        <v>4288</v>
      </c>
      <c r="G115" s="219" t="s">
        <v>903</v>
      </c>
      <c r="H115" s="220">
        <v>10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4574</v>
      </c>
    </row>
    <row r="116" s="2" customFormat="1" ht="24.15" customHeight="1">
      <c r="A116" s="41"/>
      <c r="B116" s="42"/>
      <c r="C116" s="216" t="s">
        <v>8</v>
      </c>
      <c r="D116" s="216" t="s">
        <v>199</v>
      </c>
      <c r="E116" s="217" t="s">
        <v>4290</v>
      </c>
      <c r="F116" s="218" t="s">
        <v>4291</v>
      </c>
      <c r="G116" s="219" t="s">
        <v>903</v>
      </c>
      <c r="H116" s="220">
        <v>10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4575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4075</v>
      </c>
      <c r="F117" s="214" t="s">
        <v>3242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SUM(P118:P120)</f>
        <v>0</v>
      </c>
      <c r="Q117" s="208"/>
      <c r="R117" s="209">
        <f>SUM(R118:R120)</f>
        <v>0</v>
      </c>
      <c r="S117" s="208"/>
      <c r="T117" s="21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SUM(BK118:BK120)</f>
        <v>0</v>
      </c>
    </row>
    <row r="118" s="2" customFormat="1" ht="24.15" customHeight="1">
      <c r="A118" s="41"/>
      <c r="B118" s="42"/>
      <c r="C118" s="216" t="s">
        <v>284</v>
      </c>
      <c r="D118" s="216" t="s">
        <v>199</v>
      </c>
      <c r="E118" s="217" t="s">
        <v>4576</v>
      </c>
      <c r="F118" s="218" t="s">
        <v>4577</v>
      </c>
      <c r="G118" s="219" t="s">
        <v>3630</v>
      </c>
      <c r="H118" s="220">
        <v>16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4578</v>
      </c>
    </row>
    <row r="119" s="2" customFormat="1" ht="24.15" customHeight="1">
      <c r="A119" s="41"/>
      <c r="B119" s="42"/>
      <c r="C119" s="216" t="s">
        <v>291</v>
      </c>
      <c r="D119" s="216" t="s">
        <v>199</v>
      </c>
      <c r="E119" s="217" t="s">
        <v>4579</v>
      </c>
      <c r="F119" s="218" t="s">
        <v>4580</v>
      </c>
      <c r="G119" s="219" t="s">
        <v>3630</v>
      </c>
      <c r="H119" s="220">
        <v>16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4581</v>
      </c>
    </row>
    <row r="120" s="2" customFormat="1" ht="21.75" customHeight="1">
      <c r="A120" s="41"/>
      <c r="B120" s="42"/>
      <c r="C120" s="216" t="s">
        <v>297</v>
      </c>
      <c r="D120" s="216" t="s">
        <v>199</v>
      </c>
      <c r="E120" s="217" t="s">
        <v>4389</v>
      </c>
      <c r="F120" s="218" t="s">
        <v>4390</v>
      </c>
      <c r="G120" s="219" t="s">
        <v>1227</v>
      </c>
      <c r="H120" s="220">
        <v>4</v>
      </c>
      <c r="I120" s="221"/>
      <c r="J120" s="222">
        <f>ROUND(I120*H120,2)</f>
        <v>0</v>
      </c>
      <c r="K120" s="218" t="s">
        <v>19</v>
      </c>
      <c r="L120" s="47"/>
      <c r="M120" s="296" t="s">
        <v>19</v>
      </c>
      <c r="N120" s="297" t="s">
        <v>45</v>
      </c>
      <c r="O120" s="293"/>
      <c r="P120" s="298">
        <f>O120*H120</f>
        <v>0</v>
      </c>
      <c r="Q120" s="298">
        <v>0</v>
      </c>
      <c r="R120" s="298">
        <f>Q120*H120</f>
        <v>0</v>
      </c>
      <c r="S120" s="298">
        <v>0</v>
      </c>
      <c r="T120" s="29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4582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jrkLyiPZ6Keczk50jYO8cfZJBNsUM+IEl8Zksiexb9D6guUwEaZAHd2LlRkkPFwbTeSk8JSfy1LXUtCde41fPw==" hashValue="e4tnrqygwvOmd867cCRK7pnu31zqidF4TLkbpJkc6S+7XhN7Hc2iMtavM/u9xaD+CcINVwOWS/VPegnfTeltUA==" algorithmName="SHA-512" password="CC35"/>
  <autoFilter ref="C97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2657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4161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4583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2657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4161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Dveřní interkom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4584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4585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4586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4587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148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149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5" t="s">
        <v>2657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4161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Dveřní interkom - D.1.4.5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Královéhradecký kraj</v>
      </c>
      <c r="G91" s="43"/>
      <c r="H91" s="43"/>
      <c r="I91" s="35" t="s">
        <v>31</v>
      </c>
      <c r="J91" s="39" t="str">
        <f>E25</f>
        <v>CE-ING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183</v>
      </c>
      <c r="D94" s="192" t="s">
        <v>59</v>
      </c>
      <c r="E94" s="192" t="s">
        <v>55</v>
      </c>
      <c r="F94" s="192" t="s">
        <v>56</v>
      </c>
      <c r="G94" s="192" t="s">
        <v>184</v>
      </c>
      <c r="H94" s="192" t="s">
        <v>185</v>
      </c>
      <c r="I94" s="192" t="s">
        <v>186</v>
      </c>
      <c r="J94" s="192" t="s">
        <v>153</v>
      </c>
      <c r="K94" s="193" t="s">
        <v>187</v>
      </c>
      <c r="L94" s="194"/>
      <c r="M94" s="95" t="s">
        <v>19</v>
      </c>
      <c r="N94" s="96" t="s">
        <v>44</v>
      </c>
      <c r="O94" s="96" t="s">
        <v>188</v>
      </c>
      <c r="P94" s="96" t="s">
        <v>189</v>
      </c>
      <c r="Q94" s="96" t="s">
        <v>190</v>
      </c>
      <c r="R94" s="96" t="s">
        <v>191</v>
      </c>
      <c r="S94" s="96" t="s">
        <v>192</v>
      </c>
      <c r="T94" s="97" t="s">
        <v>193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194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154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73</v>
      </c>
      <c r="E96" s="203" t="s">
        <v>230</v>
      </c>
      <c r="F96" s="203" t="s">
        <v>117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P97+P105+P108</f>
        <v>0</v>
      </c>
      <c r="Q96" s="208"/>
      <c r="R96" s="209">
        <f>R97+R105+R108</f>
        <v>0</v>
      </c>
      <c r="S96" s="208"/>
      <c r="T96" s="210">
        <f>T97+T105+T108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81</v>
      </c>
      <c r="AT96" s="212" t="s">
        <v>73</v>
      </c>
      <c r="AU96" s="212" t="s">
        <v>74</v>
      </c>
      <c r="AY96" s="211" t="s">
        <v>197</v>
      </c>
      <c r="BK96" s="213">
        <f>BK97+BK105+BK108</f>
        <v>0</v>
      </c>
    </row>
    <row r="97" s="12" customFormat="1" ht="22.8" customHeight="1">
      <c r="A97" s="12"/>
      <c r="B97" s="200"/>
      <c r="C97" s="201"/>
      <c r="D97" s="202" t="s">
        <v>73</v>
      </c>
      <c r="E97" s="214" t="s">
        <v>2025</v>
      </c>
      <c r="F97" s="214" t="s">
        <v>117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SUM(P98:P104)</f>
        <v>0</v>
      </c>
      <c r="Q97" s="208"/>
      <c r="R97" s="209">
        <f>SUM(R98:R104)</f>
        <v>0</v>
      </c>
      <c r="S97" s="208"/>
      <c r="T97" s="210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81</v>
      </c>
      <c r="AY97" s="211" t="s">
        <v>197</v>
      </c>
      <c r="BK97" s="213">
        <f>SUM(BK98:BK104)</f>
        <v>0</v>
      </c>
    </row>
    <row r="98" s="2" customFormat="1" ht="178.5" customHeight="1">
      <c r="A98" s="41"/>
      <c r="B98" s="42"/>
      <c r="C98" s="216" t="s">
        <v>81</v>
      </c>
      <c r="D98" s="216" t="s">
        <v>199</v>
      </c>
      <c r="E98" s="217" t="s">
        <v>4588</v>
      </c>
      <c r="F98" s="218" t="s">
        <v>4589</v>
      </c>
      <c r="G98" s="219" t="s">
        <v>3293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83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4590</v>
      </c>
    </row>
    <row r="99" s="2" customFormat="1" ht="44.25" customHeight="1">
      <c r="A99" s="41"/>
      <c r="B99" s="42"/>
      <c r="C99" s="216" t="s">
        <v>83</v>
      </c>
      <c r="D99" s="216" t="s">
        <v>199</v>
      </c>
      <c r="E99" s="217" t="s">
        <v>4591</v>
      </c>
      <c r="F99" s="218" t="s">
        <v>4592</v>
      </c>
      <c r="G99" s="219" t="s">
        <v>3293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4593</v>
      </c>
    </row>
    <row r="100" s="2" customFormat="1" ht="49.05" customHeight="1">
      <c r="A100" s="41"/>
      <c r="B100" s="42"/>
      <c r="C100" s="216" t="s">
        <v>94</v>
      </c>
      <c r="D100" s="216" t="s">
        <v>199</v>
      </c>
      <c r="E100" s="217" t="s">
        <v>4594</v>
      </c>
      <c r="F100" s="218" t="s">
        <v>4595</v>
      </c>
      <c r="G100" s="219" t="s">
        <v>3293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4596</v>
      </c>
    </row>
    <row r="101" s="2" customFormat="1" ht="37.8" customHeight="1">
      <c r="A101" s="41"/>
      <c r="B101" s="42"/>
      <c r="C101" s="216" t="s">
        <v>109</v>
      </c>
      <c r="D101" s="216" t="s">
        <v>199</v>
      </c>
      <c r="E101" s="217" t="s">
        <v>4597</v>
      </c>
      <c r="F101" s="218" t="s">
        <v>4598</v>
      </c>
      <c r="G101" s="219" t="s">
        <v>3293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4599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4600</v>
      </c>
      <c r="F102" s="218" t="s">
        <v>4601</v>
      </c>
      <c r="G102" s="219" t="s">
        <v>3293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4602</v>
      </c>
    </row>
    <row r="103" s="2" customFormat="1" ht="49.05" customHeight="1">
      <c r="A103" s="41"/>
      <c r="B103" s="42"/>
      <c r="C103" s="216" t="s">
        <v>236</v>
      </c>
      <c r="D103" s="216" t="s">
        <v>199</v>
      </c>
      <c r="E103" s="217" t="s">
        <v>4603</v>
      </c>
      <c r="F103" s="218" t="s">
        <v>4604</v>
      </c>
      <c r="G103" s="219" t="s">
        <v>3293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4605</v>
      </c>
    </row>
    <row r="104" s="2" customFormat="1" ht="24.15" customHeight="1">
      <c r="A104" s="41"/>
      <c r="B104" s="42"/>
      <c r="C104" s="216" t="s">
        <v>247</v>
      </c>
      <c r="D104" s="216" t="s">
        <v>199</v>
      </c>
      <c r="E104" s="217" t="s">
        <v>4606</v>
      </c>
      <c r="F104" s="218" t="s">
        <v>4607</v>
      </c>
      <c r="G104" s="219" t="s">
        <v>3293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4608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3652</v>
      </c>
      <c r="F105" s="214" t="s">
        <v>4565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SUM(BK106:BK107)</f>
        <v>0</v>
      </c>
    </row>
    <row r="106" s="2" customFormat="1" ht="49.05" customHeight="1">
      <c r="A106" s="41"/>
      <c r="B106" s="42"/>
      <c r="C106" s="216" t="s">
        <v>252</v>
      </c>
      <c r="D106" s="216" t="s">
        <v>199</v>
      </c>
      <c r="E106" s="217" t="s">
        <v>4566</v>
      </c>
      <c r="F106" s="218" t="s">
        <v>4567</v>
      </c>
      <c r="G106" s="219" t="s">
        <v>3293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4609</v>
      </c>
    </row>
    <row r="107" s="2" customFormat="1" ht="78" customHeight="1">
      <c r="A107" s="41"/>
      <c r="B107" s="42"/>
      <c r="C107" s="216" t="s">
        <v>257</v>
      </c>
      <c r="D107" s="216" t="s">
        <v>199</v>
      </c>
      <c r="E107" s="217" t="s">
        <v>4610</v>
      </c>
      <c r="F107" s="218" t="s">
        <v>4570</v>
      </c>
      <c r="G107" s="219" t="s">
        <v>3293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4611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2061</v>
      </c>
      <c r="F108" s="214" t="s">
        <v>3242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BK109</f>
        <v>0</v>
      </c>
    </row>
    <row r="109" s="2" customFormat="1" ht="24.15" customHeight="1">
      <c r="A109" s="41"/>
      <c r="B109" s="42"/>
      <c r="C109" s="216" t="s">
        <v>265</v>
      </c>
      <c r="D109" s="216" t="s">
        <v>199</v>
      </c>
      <c r="E109" s="217" t="s">
        <v>4579</v>
      </c>
      <c r="F109" s="218" t="s">
        <v>4580</v>
      </c>
      <c r="G109" s="219" t="s">
        <v>3630</v>
      </c>
      <c r="H109" s="220">
        <v>4</v>
      </c>
      <c r="I109" s="221"/>
      <c r="J109" s="222">
        <f>ROUND(I109*H109,2)</f>
        <v>0</v>
      </c>
      <c r="K109" s="218" t="s">
        <v>19</v>
      </c>
      <c r="L109" s="47"/>
      <c r="M109" s="296" t="s">
        <v>19</v>
      </c>
      <c r="N109" s="297" t="s">
        <v>45</v>
      </c>
      <c r="O109" s="293"/>
      <c r="P109" s="298">
        <f>O109*H109</f>
        <v>0</v>
      </c>
      <c r="Q109" s="298">
        <v>0</v>
      </c>
      <c r="R109" s="298">
        <f>Q109*H109</f>
        <v>0</v>
      </c>
      <c r="S109" s="298">
        <v>0</v>
      </c>
      <c r="T109" s="29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4612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7jYoXsr4mz0yihnXlja+mIe9zIccgbjOXWFIu2L9/d1G6BHrYG/HdLuGz9eoYhYsxiLKuagU5CLzC0jDscScEA==" hashValue="PYw18yq+eU5xYUajaisrt4sbvFOS9RZWvbHlbpCnNXkV06rNEi2B5gVoIk9O5Df1XWeEeLc03y+6vAbKVIXE4Q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4613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ROUND((SUM(BE91:BE290)),  2)</f>
        <v>0</v>
      </c>
      <c r="G33" s="41"/>
      <c r="H33" s="41"/>
      <c r="I33" s="161">
        <v>0.20999999999999999</v>
      </c>
      <c r="J33" s="160">
        <f>ROUND(((SUM(BE91:BE290))*I33),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ROUND((SUM(BF91:BF290)),  2)</f>
        <v>0</v>
      </c>
      <c r="G34" s="41"/>
      <c r="H34" s="41"/>
      <c r="I34" s="161">
        <v>0.12</v>
      </c>
      <c r="J34" s="160">
        <f>ROUND(((SUM(BF91:BF290))*I34),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ROUND((SUM(BG91:BG290)),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ROUND((SUM(BH91:BH290)),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ROUND((SUM(BI91:BI290)),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Areálové úpravy vč. sadových úprav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157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160</v>
      </c>
      <c r="E63" s="186"/>
      <c r="F63" s="186"/>
      <c r="G63" s="186"/>
      <c r="H63" s="186"/>
      <c r="I63" s="186"/>
      <c r="J63" s="187">
        <f>J141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4614</v>
      </c>
      <c r="E64" s="186"/>
      <c r="F64" s="186"/>
      <c r="G64" s="186"/>
      <c r="H64" s="186"/>
      <c r="I64" s="186"/>
      <c r="J64" s="187">
        <f>J169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162</v>
      </c>
      <c r="E65" s="186"/>
      <c r="F65" s="186"/>
      <c r="G65" s="186"/>
      <c r="H65" s="186"/>
      <c r="I65" s="186"/>
      <c r="J65" s="187">
        <f>J173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4615</v>
      </c>
      <c r="E66" s="186"/>
      <c r="F66" s="186"/>
      <c r="G66" s="186"/>
      <c r="H66" s="186"/>
      <c r="I66" s="186"/>
      <c r="J66" s="187">
        <f>J192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J201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J208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4616</v>
      </c>
      <c r="E69" s="186"/>
      <c r="F69" s="186"/>
      <c r="G69" s="186"/>
      <c r="H69" s="186"/>
      <c r="I69" s="186"/>
      <c r="J69" s="187">
        <f>J209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174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179</v>
      </c>
      <c r="E71" s="186"/>
      <c r="F71" s="186"/>
      <c r="G71" s="186"/>
      <c r="H71" s="186"/>
      <c r="I71" s="186"/>
      <c r="J71" s="187">
        <f>J266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147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02 - Areálové úpravy vč. sadových úprav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Náchod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Královéhradecký kraj</v>
      </c>
      <c r="G87" s="43"/>
      <c r="H87" s="43"/>
      <c r="I87" s="35" t="s">
        <v>31</v>
      </c>
      <c r="J87" s="39" t="str">
        <f>E21</f>
        <v>CE-ING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183</v>
      </c>
      <c r="D90" s="192" t="s">
        <v>59</v>
      </c>
      <c r="E90" s="192" t="s">
        <v>55</v>
      </c>
      <c r="F90" s="192" t="s">
        <v>56</v>
      </c>
      <c r="G90" s="192" t="s">
        <v>184</v>
      </c>
      <c r="H90" s="192" t="s">
        <v>185</v>
      </c>
      <c r="I90" s="192" t="s">
        <v>186</v>
      </c>
      <c r="J90" s="192" t="s">
        <v>153</v>
      </c>
      <c r="K90" s="193" t="s">
        <v>187</v>
      </c>
      <c r="L90" s="194"/>
      <c r="M90" s="95" t="s">
        <v>19</v>
      </c>
      <c r="N90" s="96" t="s">
        <v>44</v>
      </c>
      <c r="O90" s="96" t="s">
        <v>188</v>
      </c>
      <c r="P90" s="96" t="s">
        <v>189</v>
      </c>
      <c r="Q90" s="96" t="s">
        <v>190</v>
      </c>
      <c r="R90" s="96" t="s">
        <v>191</v>
      </c>
      <c r="S90" s="96" t="s">
        <v>192</v>
      </c>
      <c r="T90" s="97" t="s">
        <v>193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194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P92+P208</f>
        <v>0</v>
      </c>
      <c r="Q91" s="99"/>
      <c r="R91" s="197">
        <f>R92+R208</f>
        <v>23.140652539999998</v>
      </c>
      <c r="S91" s="99"/>
      <c r="T91" s="198">
        <f>T92+T208</f>
        <v>120.11200000000001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154</v>
      </c>
      <c r="BK91" s="199">
        <f>BK92+BK208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195</v>
      </c>
      <c r="F92" s="203" t="s">
        <v>196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P93+P137+P141+P169+P173+P192+P201</f>
        <v>0</v>
      </c>
      <c r="Q92" s="208"/>
      <c r="R92" s="209">
        <f>R93+R137+R141+R169+R173+R192+R201</f>
        <v>22.399658879999997</v>
      </c>
      <c r="S92" s="208"/>
      <c r="T92" s="210">
        <f>T93+T137+T141+T169+T173+T192+T201</f>
        <v>120.11200000000001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74</v>
      </c>
      <c r="AY92" s="211" t="s">
        <v>197</v>
      </c>
      <c r="BK92" s="213">
        <f>BK93+BK137+BK141+BK169+BK173+BK192+BK201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81</v>
      </c>
      <c r="F93" s="214" t="s">
        <v>198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SUM(P94:P136)</f>
        <v>0</v>
      </c>
      <c r="Q93" s="208"/>
      <c r="R93" s="209">
        <f>SUM(R94:R136)</f>
        <v>1.26</v>
      </c>
      <c r="S93" s="208"/>
      <c r="T93" s="210">
        <f>SUM(T94:T136)</f>
        <v>119.32000000000001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SUM(BK94:BK136)</f>
        <v>0</v>
      </c>
    </row>
    <row r="94" s="2" customFormat="1" ht="62.7" customHeight="1">
      <c r="A94" s="41"/>
      <c r="B94" s="42"/>
      <c r="C94" s="216" t="s">
        <v>81</v>
      </c>
      <c r="D94" s="216" t="s">
        <v>199</v>
      </c>
      <c r="E94" s="217" t="s">
        <v>4617</v>
      </c>
      <c r="F94" s="218" t="s">
        <v>4618</v>
      </c>
      <c r="G94" s="219" t="s">
        <v>202</v>
      </c>
      <c r="H94" s="220">
        <v>51.799999999999997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13.468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4619</v>
      </c>
    </row>
    <row r="95" s="2" customFormat="1">
      <c r="A95" s="41"/>
      <c r="B95" s="42"/>
      <c r="C95" s="43"/>
      <c r="D95" s="229" t="s">
        <v>205</v>
      </c>
      <c r="E95" s="43"/>
      <c r="F95" s="230" t="s">
        <v>4620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13" customFormat="1">
      <c r="A96" s="13"/>
      <c r="B96" s="234"/>
      <c r="C96" s="235"/>
      <c r="D96" s="236" t="s">
        <v>207</v>
      </c>
      <c r="E96" s="237" t="s">
        <v>19</v>
      </c>
      <c r="F96" s="238" t="s">
        <v>4621</v>
      </c>
      <c r="G96" s="235"/>
      <c r="H96" s="239">
        <v>7.5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207</v>
      </c>
      <c r="AU96" s="245" t="s">
        <v>83</v>
      </c>
      <c r="AV96" s="13" t="s">
        <v>83</v>
      </c>
      <c r="AW96" s="13" t="s">
        <v>35</v>
      </c>
      <c r="AX96" s="13" t="s">
        <v>74</v>
      </c>
      <c r="AY96" s="245" t="s">
        <v>197</v>
      </c>
    </row>
    <row r="97" s="13" customFormat="1">
      <c r="A97" s="13"/>
      <c r="B97" s="234"/>
      <c r="C97" s="235"/>
      <c r="D97" s="236" t="s">
        <v>207</v>
      </c>
      <c r="E97" s="237" t="s">
        <v>19</v>
      </c>
      <c r="F97" s="238" t="s">
        <v>4622</v>
      </c>
      <c r="G97" s="235"/>
      <c r="H97" s="239">
        <v>44.299999999999997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207</v>
      </c>
      <c r="AU97" s="245" t="s">
        <v>83</v>
      </c>
      <c r="AV97" s="13" t="s">
        <v>83</v>
      </c>
      <c r="AW97" s="13" t="s">
        <v>35</v>
      </c>
      <c r="AX97" s="13" t="s">
        <v>74</v>
      </c>
      <c r="AY97" s="245" t="s">
        <v>197</v>
      </c>
    </row>
    <row r="98" s="14" customFormat="1">
      <c r="A98" s="14"/>
      <c r="B98" s="246"/>
      <c r="C98" s="247"/>
      <c r="D98" s="236" t="s">
        <v>207</v>
      </c>
      <c r="E98" s="248" t="s">
        <v>19</v>
      </c>
      <c r="F98" s="249" t="s">
        <v>216</v>
      </c>
      <c r="G98" s="247"/>
      <c r="H98" s="250">
        <v>51.799999999999997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207</v>
      </c>
      <c r="AU98" s="256" t="s">
        <v>83</v>
      </c>
      <c r="AV98" s="14" t="s">
        <v>109</v>
      </c>
      <c r="AW98" s="14" t="s">
        <v>35</v>
      </c>
      <c r="AX98" s="14" t="s">
        <v>81</v>
      </c>
      <c r="AY98" s="256" t="s">
        <v>197</v>
      </c>
    </row>
    <row r="99" s="2" customFormat="1" ht="55.5" customHeight="1">
      <c r="A99" s="41"/>
      <c r="B99" s="42"/>
      <c r="C99" s="216" t="s">
        <v>83</v>
      </c>
      <c r="D99" s="216" t="s">
        <v>199</v>
      </c>
      <c r="E99" s="217" t="s">
        <v>4623</v>
      </c>
      <c r="F99" s="218" t="s">
        <v>4624</v>
      </c>
      <c r="G99" s="219" t="s">
        <v>202</v>
      </c>
      <c r="H99" s="220">
        <v>32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0.23999999999999999</v>
      </c>
      <c r="T99" s="226">
        <f>S99*H99</f>
        <v>7.6799999999999997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4625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4626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4627</v>
      </c>
      <c r="G101" s="235"/>
      <c r="H101" s="239">
        <v>32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55.5" customHeight="1">
      <c r="A102" s="41"/>
      <c r="B102" s="42"/>
      <c r="C102" s="216" t="s">
        <v>94</v>
      </c>
      <c r="D102" s="216" t="s">
        <v>199</v>
      </c>
      <c r="E102" s="217" t="s">
        <v>4628</v>
      </c>
      <c r="F102" s="218" t="s">
        <v>4629</v>
      </c>
      <c r="G102" s="219" t="s">
        <v>202</v>
      </c>
      <c r="H102" s="220">
        <v>162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0.28999999999999998</v>
      </c>
      <c r="T102" s="226">
        <f>S102*H102</f>
        <v>46.979999999999997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4630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4631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2" customFormat="1" ht="49.05" customHeight="1">
      <c r="A104" s="41"/>
      <c r="B104" s="42"/>
      <c r="C104" s="216" t="s">
        <v>109</v>
      </c>
      <c r="D104" s="216" t="s">
        <v>199</v>
      </c>
      <c r="E104" s="217" t="s">
        <v>4632</v>
      </c>
      <c r="F104" s="218" t="s">
        <v>4633</v>
      </c>
      <c r="G104" s="219" t="s">
        <v>202</v>
      </c>
      <c r="H104" s="220">
        <v>162</v>
      </c>
      <c r="I104" s="221"/>
      <c r="J104" s="222">
        <f>ROUND(I104*H104,2)</f>
        <v>0</v>
      </c>
      <c r="K104" s="218" t="s">
        <v>203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0.316</v>
      </c>
      <c r="T104" s="226">
        <f>S104*H104</f>
        <v>51.192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4634</v>
      </c>
    </row>
    <row r="105" s="2" customFormat="1">
      <c r="A105" s="41"/>
      <c r="B105" s="42"/>
      <c r="C105" s="43"/>
      <c r="D105" s="229" t="s">
        <v>205</v>
      </c>
      <c r="E105" s="43"/>
      <c r="F105" s="230" t="s">
        <v>4635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205</v>
      </c>
      <c r="AU105" s="20" t="s">
        <v>83</v>
      </c>
    </row>
    <row r="106" s="2" customFormat="1" ht="24.15" customHeight="1">
      <c r="A106" s="41"/>
      <c r="B106" s="42"/>
      <c r="C106" s="216" t="s">
        <v>230</v>
      </c>
      <c r="D106" s="216" t="s">
        <v>199</v>
      </c>
      <c r="E106" s="217" t="s">
        <v>4636</v>
      </c>
      <c r="F106" s="218" t="s">
        <v>4637</v>
      </c>
      <c r="G106" s="219" t="s">
        <v>202</v>
      </c>
      <c r="H106" s="220">
        <v>25.5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4638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4639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4640</v>
      </c>
      <c r="G108" s="235"/>
      <c r="H108" s="239">
        <v>25.5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83</v>
      </c>
      <c r="AV108" s="13" t="s">
        <v>83</v>
      </c>
      <c r="AW108" s="13" t="s">
        <v>35</v>
      </c>
      <c r="AX108" s="13" t="s">
        <v>81</v>
      </c>
      <c r="AY108" s="245" t="s">
        <v>197</v>
      </c>
    </row>
    <row r="109" s="2" customFormat="1" ht="33" customHeight="1">
      <c r="A109" s="41"/>
      <c r="B109" s="42"/>
      <c r="C109" s="216" t="s">
        <v>236</v>
      </c>
      <c r="D109" s="216" t="s">
        <v>199</v>
      </c>
      <c r="E109" s="217" t="s">
        <v>4641</v>
      </c>
      <c r="F109" s="218" t="s">
        <v>4642</v>
      </c>
      <c r="G109" s="219" t="s">
        <v>211</v>
      </c>
      <c r="H109" s="220">
        <v>3.4969999999999999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4643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4644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15" customFormat="1">
      <c r="A111" s="15"/>
      <c r="B111" s="257"/>
      <c r="C111" s="258"/>
      <c r="D111" s="236" t="s">
        <v>207</v>
      </c>
      <c r="E111" s="259" t="s">
        <v>19</v>
      </c>
      <c r="F111" s="260" t="s">
        <v>4645</v>
      </c>
      <c r="G111" s="258"/>
      <c r="H111" s="259" t="s">
        <v>19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207</v>
      </c>
      <c r="AU111" s="266" t="s">
        <v>83</v>
      </c>
      <c r="AV111" s="15" t="s">
        <v>81</v>
      </c>
      <c r="AW111" s="15" t="s">
        <v>35</v>
      </c>
      <c r="AX111" s="15" t="s">
        <v>74</v>
      </c>
      <c r="AY111" s="266" t="s">
        <v>197</v>
      </c>
    </row>
    <row r="112" s="13" customFormat="1">
      <c r="A112" s="13"/>
      <c r="B112" s="234"/>
      <c r="C112" s="235"/>
      <c r="D112" s="236" t="s">
        <v>207</v>
      </c>
      <c r="E112" s="237" t="s">
        <v>19</v>
      </c>
      <c r="F112" s="238" t="s">
        <v>4646</v>
      </c>
      <c r="G112" s="235"/>
      <c r="H112" s="239">
        <v>2.9159999999999999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207</v>
      </c>
      <c r="AU112" s="245" t="s">
        <v>83</v>
      </c>
      <c r="AV112" s="13" t="s">
        <v>83</v>
      </c>
      <c r="AW112" s="13" t="s">
        <v>35</v>
      </c>
      <c r="AX112" s="13" t="s">
        <v>74</v>
      </c>
      <c r="AY112" s="245" t="s">
        <v>197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4647</v>
      </c>
      <c r="G113" s="235"/>
      <c r="H113" s="239">
        <v>0.58099999999999996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74</v>
      </c>
      <c r="AY113" s="245" t="s">
        <v>197</v>
      </c>
    </row>
    <row r="114" s="14" customFormat="1">
      <c r="A114" s="14"/>
      <c r="B114" s="246"/>
      <c r="C114" s="247"/>
      <c r="D114" s="236" t="s">
        <v>207</v>
      </c>
      <c r="E114" s="248" t="s">
        <v>19</v>
      </c>
      <c r="F114" s="249" t="s">
        <v>216</v>
      </c>
      <c r="G114" s="247"/>
      <c r="H114" s="250">
        <v>3.4969999999999999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207</v>
      </c>
      <c r="AU114" s="256" t="s">
        <v>83</v>
      </c>
      <c r="AV114" s="14" t="s">
        <v>109</v>
      </c>
      <c r="AW114" s="14" t="s">
        <v>35</v>
      </c>
      <c r="AX114" s="14" t="s">
        <v>81</v>
      </c>
      <c r="AY114" s="256" t="s">
        <v>197</v>
      </c>
    </row>
    <row r="115" s="2" customFormat="1" ht="44.25" customHeight="1">
      <c r="A115" s="41"/>
      <c r="B115" s="42"/>
      <c r="C115" s="216" t="s">
        <v>247</v>
      </c>
      <c r="D115" s="216" t="s">
        <v>199</v>
      </c>
      <c r="E115" s="217" t="s">
        <v>4648</v>
      </c>
      <c r="F115" s="218" t="s">
        <v>4649</v>
      </c>
      <c r="G115" s="219" t="s">
        <v>211</v>
      </c>
      <c r="H115" s="220">
        <v>0.44800000000000001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4650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4651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4652</v>
      </c>
      <c r="G117" s="235"/>
      <c r="H117" s="239">
        <v>0.44800000000000001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62.7" customHeight="1">
      <c r="A118" s="41"/>
      <c r="B118" s="42"/>
      <c r="C118" s="216" t="s">
        <v>252</v>
      </c>
      <c r="D118" s="216" t="s">
        <v>199</v>
      </c>
      <c r="E118" s="217" t="s">
        <v>4653</v>
      </c>
      <c r="F118" s="218" t="s">
        <v>4654</v>
      </c>
      <c r="G118" s="219" t="s">
        <v>211</v>
      </c>
      <c r="H118" s="220">
        <v>74.403000000000006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4655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4656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4657</v>
      </c>
      <c r="G120" s="235"/>
      <c r="H120" s="239">
        <v>11.395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4658</v>
      </c>
      <c r="G121" s="235"/>
      <c r="H121" s="239">
        <v>3.1080000000000001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4659</v>
      </c>
      <c r="G122" s="235"/>
      <c r="H122" s="239">
        <v>3.2000000000000002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4660</v>
      </c>
      <c r="G123" s="235"/>
      <c r="H123" s="239">
        <v>32.399999999999999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4661</v>
      </c>
      <c r="G124" s="235"/>
      <c r="H124" s="239">
        <v>24.300000000000001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74</v>
      </c>
      <c r="AY124" s="245" t="s">
        <v>197</v>
      </c>
    </row>
    <row r="125" s="14" customFormat="1">
      <c r="A125" s="14"/>
      <c r="B125" s="246"/>
      <c r="C125" s="247"/>
      <c r="D125" s="236" t="s">
        <v>207</v>
      </c>
      <c r="E125" s="248" t="s">
        <v>19</v>
      </c>
      <c r="F125" s="249" t="s">
        <v>216</v>
      </c>
      <c r="G125" s="247"/>
      <c r="H125" s="250">
        <v>74.402999999999992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207</v>
      </c>
      <c r="AU125" s="256" t="s">
        <v>83</v>
      </c>
      <c r="AV125" s="14" t="s">
        <v>109</v>
      </c>
      <c r="AW125" s="14" t="s">
        <v>35</v>
      </c>
      <c r="AX125" s="14" t="s">
        <v>81</v>
      </c>
      <c r="AY125" s="256" t="s">
        <v>197</v>
      </c>
    </row>
    <row r="126" s="2" customFormat="1" ht="62.7" customHeight="1">
      <c r="A126" s="41"/>
      <c r="B126" s="42"/>
      <c r="C126" s="216" t="s">
        <v>257</v>
      </c>
      <c r="D126" s="216" t="s">
        <v>199</v>
      </c>
      <c r="E126" s="217" t="s">
        <v>231</v>
      </c>
      <c r="F126" s="218" t="s">
        <v>232</v>
      </c>
      <c r="G126" s="219" t="s">
        <v>211</v>
      </c>
      <c r="H126" s="220">
        <v>74.403000000000006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4662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234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2" customFormat="1" ht="44.25" customHeight="1">
      <c r="A128" s="41"/>
      <c r="B128" s="42"/>
      <c r="C128" s="216" t="s">
        <v>265</v>
      </c>
      <c r="D128" s="216" t="s">
        <v>199</v>
      </c>
      <c r="E128" s="217" t="s">
        <v>4663</v>
      </c>
      <c r="F128" s="218" t="s">
        <v>259</v>
      </c>
      <c r="G128" s="219" t="s">
        <v>260</v>
      </c>
      <c r="H128" s="220">
        <v>78.680000000000007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4664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4665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3" customFormat="1">
      <c r="A130" s="13"/>
      <c r="B130" s="234"/>
      <c r="C130" s="235"/>
      <c r="D130" s="236" t="s">
        <v>207</v>
      </c>
      <c r="E130" s="237" t="s">
        <v>19</v>
      </c>
      <c r="F130" s="238" t="s">
        <v>4666</v>
      </c>
      <c r="G130" s="235"/>
      <c r="H130" s="239">
        <v>78.680000000000007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207</v>
      </c>
      <c r="AU130" s="245" t="s">
        <v>83</v>
      </c>
      <c r="AV130" s="13" t="s">
        <v>83</v>
      </c>
      <c r="AW130" s="13" t="s">
        <v>35</v>
      </c>
      <c r="AX130" s="13" t="s">
        <v>81</v>
      </c>
      <c r="AY130" s="245" t="s">
        <v>197</v>
      </c>
    </row>
    <row r="131" s="2" customFormat="1" ht="44.25" customHeight="1">
      <c r="A131" s="41"/>
      <c r="B131" s="42"/>
      <c r="C131" s="216" t="s">
        <v>272</v>
      </c>
      <c r="D131" s="216" t="s">
        <v>199</v>
      </c>
      <c r="E131" s="217" t="s">
        <v>4667</v>
      </c>
      <c r="F131" s="218" t="s">
        <v>4668</v>
      </c>
      <c r="G131" s="219" t="s">
        <v>280</v>
      </c>
      <c r="H131" s="220">
        <v>70</v>
      </c>
      <c r="I131" s="221"/>
      <c r="J131" s="222">
        <f>ROUND(I131*H131,2)</f>
        <v>0</v>
      </c>
      <c r="K131" s="218" t="s">
        <v>203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4669</v>
      </c>
    </row>
    <row r="132" s="2" customFormat="1">
      <c r="A132" s="41"/>
      <c r="B132" s="42"/>
      <c r="C132" s="43"/>
      <c r="D132" s="229" t="s">
        <v>205</v>
      </c>
      <c r="E132" s="43"/>
      <c r="F132" s="230" t="s">
        <v>4670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205</v>
      </c>
      <c r="AU132" s="20" t="s">
        <v>83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4671</v>
      </c>
      <c r="G133" s="235"/>
      <c r="H133" s="239">
        <v>70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8</v>
      </c>
      <c r="D134" s="216" t="s">
        <v>199</v>
      </c>
      <c r="E134" s="217" t="s">
        <v>4672</v>
      </c>
      <c r="F134" s="218" t="s">
        <v>4673</v>
      </c>
      <c r="G134" s="219" t="s">
        <v>280</v>
      </c>
      <c r="H134" s="220">
        <v>70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4674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4675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2" customFormat="1" ht="16.5" customHeight="1">
      <c r="A136" s="41"/>
      <c r="B136" s="42"/>
      <c r="C136" s="278" t="s">
        <v>284</v>
      </c>
      <c r="D136" s="278" t="s">
        <v>547</v>
      </c>
      <c r="E136" s="279" t="s">
        <v>4676</v>
      </c>
      <c r="F136" s="280" t="s">
        <v>4677</v>
      </c>
      <c r="G136" s="281" t="s">
        <v>280</v>
      </c>
      <c r="H136" s="282">
        <v>70</v>
      </c>
      <c r="I136" s="283"/>
      <c r="J136" s="284">
        <f>ROUND(I136*H136,2)</f>
        <v>0</v>
      </c>
      <c r="K136" s="280" t="s">
        <v>4678</v>
      </c>
      <c r="L136" s="285"/>
      <c r="M136" s="286" t="s">
        <v>19</v>
      </c>
      <c r="N136" s="287" t="s">
        <v>45</v>
      </c>
      <c r="O136" s="87"/>
      <c r="P136" s="225">
        <f>O136*H136</f>
        <v>0</v>
      </c>
      <c r="Q136" s="225">
        <v>0.017999999999999999</v>
      </c>
      <c r="R136" s="225">
        <f>Q136*H136</f>
        <v>1.26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252</v>
      </c>
      <c r="AT136" s="227" t="s">
        <v>547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4679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83</v>
      </c>
      <c r="F137" s="214" t="s">
        <v>271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1.6612780800000002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SUM(BK138:BK140)</f>
        <v>0</v>
      </c>
    </row>
    <row r="138" s="2" customFormat="1" ht="24.15" customHeight="1">
      <c r="A138" s="41"/>
      <c r="B138" s="42"/>
      <c r="C138" s="216" t="s">
        <v>291</v>
      </c>
      <c r="D138" s="216" t="s">
        <v>199</v>
      </c>
      <c r="E138" s="217" t="s">
        <v>4680</v>
      </c>
      <c r="F138" s="218" t="s">
        <v>4681</v>
      </c>
      <c r="G138" s="219" t="s">
        <v>211</v>
      </c>
      <c r="H138" s="220">
        <v>0.67200000000000004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2.47214</v>
      </c>
      <c r="R138" s="225">
        <f>Q138*H138</f>
        <v>1.6612780800000002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4682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4683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4684</v>
      </c>
      <c r="G140" s="235"/>
      <c r="H140" s="239">
        <v>0.67200000000000004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230</v>
      </c>
      <c r="F141" s="214" t="s">
        <v>690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SUM(P142:P168)</f>
        <v>0</v>
      </c>
      <c r="Q141" s="208"/>
      <c r="R141" s="209">
        <f>SUM(R142:R168)</f>
        <v>13.928710799999999</v>
      </c>
      <c r="S141" s="208"/>
      <c r="T141" s="210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73</v>
      </c>
      <c r="AU141" s="212" t="s">
        <v>81</v>
      </c>
      <c r="AY141" s="211" t="s">
        <v>197</v>
      </c>
      <c r="BK141" s="213">
        <f>SUM(BK142:BK168)</f>
        <v>0</v>
      </c>
    </row>
    <row r="142" s="2" customFormat="1" ht="33" customHeight="1">
      <c r="A142" s="41"/>
      <c r="B142" s="42"/>
      <c r="C142" s="216" t="s">
        <v>297</v>
      </c>
      <c r="D142" s="216" t="s">
        <v>199</v>
      </c>
      <c r="E142" s="217" t="s">
        <v>4685</v>
      </c>
      <c r="F142" s="218" t="s">
        <v>4686</v>
      </c>
      <c r="G142" s="219" t="s">
        <v>202</v>
      </c>
      <c r="H142" s="220">
        <v>40.840000000000003</v>
      </c>
      <c r="I142" s="221"/>
      <c r="J142" s="222">
        <f>ROUND(I142*H142,2)</f>
        <v>0</v>
      </c>
      <c r="K142" s="218" t="s">
        <v>203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4687</v>
      </c>
    </row>
    <row r="143" s="2" customFormat="1">
      <c r="A143" s="41"/>
      <c r="B143" s="42"/>
      <c r="C143" s="43"/>
      <c r="D143" s="229" t="s">
        <v>205</v>
      </c>
      <c r="E143" s="43"/>
      <c r="F143" s="230" t="s">
        <v>4688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205</v>
      </c>
      <c r="AU143" s="20" t="s">
        <v>83</v>
      </c>
    </row>
    <row r="144" s="2" customFormat="1" ht="33" customHeight="1">
      <c r="A144" s="41"/>
      <c r="B144" s="42"/>
      <c r="C144" s="216" t="s">
        <v>304</v>
      </c>
      <c r="D144" s="216" t="s">
        <v>199</v>
      </c>
      <c r="E144" s="217" t="s">
        <v>4689</v>
      </c>
      <c r="F144" s="218" t="s">
        <v>4690</v>
      </c>
      <c r="G144" s="219" t="s">
        <v>202</v>
      </c>
      <c r="H144" s="220">
        <v>40.840000000000003</v>
      </c>
      <c r="I144" s="221"/>
      <c r="J144" s="222">
        <f>ROUND(I144*H144,2)</f>
        <v>0</v>
      </c>
      <c r="K144" s="218" t="s">
        <v>203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4691</v>
      </c>
    </row>
    <row r="145" s="2" customFormat="1">
      <c r="A145" s="41"/>
      <c r="B145" s="42"/>
      <c r="C145" s="43"/>
      <c r="D145" s="229" t="s">
        <v>205</v>
      </c>
      <c r="E145" s="43"/>
      <c r="F145" s="230" t="s">
        <v>4692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205</v>
      </c>
      <c r="AU145" s="20" t="s">
        <v>83</v>
      </c>
    </row>
    <row r="146" s="15" customFormat="1">
      <c r="A146" s="15"/>
      <c r="B146" s="257"/>
      <c r="C146" s="258"/>
      <c r="D146" s="236" t="s">
        <v>207</v>
      </c>
      <c r="E146" s="259" t="s">
        <v>19</v>
      </c>
      <c r="F146" s="260" t="s">
        <v>4645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207</v>
      </c>
      <c r="AU146" s="266" t="s">
        <v>83</v>
      </c>
      <c r="AV146" s="15" t="s">
        <v>81</v>
      </c>
      <c r="AW146" s="15" t="s">
        <v>35</v>
      </c>
      <c r="AX146" s="15" t="s">
        <v>74</v>
      </c>
      <c r="AY146" s="266" t="s">
        <v>197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4693</v>
      </c>
      <c r="G147" s="235"/>
      <c r="H147" s="239">
        <v>40.840000000000003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2" customFormat="1" ht="33" customHeight="1">
      <c r="A148" s="41"/>
      <c r="B148" s="42"/>
      <c r="C148" s="216" t="s">
        <v>309</v>
      </c>
      <c r="D148" s="216" t="s">
        <v>199</v>
      </c>
      <c r="E148" s="217" t="s">
        <v>4694</v>
      </c>
      <c r="F148" s="218" t="s">
        <v>4695</v>
      </c>
      <c r="G148" s="219" t="s">
        <v>202</v>
      </c>
      <c r="H148" s="220">
        <v>46.700000000000003</v>
      </c>
      <c r="I148" s="221"/>
      <c r="J148" s="222">
        <f>ROUND(I148*H148,2)</f>
        <v>0</v>
      </c>
      <c r="K148" s="218" t="s">
        <v>203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4696</v>
      </c>
    </row>
    <row r="149" s="2" customFormat="1">
      <c r="A149" s="41"/>
      <c r="B149" s="42"/>
      <c r="C149" s="43"/>
      <c r="D149" s="229" t="s">
        <v>205</v>
      </c>
      <c r="E149" s="43"/>
      <c r="F149" s="230" t="s">
        <v>4697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205</v>
      </c>
      <c r="AU149" s="20" t="s">
        <v>83</v>
      </c>
    </row>
    <row r="150" s="15" customFormat="1">
      <c r="A150" s="15"/>
      <c r="B150" s="257"/>
      <c r="C150" s="258"/>
      <c r="D150" s="236" t="s">
        <v>207</v>
      </c>
      <c r="E150" s="259" t="s">
        <v>19</v>
      </c>
      <c r="F150" s="260" t="s">
        <v>4645</v>
      </c>
      <c r="G150" s="258"/>
      <c r="H150" s="259" t="s">
        <v>19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207</v>
      </c>
      <c r="AU150" s="266" t="s">
        <v>83</v>
      </c>
      <c r="AV150" s="15" t="s">
        <v>81</v>
      </c>
      <c r="AW150" s="15" t="s">
        <v>35</v>
      </c>
      <c r="AX150" s="15" t="s">
        <v>74</v>
      </c>
      <c r="AY150" s="266" t="s">
        <v>197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4698</v>
      </c>
      <c r="G151" s="235"/>
      <c r="H151" s="239">
        <v>46.700000000000003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81</v>
      </c>
      <c r="AY151" s="245" t="s">
        <v>197</v>
      </c>
    </row>
    <row r="152" s="2" customFormat="1" ht="37.8" customHeight="1">
      <c r="A152" s="41"/>
      <c r="B152" s="42"/>
      <c r="C152" s="216" t="s">
        <v>316</v>
      </c>
      <c r="D152" s="216" t="s">
        <v>199</v>
      </c>
      <c r="E152" s="217" t="s">
        <v>4699</v>
      </c>
      <c r="F152" s="218" t="s">
        <v>4700</v>
      </c>
      <c r="G152" s="219" t="s">
        <v>202</v>
      </c>
      <c r="H152" s="220">
        <v>181.80000000000001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4701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4702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49.05" customHeight="1">
      <c r="A154" s="41"/>
      <c r="B154" s="42"/>
      <c r="C154" s="216" t="s">
        <v>323</v>
      </c>
      <c r="D154" s="216" t="s">
        <v>199</v>
      </c>
      <c r="E154" s="217" t="s">
        <v>4703</v>
      </c>
      <c r="F154" s="218" t="s">
        <v>4704</v>
      </c>
      <c r="G154" s="219" t="s">
        <v>202</v>
      </c>
      <c r="H154" s="220">
        <v>181.80000000000001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4705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4706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16" t="s">
        <v>330</v>
      </c>
      <c r="D156" s="216" t="s">
        <v>199</v>
      </c>
      <c r="E156" s="217" t="s">
        <v>4707</v>
      </c>
      <c r="F156" s="218" t="s">
        <v>4708</v>
      </c>
      <c r="G156" s="219" t="s">
        <v>202</v>
      </c>
      <c r="H156" s="220">
        <v>181.80000000000001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4709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4710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24.15" customHeight="1">
      <c r="A158" s="41"/>
      <c r="B158" s="42"/>
      <c r="C158" s="216" t="s">
        <v>7</v>
      </c>
      <c r="D158" s="216" t="s">
        <v>199</v>
      </c>
      <c r="E158" s="217" t="s">
        <v>4711</v>
      </c>
      <c r="F158" s="218" t="s">
        <v>4712</v>
      </c>
      <c r="G158" s="219" t="s">
        <v>202</v>
      </c>
      <c r="H158" s="220">
        <v>181.80000000000001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4713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4714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9.05" customHeight="1">
      <c r="A160" s="41"/>
      <c r="B160" s="42"/>
      <c r="C160" s="216" t="s">
        <v>341</v>
      </c>
      <c r="D160" s="216" t="s">
        <v>199</v>
      </c>
      <c r="E160" s="217" t="s">
        <v>4715</v>
      </c>
      <c r="F160" s="218" t="s">
        <v>4716</v>
      </c>
      <c r="G160" s="219" t="s">
        <v>202</v>
      </c>
      <c r="H160" s="220">
        <v>181.80000000000001</v>
      </c>
      <c r="I160" s="221"/>
      <c r="J160" s="222">
        <f>ROUND(I160*H160,2)</f>
        <v>0</v>
      </c>
      <c r="K160" s="218" t="s">
        <v>203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4717</v>
      </c>
    </row>
    <row r="161" s="2" customFormat="1">
      <c r="A161" s="41"/>
      <c r="B161" s="42"/>
      <c r="C161" s="43"/>
      <c r="D161" s="229" t="s">
        <v>205</v>
      </c>
      <c r="E161" s="43"/>
      <c r="F161" s="230" t="s">
        <v>4718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2" customFormat="1" ht="78" customHeight="1">
      <c r="A162" s="41"/>
      <c r="B162" s="42"/>
      <c r="C162" s="216" t="s">
        <v>350</v>
      </c>
      <c r="D162" s="216" t="s">
        <v>199</v>
      </c>
      <c r="E162" s="217" t="s">
        <v>4719</v>
      </c>
      <c r="F162" s="218" t="s">
        <v>4720</v>
      </c>
      <c r="G162" s="219" t="s">
        <v>202</v>
      </c>
      <c r="H162" s="220">
        <v>85.140000000000001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0.089219999999999994</v>
      </c>
      <c r="R162" s="225">
        <f>Q162*H162</f>
        <v>7.5961907999999996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4721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4722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4723</v>
      </c>
      <c r="G164" s="235"/>
      <c r="H164" s="239">
        <v>40.840000000000003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3" customFormat="1">
      <c r="A165" s="13"/>
      <c r="B165" s="234"/>
      <c r="C165" s="235"/>
      <c r="D165" s="236" t="s">
        <v>207</v>
      </c>
      <c r="E165" s="237" t="s">
        <v>19</v>
      </c>
      <c r="F165" s="238" t="s">
        <v>4724</v>
      </c>
      <c r="G165" s="235"/>
      <c r="H165" s="239">
        <v>44.299999999999997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207</v>
      </c>
      <c r="AU165" s="245" t="s">
        <v>83</v>
      </c>
      <c r="AV165" s="13" t="s">
        <v>83</v>
      </c>
      <c r="AW165" s="13" t="s">
        <v>35</v>
      </c>
      <c r="AX165" s="13" t="s">
        <v>74</v>
      </c>
      <c r="AY165" s="245" t="s">
        <v>197</v>
      </c>
    </row>
    <row r="166" s="14" customFormat="1">
      <c r="A166" s="14"/>
      <c r="B166" s="246"/>
      <c r="C166" s="247"/>
      <c r="D166" s="236" t="s">
        <v>207</v>
      </c>
      <c r="E166" s="248" t="s">
        <v>19</v>
      </c>
      <c r="F166" s="249" t="s">
        <v>216</v>
      </c>
      <c r="G166" s="247"/>
      <c r="H166" s="250">
        <v>85.140000000000001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207</v>
      </c>
      <c r="AU166" s="256" t="s">
        <v>83</v>
      </c>
      <c r="AV166" s="14" t="s">
        <v>109</v>
      </c>
      <c r="AW166" s="14" t="s">
        <v>35</v>
      </c>
      <c r="AX166" s="14" t="s">
        <v>81</v>
      </c>
      <c r="AY166" s="256" t="s">
        <v>197</v>
      </c>
    </row>
    <row r="167" s="2" customFormat="1" ht="24.15" customHeight="1">
      <c r="A167" s="41"/>
      <c r="B167" s="42"/>
      <c r="C167" s="278" t="s">
        <v>358</v>
      </c>
      <c r="D167" s="278" t="s">
        <v>547</v>
      </c>
      <c r="E167" s="279" t="s">
        <v>4725</v>
      </c>
      <c r="F167" s="280" t="s">
        <v>4726</v>
      </c>
      <c r="G167" s="281" t="s">
        <v>202</v>
      </c>
      <c r="H167" s="282">
        <v>56.039999999999999</v>
      </c>
      <c r="I167" s="283"/>
      <c r="J167" s="284">
        <f>ROUND(I167*H167,2)</f>
        <v>0</v>
      </c>
      <c r="K167" s="280" t="s">
        <v>203</v>
      </c>
      <c r="L167" s="285"/>
      <c r="M167" s="286" t="s">
        <v>19</v>
      </c>
      <c r="N167" s="287" t="s">
        <v>45</v>
      </c>
      <c r="O167" s="87"/>
      <c r="P167" s="225">
        <f>O167*H167</f>
        <v>0</v>
      </c>
      <c r="Q167" s="225">
        <v>0.113</v>
      </c>
      <c r="R167" s="225">
        <f>Q167*H167</f>
        <v>6.3325199999999997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252</v>
      </c>
      <c r="AT167" s="227" t="s">
        <v>547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4727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4728</v>
      </c>
      <c r="G168" s="235"/>
      <c r="H168" s="239">
        <v>56.039999999999999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252</v>
      </c>
      <c r="F169" s="214" t="s">
        <v>4729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0.81947999999999999</v>
      </c>
      <c r="S169" s="208"/>
      <c r="T169" s="210">
        <f>SUM(T170:T172)</f>
        <v>0.73999999999999999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73</v>
      </c>
      <c r="AU169" s="212" t="s">
        <v>81</v>
      </c>
      <c r="AY169" s="211" t="s">
        <v>197</v>
      </c>
      <c r="BK169" s="213">
        <f>SUM(BK170:BK172)</f>
        <v>0</v>
      </c>
    </row>
    <row r="170" s="2" customFormat="1" ht="24.15" customHeight="1">
      <c r="A170" s="41"/>
      <c r="B170" s="42"/>
      <c r="C170" s="216" t="s">
        <v>365</v>
      </c>
      <c r="D170" s="216" t="s">
        <v>199</v>
      </c>
      <c r="E170" s="217" t="s">
        <v>4730</v>
      </c>
      <c r="F170" s="218" t="s">
        <v>4731</v>
      </c>
      <c r="G170" s="219" t="s">
        <v>280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0.74048000000000003</v>
      </c>
      <c r="R170" s="225">
        <f>Q170*H170</f>
        <v>0.74048000000000003</v>
      </c>
      <c r="S170" s="225">
        <v>0.73999999999999999</v>
      </c>
      <c r="T170" s="226">
        <f>S170*H170</f>
        <v>0.73999999999999999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4732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4733</v>
      </c>
      <c r="G171" s="235"/>
      <c r="H171" s="239">
        <v>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24.15" customHeight="1">
      <c r="A172" s="41"/>
      <c r="B172" s="42"/>
      <c r="C172" s="278" t="s">
        <v>372</v>
      </c>
      <c r="D172" s="278" t="s">
        <v>547</v>
      </c>
      <c r="E172" s="279" t="s">
        <v>4734</v>
      </c>
      <c r="F172" s="280" t="s">
        <v>4735</v>
      </c>
      <c r="G172" s="281" t="s">
        <v>280</v>
      </c>
      <c r="H172" s="282">
        <v>1</v>
      </c>
      <c r="I172" s="283"/>
      <c r="J172" s="284">
        <f>ROUND(I172*H172,2)</f>
        <v>0</v>
      </c>
      <c r="K172" s="280" t="s">
        <v>203</v>
      </c>
      <c r="L172" s="285"/>
      <c r="M172" s="286" t="s">
        <v>19</v>
      </c>
      <c r="N172" s="287" t="s">
        <v>45</v>
      </c>
      <c r="O172" s="87"/>
      <c r="P172" s="225">
        <f>O172*H172</f>
        <v>0</v>
      </c>
      <c r="Q172" s="225">
        <v>0.079000000000000001</v>
      </c>
      <c r="R172" s="225">
        <f>Q172*H172</f>
        <v>0.079000000000000001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252</v>
      </c>
      <c r="AT172" s="227" t="s">
        <v>547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4736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257</v>
      </c>
      <c r="F173" s="214" t="s">
        <v>1151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SUM(P174:P191)</f>
        <v>0</v>
      </c>
      <c r="Q173" s="208"/>
      <c r="R173" s="209">
        <f>SUM(R174:R191)</f>
        <v>4.7301900000000003</v>
      </c>
      <c r="S173" s="208"/>
      <c r="T173" s="210">
        <f>SUM(T174:T191)</f>
        <v>0.051999999999999998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73</v>
      </c>
      <c r="AU173" s="212" t="s">
        <v>81</v>
      </c>
      <c r="AY173" s="211" t="s">
        <v>197</v>
      </c>
      <c r="BK173" s="213">
        <f>SUM(BK174:BK191)</f>
        <v>0</v>
      </c>
    </row>
    <row r="174" s="2" customFormat="1" ht="24.15" customHeight="1">
      <c r="A174" s="41"/>
      <c r="B174" s="42"/>
      <c r="C174" s="216" t="s">
        <v>379</v>
      </c>
      <c r="D174" s="216" t="s">
        <v>199</v>
      </c>
      <c r="E174" s="217" t="s">
        <v>4737</v>
      </c>
      <c r="F174" s="218" t="s">
        <v>4738</v>
      </c>
      <c r="G174" s="219" t="s">
        <v>280</v>
      </c>
      <c r="H174" s="220">
        <v>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0.00069999999999999999</v>
      </c>
      <c r="R174" s="225">
        <f>Q174*H174</f>
        <v>0.00069999999999999999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304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304</v>
      </c>
      <c r="BM174" s="227" t="s">
        <v>4739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4740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78" t="s">
        <v>385</v>
      </c>
      <c r="D176" s="278" t="s">
        <v>547</v>
      </c>
      <c r="E176" s="279" t="s">
        <v>4741</v>
      </c>
      <c r="F176" s="280" t="s">
        <v>4742</v>
      </c>
      <c r="G176" s="281" t="s">
        <v>280</v>
      </c>
      <c r="H176" s="282">
        <v>1</v>
      </c>
      <c r="I176" s="283"/>
      <c r="J176" s="284">
        <f>ROUND(I176*H176,2)</f>
        <v>0</v>
      </c>
      <c r="K176" s="280" t="s">
        <v>203</v>
      </c>
      <c r="L176" s="285"/>
      <c r="M176" s="286" t="s">
        <v>19</v>
      </c>
      <c r="N176" s="287" t="s">
        <v>45</v>
      </c>
      <c r="O176" s="87"/>
      <c r="P176" s="225">
        <f>O176*H176</f>
        <v>0</v>
      </c>
      <c r="Q176" s="225">
        <v>0.0035000000000000001</v>
      </c>
      <c r="R176" s="225">
        <f>Q176*H176</f>
        <v>0.0035000000000000001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409</v>
      </c>
      <c r="AT176" s="227" t="s">
        <v>547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304</v>
      </c>
      <c r="BM176" s="227" t="s">
        <v>4743</v>
      </c>
    </row>
    <row r="177" s="2" customFormat="1" ht="16.5" customHeight="1">
      <c r="A177" s="41"/>
      <c r="B177" s="42"/>
      <c r="C177" s="278" t="s">
        <v>392</v>
      </c>
      <c r="D177" s="278" t="s">
        <v>547</v>
      </c>
      <c r="E177" s="279" t="s">
        <v>4744</v>
      </c>
      <c r="F177" s="280" t="s">
        <v>4745</v>
      </c>
      <c r="G177" s="281" t="s">
        <v>280</v>
      </c>
      <c r="H177" s="282">
        <v>1</v>
      </c>
      <c r="I177" s="283"/>
      <c r="J177" s="284">
        <f>ROUND(I177*H177,2)</f>
        <v>0</v>
      </c>
      <c r="K177" s="280" t="s">
        <v>203</v>
      </c>
      <c r="L177" s="285"/>
      <c r="M177" s="286" t="s">
        <v>19</v>
      </c>
      <c r="N177" s="287" t="s">
        <v>45</v>
      </c>
      <c r="O177" s="87"/>
      <c r="P177" s="225">
        <f>O177*H177</f>
        <v>0</v>
      </c>
      <c r="Q177" s="225">
        <v>0.0016999999999999999</v>
      </c>
      <c r="R177" s="225">
        <f>Q177*H177</f>
        <v>0.0016999999999999999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409</v>
      </c>
      <c r="AT177" s="227" t="s">
        <v>547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304</v>
      </c>
      <c r="BM177" s="227" t="s">
        <v>4746</v>
      </c>
    </row>
    <row r="178" s="2" customFormat="1" ht="33" customHeight="1">
      <c r="A178" s="41"/>
      <c r="B178" s="42"/>
      <c r="C178" s="216" t="s">
        <v>396</v>
      </c>
      <c r="D178" s="216" t="s">
        <v>199</v>
      </c>
      <c r="E178" s="217" t="s">
        <v>4747</v>
      </c>
      <c r="F178" s="218" t="s">
        <v>4748</v>
      </c>
      <c r="G178" s="219" t="s">
        <v>202</v>
      </c>
      <c r="H178" s="220">
        <v>2.5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0.0011999999999999999</v>
      </c>
      <c r="R178" s="225">
        <f>Q178*H178</f>
        <v>0.0029999999999999996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4749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4750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44.25" customHeight="1">
      <c r="A180" s="41"/>
      <c r="B180" s="42"/>
      <c r="C180" s="216" t="s">
        <v>403</v>
      </c>
      <c r="D180" s="216" t="s">
        <v>199</v>
      </c>
      <c r="E180" s="217" t="s">
        <v>4751</v>
      </c>
      <c r="F180" s="218" t="s">
        <v>4752</v>
      </c>
      <c r="G180" s="219" t="s">
        <v>903</v>
      </c>
      <c r="H180" s="220">
        <v>25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0.14321</v>
      </c>
      <c r="R180" s="225">
        <f>Q180*H180</f>
        <v>3.5802499999999999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4753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4754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4755</v>
      </c>
      <c r="G182" s="235"/>
      <c r="H182" s="239">
        <v>25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81</v>
      </c>
      <c r="AY182" s="245" t="s">
        <v>197</v>
      </c>
    </row>
    <row r="183" s="2" customFormat="1" ht="16.5" customHeight="1">
      <c r="A183" s="41"/>
      <c r="B183" s="42"/>
      <c r="C183" s="278" t="s">
        <v>409</v>
      </c>
      <c r="D183" s="278" t="s">
        <v>547</v>
      </c>
      <c r="E183" s="279" t="s">
        <v>4756</v>
      </c>
      <c r="F183" s="280" t="s">
        <v>4757</v>
      </c>
      <c r="G183" s="281" t="s">
        <v>903</v>
      </c>
      <c r="H183" s="282">
        <v>27.5</v>
      </c>
      <c r="I183" s="283"/>
      <c r="J183" s="284">
        <f>ROUND(I183*H183,2)</f>
        <v>0</v>
      </c>
      <c r="K183" s="280" t="s">
        <v>203</v>
      </c>
      <c r="L183" s="285"/>
      <c r="M183" s="286" t="s">
        <v>19</v>
      </c>
      <c r="N183" s="287" t="s">
        <v>45</v>
      </c>
      <c r="O183" s="87"/>
      <c r="P183" s="225">
        <f>O183*H183</f>
        <v>0</v>
      </c>
      <c r="Q183" s="225">
        <v>0.040000000000000001</v>
      </c>
      <c r="R183" s="225">
        <f>Q183*H183</f>
        <v>1.1000000000000001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252</v>
      </c>
      <c r="AT183" s="227" t="s">
        <v>547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4758</v>
      </c>
    </row>
    <row r="184" s="13" customFormat="1">
      <c r="A184" s="13"/>
      <c r="B184" s="234"/>
      <c r="C184" s="235"/>
      <c r="D184" s="236" t="s">
        <v>207</v>
      </c>
      <c r="E184" s="237" t="s">
        <v>19</v>
      </c>
      <c r="F184" s="238" t="s">
        <v>4759</v>
      </c>
      <c r="G184" s="235"/>
      <c r="H184" s="239">
        <v>27.5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207</v>
      </c>
      <c r="AU184" s="245" t="s">
        <v>83</v>
      </c>
      <c r="AV184" s="13" t="s">
        <v>83</v>
      </c>
      <c r="AW184" s="13" t="s">
        <v>35</v>
      </c>
      <c r="AX184" s="13" t="s">
        <v>81</v>
      </c>
      <c r="AY184" s="245" t="s">
        <v>197</v>
      </c>
    </row>
    <row r="185" s="2" customFormat="1" ht="24.15" customHeight="1">
      <c r="A185" s="41"/>
      <c r="B185" s="42"/>
      <c r="C185" s="216" t="s">
        <v>415</v>
      </c>
      <c r="D185" s="216" t="s">
        <v>199</v>
      </c>
      <c r="E185" s="217" t="s">
        <v>4760</v>
      </c>
      <c r="F185" s="218" t="s">
        <v>4761</v>
      </c>
      <c r="G185" s="219" t="s">
        <v>280</v>
      </c>
      <c r="H185" s="220">
        <v>2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0.00051999999999999995</v>
      </c>
      <c r="R185" s="225">
        <f>Q185*H185</f>
        <v>0.0010399999999999999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4762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4763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2" customFormat="1" ht="24.15" customHeight="1">
      <c r="A187" s="41"/>
      <c r="B187" s="42"/>
      <c r="C187" s="278" t="s">
        <v>421</v>
      </c>
      <c r="D187" s="278" t="s">
        <v>547</v>
      </c>
      <c r="E187" s="279" t="s">
        <v>4764</v>
      </c>
      <c r="F187" s="280" t="s">
        <v>4765</v>
      </c>
      <c r="G187" s="281" t="s">
        <v>280</v>
      </c>
      <c r="H187" s="282">
        <v>2</v>
      </c>
      <c r="I187" s="283"/>
      <c r="J187" s="284">
        <f>ROUND(I187*H187,2)</f>
        <v>0</v>
      </c>
      <c r="K187" s="280" t="s">
        <v>203</v>
      </c>
      <c r="L187" s="285"/>
      <c r="M187" s="286" t="s">
        <v>19</v>
      </c>
      <c r="N187" s="287" t="s">
        <v>45</v>
      </c>
      <c r="O187" s="87"/>
      <c r="P187" s="225">
        <f>O187*H187</f>
        <v>0</v>
      </c>
      <c r="Q187" s="225">
        <v>0.02</v>
      </c>
      <c r="R187" s="225">
        <f>Q187*H187</f>
        <v>0.040000000000000001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252</v>
      </c>
      <c r="AT187" s="227" t="s">
        <v>547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4766</v>
      </c>
    </row>
    <row r="188" s="2" customFormat="1" ht="37.8" customHeight="1">
      <c r="A188" s="41"/>
      <c r="B188" s="42"/>
      <c r="C188" s="216" t="s">
        <v>428</v>
      </c>
      <c r="D188" s="216" t="s">
        <v>199</v>
      </c>
      <c r="E188" s="217" t="s">
        <v>4767</v>
      </c>
      <c r="F188" s="218" t="s">
        <v>4768</v>
      </c>
      <c r="G188" s="219" t="s">
        <v>903</v>
      </c>
      <c r="H188" s="220">
        <v>61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4769</v>
      </c>
    </row>
    <row r="189" s="13" customFormat="1">
      <c r="A189" s="13"/>
      <c r="B189" s="234"/>
      <c r="C189" s="235"/>
      <c r="D189" s="236" t="s">
        <v>207</v>
      </c>
      <c r="E189" s="237" t="s">
        <v>19</v>
      </c>
      <c r="F189" s="238" t="s">
        <v>4770</v>
      </c>
      <c r="G189" s="235"/>
      <c r="H189" s="239">
        <v>61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207</v>
      </c>
      <c r="AU189" s="245" t="s">
        <v>83</v>
      </c>
      <c r="AV189" s="13" t="s">
        <v>83</v>
      </c>
      <c r="AW189" s="13" t="s">
        <v>35</v>
      </c>
      <c r="AX189" s="13" t="s">
        <v>81</v>
      </c>
      <c r="AY189" s="245" t="s">
        <v>197</v>
      </c>
    </row>
    <row r="190" s="2" customFormat="1" ht="55.5" customHeight="1">
      <c r="A190" s="41"/>
      <c r="B190" s="42"/>
      <c r="C190" s="216" t="s">
        <v>436</v>
      </c>
      <c r="D190" s="216" t="s">
        <v>199</v>
      </c>
      <c r="E190" s="217" t="s">
        <v>4771</v>
      </c>
      <c r="F190" s="218" t="s">
        <v>4772</v>
      </c>
      <c r="G190" s="219" t="s">
        <v>280</v>
      </c>
      <c r="H190" s="220">
        <v>1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0.051999999999999998</v>
      </c>
      <c r="T190" s="226">
        <f>S190*H190</f>
        <v>0.051999999999999998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4773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4774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12" customFormat="1" ht="22.8" customHeight="1">
      <c r="A192" s="12"/>
      <c r="B192" s="200"/>
      <c r="C192" s="201"/>
      <c r="D192" s="202" t="s">
        <v>73</v>
      </c>
      <c r="E192" s="214" t="s">
        <v>4775</v>
      </c>
      <c r="F192" s="214" t="s">
        <v>4776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SUM(P193:P200)</f>
        <v>0</v>
      </c>
      <c r="Q192" s="208"/>
      <c r="R192" s="209">
        <f>SUM(R193:R200)</f>
        <v>0</v>
      </c>
      <c r="S192" s="208"/>
      <c r="T192" s="21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81</v>
      </c>
      <c r="AY192" s="211" t="s">
        <v>197</v>
      </c>
      <c r="BK192" s="213">
        <f>SUM(BK193:BK200)</f>
        <v>0</v>
      </c>
    </row>
    <row r="193" s="2" customFormat="1" ht="33" customHeight="1">
      <c r="A193" s="41"/>
      <c r="B193" s="42"/>
      <c r="C193" s="216" t="s">
        <v>443</v>
      </c>
      <c r="D193" s="216" t="s">
        <v>199</v>
      </c>
      <c r="E193" s="217" t="s">
        <v>4777</v>
      </c>
      <c r="F193" s="218" t="s">
        <v>4778</v>
      </c>
      <c r="G193" s="219" t="s">
        <v>260</v>
      </c>
      <c r="H193" s="220">
        <v>58.872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4779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4780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44.25" customHeight="1">
      <c r="A195" s="41"/>
      <c r="B195" s="42"/>
      <c r="C195" s="216" t="s">
        <v>449</v>
      </c>
      <c r="D195" s="216" t="s">
        <v>199</v>
      </c>
      <c r="E195" s="217" t="s">
        <v>4781</v>
      </c>
      <c r="F195" s="218" t="s">
        <v>4782</v>
      </c>
      <c r="G195" s="219" t="s">
        <v>260</v>
      </c>
      <c r="H195" s="220">
        <v>588.72000000000003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4783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4784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13" customFormat="1">
      <c r="A197" s="13"/>
      <c r="B197" s="234"/>
      <c r="C197" s="235"/>
      <c r="D197" s="236" t="s">
        <v>207</v>
      </c>
      <c r="E197" s="237" t="s">
        <v>19</v>
      </c>
      <c r="F197" s="238" t="s">
        <v>4785</v>
      </c>
      <c r="G197" s="235"/>
      <c r="H197" s="239">
        <v>588.72000000000003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207</v>
      </c>
      <c r="AU197" s="245" t="s">
        <v>83</v>
      </c>
      <c r="AV197" s="13" t="s">
        <v>83</v>
      </c>
      <c r="AW197" s="13" t="s">
        <v>35</v>
      </c>
      <c r="AX197" s="13" t="s">
        <v>81</v>
      </c>
      <c r="AY197" s="245" t="s">
        <v>197</v>
      </c>
    </row>
    <row r="198" s="2" customFormat="1" ht="44.25" customHeight="1">
      <c r="A198" s="41"/>
      <c r="B198" s="42"/>
      <c r="C198" s="216" t="s">
        <v>455</v>
      </c>
      <c r="D198" s="216" t="s">
        <v>199</v>
      </c>
      <c r="E198" s="217" t="s">
        <v>4786</v>
      </c>
      <c r="F198" s="218" t="s">
        <v>4787</v>
      </c>
      <c r="G198" s="219" t="s">
        <v>260</v>
      </c>
      <c r="H198" s="220">
        <v>58.872</v>
      </c>
      <c r="I198" s="221"/>
      <c r="J198" s="222">
        <f>ROUND(I198*H198,2)</f>
        <v>0</v>
      </c>
      <c r="K198" s="218" t="s">
        <v>203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4788</v>
      </c>
    </row>
    <row r="199" s="2" customFormat="1">
      <c r="A199" s="41"/>
      <c r="B199" s="42"/>
      <c r="C199" s="43"/>
      <c r="D199" s="229" t="s">
        <v>205</v>
      </c>
      <c r="E199" s="43"/>
      <c r="F199" s="230" t="s">
        <v>4789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205</v>
      </c>
      <c r="AU199" s="20" t="s">
        <v>83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4790</v>
      </c>
      <c r="G200" s="235"/>
      <c r="H200" s="239">
        <v>58.872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81</v>
      </c>
      <c r="AY200" s="245" t="s">
        <v>197</v>
      </c>
    </row>
    <row r="201" s="12" customFormat="1" ht="22.8" customHeight="1">
      <c r="A201" s="12"/>
      <c r="B201" s="200"/>
      <c r="C201" s="201"/>
      <c r="D201" s="202" t="s">
        <v>73</v>
      </c>
      <c r="E201" s="214" t="s">
        <v>1260</v>
      </c>
      <c r="F201" s="214" t="s">
        <v>1261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81</v>
      </c>
      <c r="AY201" s="211" t="s">
        <v>197</v>
      </c>
      <c r="BK201" s="213">
        <f>SUM(BK202:BK207)</f>
        <v>0</v>
      </c>
    </row>
    <row r="202" s="2" customFormat="1" ht="37.8" customHeight="1">
      <c r="A202" s="41"/>
      <c r="B202" s="42"/>
      <c r="C202" s="216" t="s">
        <v>461</v>
      </c>
      <c r="D202" s="216" t="s">
        <v>199</v>
      </c>
      <c r="E202" s="217" t="s">
        <v>4791</v>
      </c>
      <c r="F202" s="218" t="s">
        <v>4792</v>
      </c>
      <c r="G202" s="219" t="s">
        <v>260</v>
      </c>
      <c r="H202" s="220">
        <v>13.436</v>
      </c>
      <c r="I202" s="221"/>
      <c r="J202" s="222">
        <f>ROUND(I202*H202,2)</f>
        <v>0</v>
      </c>
      <c r="K202" s="218" t="s">
        <v>203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4793</v>
      </c>
    </row>
    <row r="203" s="2" customFormat="1">
      <c r="A203" s="41"/>
      <c r="B203" s="42"/>
      <c r="C203" s="43"/>
      <c r="D203" s="229" t="s">
        <v>205</v>
      </c>
      <c r="E203" s="43"/>
      <c r="F203" s="230" t="s">
        <v>4794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205</v>
      </c>
      <c r="AU203" s="20" t="s">
        <v>83</v>
      </c>
    </row>
    <row r="204" s="13" customFormat="1">
      <c r="A204" s="13"/>
      <c r="B204" s="234"/>
      <c r="C204" s="235"/>
      <c r="D204" s="236" t="s">
        <v>207</v>
      </c>
      <c r="E204" s="237" t="s">
        <v>19</v>
      </c>
      <c r="F204" s="238" t="s">
        <v>4795</v>
      </c>
      <c r="G204" s="235"/>
      <c r="H204" s="239">
        <v>13.436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207</v>
      </c>
      <c r="AU204" s="245" t="s">
        <v>83</v>
      </c>
      <c r="AV204" s="13" t="s">
        <v>83</v>
      </c>
      <c r="AW204" s="13" t="s">
        <v>35</v>
      </c>
      <c r="AX204" s="13" t="s">
        <v>81</v>
      </c>
      <c r="AY204" s="245" t="s">
        <v>197</v>
      </c>
    </row>
    <row r="205" s="2" customFormat="1" ht="44.25" customHeight="1">
      <c r="A205" s="41"/>
      <c r="B205" s="42"/>
      <c r="C205" s="216" t="s">
        <v>468</v>
      </c>
      <c r="D205" s="216" t="s">
        <v>199</v>
      </c>
      <c r="E205" s="217" t="s">
        <v>4796</v>
      </c>
      <c r="F205" s="218" t="s">
        <v>4797</v>
      </c>
      <c r="G205" s="219" t="s">
        <v>260</v>
      </c>
      <c r="H205" s="220">
        <v>8.9580000000000002</v>
      </c>
      <c r="I205" s="221"/>
      <c r="J205" s="222">
        <f>ROUND(I205*H205,2)</f>
        <v>0</v>
      </c>
      <c r="K205" s="218" t="s">
        <v>203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4798</v>
      </c>
    </row>
    <row r="206" s="2" customFormat="1">
      <c r="A206" s="41"/>
      <c r="B206" s="42"/>
      <c r="C206" s="43"/>
      <c r="D206" s="229" t="s">
        <v>205</v>
      </c>
      <c r="E206" s="43"/>
      <c r="F206" s="230" t="s">
        <v>4799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205</v>
      </c>
      <c r="AU206" s="20" t="s">
        <v>83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4800</v>
      </c>
      <c r="G207" s="235"/>
      <c r="H207" s="239">
        <v>8.9580000000000002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81</v>
      </c>
      <c r="AY207" s="245" t="s">
        <v>197</v>
      </c>
    </row>
    <row r="208" s="12" customFormat="1" ht="25.92" customHeight="1">
      <c r="A208" s="12"/>
      <c r="B208" s="200"/>
      <c r="C208" s="201"/>
      <c r="D208" s="202" t="s">
        <v>73</v>
      </c>
      <c r="E208" s="203" t="s">
        <v>1267</v>
      </c>
      <c r="F208" s="203" t="s">
        <v>1268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P209+P215+P266</f>
        <v>0</v>
      </c>
      <c r="Q208" s="208"/>
      <c r="R208" s="209">
        <f>R209+R215+R266</f>
        <v>0.74099365999999978</v>
      </c>
      <c r="S208" s="208"/>
      <c r="T208" s="210">
        <f>T209+T215+T266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73</v>
      </c>
      <c r="AU208" s="212" t="s">
        <v>74</v>
      </c>
      <c r="AY208" s="211" t="s">
        <v>197</v>
      </c>
      <c r="BK208" s="213">
        <f>BK209+BK215+BK266</f>
        <v>0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4801</v>
      </c>
      <c r="F209" s="214" t="s">
        <v>4802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SUM(P210:P214)</f>
        <v>0</v>
      </c>
      <c r="Q209" s="208"/>
      <c r="R209" s="209">
        <f>SUM(R210:R214)</f>
        <v>0.0015</v>
      </c>
      <c r="S209" s="208"/>
      <c r="T209" s="210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73</v>
      </c>
      <c r="AU209" s="212" t="s">
        <v>81</v>
      </c>
      <c r="AY209" s="211" t="s">
        <v>197</v>
      </c>
      <c r="BK209" s="213">
        <f>SUM(BK210:BK214)</f>
        <v>0</v>
      </c>
    </row>
    <row r="210" s="2" customFormat="1" ht="24.15" customHeight="1">
      <c r="A210" s="41"/>
      <c r="B210" s="42"/>
      <c r="C210" s="216" t="s">
        <v>475</v>
      </c>
      <c r="D210" s="216" t="s">
        <v>199</v>
      </c>
      <c r="E210" s="217" t="s">
        <v>4803</v>
      </c>
      <c r="F210" s="218" t="s">
        <v>4804</v>
      </c>
      <c r="G210" s="219" t="s">
        <v>280</v>
      </c>
      <c r="H210" s="220">
        <v>1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304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304</v>
      </c>
      <c r="BM210" s="227" t="s">
        <v>4805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4806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78" t="s">
        <v>480</v>
      </c>
      <c r="D212" s="278" t="s">
        <v>547</v>
      </c>
      <c r="E212" s="279" t="s">
        <v>4807</v>
      </c>
      <c r="F212" s="280" t="s">
        <v>4808</v>
      </c>
      <c r="G212" s="281" t="s">
        <v>280</v>
      </c>
      <c r="H212" s="282">
        <v>1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45</v>
      </c>
      <c r="O212" s="87"/>
      <c r="P212" s="225">
        <f>O212*H212</f>
        <v>0</v>
      </c>
      <c r="Q212" s="225">
        <v>0.0015</v>
      </c>
      <c r="R212" s="225">
        <f>Q212*H212</f>
        <v>0.0015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409</v>
      </c>
      <c r="AT212" s="227" t="s">
        <v>547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304</v>
      </c>
      <c r="BM212" s="227" t="s">
        <v>4809</v>
      </c>
    </row>
    <row r="213" s="2" customFormat="1" ht="44.25" customHeight="1">
      <c r="A213" s="41"/>
      <c r="B213" s="42"/>
      <c r="C213" s="216" t="s">
        <v>487</v>
      </c>
      <c r="D213" s="216" t="s">
        <v>199</v>
      </c>
      <c r="E213" s="217" t="s">
        <v>4810</v>
      </c>
      <c r="F213" s="218" t="s">
        <v>4811</v>
      </c>
      <c r="G213" s="219" t="s">
        <v>260</v>
      </c>
      <c r="H213" s="220">
        <v>0.002</v>
      </c>
      <c r="I213" s="221"/>
      <c r="J213" s="222">
        <f>ROUND(I213*H213,2)</f>
        <v>0</v>
      </c>
      <c r="K213" s="218" t="s">
        <v>203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304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304</v>
      </c>
      <c r="BM213" s="227" t="s">
        <v>4812</v>
      </c>
    </row>
    <row r="214" s="2" customFormat="1">
      <c r="A214" s="41"/>
      <c r="B214" s="42"/>
      <c r="C214" s="43"/>
      <c r="D214" s="229" t="s">
        <v>205</v>
      </c>
      <c r="E214" s="43"/>
      <c r="F214" s="230" t="s">
        <v>4813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205</v>
      </c>
      <c r="AU214" s="20" t="s">
        <v>83</v>
      </c>
    </row>
    <row r="215" s="12" customFormat="1" ht="22.8" customHeight="1">
      <c r="A215" s="12"/>
      <c r="B215" s="200"/>
      <c r="C215" s="201"/>
      <c r="D215" s="202" t="s">
        <v>73</v>
      </c>
      <c r="E215" s="214" t="s">
        <v>1939</v>
      </c>
      <c r="F215" s="214" t="s">
        <v>1940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SUM(P216:P265)</f>
        <v>0</v>
      </c>
      <c r="Q215" s="208"/>
      <c r="R215" s="209">
        <f>SUM(R216:R265)</f>
        <v>0.72224949999999988</v>
      </c>
      <c r="S215" s="208"/>
      <c r="T215" s="210">
        <f>SUM(T216:T265)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73</v>
      </c>
      <c r="AU215" s="212" t="s">
        <v>81</v>
      </c>
      <c r="AY215" s="211" t="s">
        <v>197</v>
      </c>
      <c r="BK215" s="213">
        <f>SUM(BK216:BK265)</f>
        <v>0</v>
      </c>
    </row>
    <row r="216" s="2" customFormat="1" ht="24.15" customHeight="1">
      <c r="A216" s="41"/>
      <c r="B216" s="42"/>
      <c r="C216" s="216" t="s">
        <v>494</v>
      </c>
      <c r="D216" s="216" t="s">
        <v>199</v>
      </c>
      <c r="E216" s="217" t="s">
        <v>4814</v>
      </c>
      <c r="F216" s="218" t="s">
        <v>4815</v>
      </c>
      <c r="G216" s="219" t="s">
        <v>280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4816</v>
      </c>
    </row>
    <row r="217" s="2" customFormat="1" ht="16.5" customHeight="1">
      <c r="A217" s="41"/>
      <c r="B217" s="42"/>
      <c r="C217" s="216" t="s">
        <v>501</v>
      </c>
      <c r="D217" s="216" t="s">
        <v>199</v>
      </c>
      <c r="E217" s="217" t="s">
        <v>4817</v>
      </c>
      <c r="F217" s="218" t="s">
        <v>4818</v>
      </c>
      <c r="G217" s="219" t="s">
        <v>202</v>
      </c>
      <c r="H217" s="220">
        <v>20.460000000000001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304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304</v>
      </c>
      <c r="BM217" s="227" t="s">
        <v>4819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4820</v>
      </c>
      <c r="G218" s="235"/>
      <c r="H218" s="239">
        <v>20.460000000000001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81</v>
      </c>
      <c r="AY218" s="245" t="s">
        <v>197</v>
      </c>
    </row>
    <row r="219" s="2" customFormat="1" ht="16.5" customHeight="1">
      <c r="A219" s="41"/>
      <c r="B219" s="42"/>
      <c r="C219" s="278" t="s">
        <v>508</v>
      </c>
      <c r="D219" s="278" t="s">
        <v>547</v>
      </c>
      <c r="E219" s="279" t="s">
        <v>4821</v>
      </c>
      <c r="F219" s="280" t="s">
        <v>2159</v>
      </c>
      <c r="G219" s="281" t="s">
        <v>202</v>
      </c>
      <c r="H219" s="282">
        <v>15.949999999999999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45</v>
      </c>
      <c r="O219" s="87"/>
      <c r="P219" s="225">
        <f>O219*H219</f>
        <v>0</v>
      </c>
      <c r="Q219" s="225">
        <v>0.0093100000000000006</v>
      </c>
      <c r="R219" s="225">
        <f>Q219*H219</f>
        <v>0.1484945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409</v>
      </c>
      <c r="AT219" s="227" t="s">
        <v>547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304</v>
      </c>
      <c r="BM219" s="227" t="s">
        <v>4822</v>
      </c>
    </row>
    <row r="220" s="13" customFormat="1">
      <c r="A220" s="13"/>
      <c r="B220" s="234"/>
      <c r="C220" s="235"/>
      <c r="D220" s="236" t="s">
        <v>207</v>
      </c>
      <c r="E220" s="237" t="s">
        <v>19</v>
      </c>
      <c r="F220" s="238" t="s">
        <v>4823</v>
      </c>
      <c r="G220" s="235"/>
      <c r="H220" s="239">
        <v>15.949999999999999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207</v>
      </c>
      <c r="AU220" s="245" t="s">
        <v>83</v>
      </c>
      <c r="AV220" s="13" t="s">
        <v>83</v>
      </c>
      <c r="AW220" s="13" t="s">
        <v>35</v>
      </c>
      <c r="AX220" s="13" t="s">
        <v>81</v>
      </c>
      <c r="AY220" s="245" t="s">
        <v>197</v>
      </c>
    </row>
    <row r="221" s="2" customFormat="1" ht="24.15" customHeight="1">
      <c r="A221" s="41"/>
      <c r="B221" s="42"/>
      <c r="C221" s="216" t="s">
        <v>513</v>
      </c>
      <c r="D221" s="216" t="s">
        <v>199</v>
      </c>
      <c r="E221" s="217" t="s">
        <v>4824</v>
      </c>
      <c r="F221" s="218" t="s">
        <v>4825</v>
      </c>
      <c r="G221" s="219" t="s">
        <v>202</v>
      </c>
      <c r="H221" s="220">
        <v>11.630000000000001</v>
      </c>
      <c r="I221" s="221"/>
      <c r="J221" s="222">
        <f>ROUND(I221*H221,2)</f>
        <v>0</v>
      </c>
      <c r="K221" s="218" t="s">
        <v>203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0.00027999999999999998</v>
      </c>
      <c r="R221" s="225">
        <f>Q221*H221</f>
        <v>0.0032564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304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304</v>
      </c>
      <c r="BM221" s="227" t="s">
        <v>4826</v>
      </c>
    </row>
    <row r="222" s="2" customFormat="1">
      <c r="A222" s="41"/>
      <c r="B222" s="42"/>
      <c r="C222" s="43"/>
      <c r="D222" s="229" t="s">
        <v>205</v>
      </c>
      <c r="E222" s="43"/>
      <c r="F222" s="230" t="s">
        <v>4827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205</v>
      </c>
      <c r="AU222" s="20" t="s">
        <v>83</v>
      </c>
    </row>
    <row r="223" s="2" customFormat="1" ht="16.5" customHeight="1">
      <c r="A223" s="41"/>
      <c r="B223" s="42"/>
      <c r="C223" s="278" t="s">
        <v>519</v>
      </c>
      <c r="D223" s="278" t="s">
        <v>547</v>
      </c>
      <c r="E223" s="279" t="s">
        <v>4828</v>
      </c>
      <c r="F223" s="280" t="s">
        <v>4829</v>
      </c>
      <c r="G223" s="281" t="s">
        <v>202</v>
      </c>
      <c r="H223" s="282">
        <v>13.177</v>
      </c>
      <c r="I223" s="283"/>
      <c r="J223" s="284">
        <f>ROUND(I223*H223,2)</f>
        <v>0</v>
      </c>
      <c r="K223" s="280" t="s">
        <v>203</v>
      </c>
      <c r="L223" s="285"/>
      <c r="M223" s="286" t="s">
        <v>19</v>
      </c>
      <c r="N223" s="287" t="s">
        <v>45</v>
      </c>
      <c r="O223" s="87"/>
      <c r="P223" s="225">
        <f>O223*H223</f>
        <v>0</v>
      </c>
      <c r="Q223" s="225">
        <v>0.0067999999999999996</v>
      </c>
      <c r="R223" s="225">
        <f>Q223*H223</f>
        <v>0.089603599999999992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409</v>
      </c>
      <c r="AT223" s="227" t="s">
        <v>547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304</v>
      </c>
      <c r="BM223" s="227" t="s">
        <v>4830</v>
      </c>
    </row>
    <row r="224" s="13" customFormat="1">
      <c r="A224" s="13"/>
      <c r="B224" s="234"/>
      <c r="C224" s="235"/>
      <c r="D224" s="236" t="s">
        <v>207</v>
      </c>
      <c r="E224" s="237" t="s">
        <v>19</v>
      </c>
      <c r="F224" s="238" t="s">
        <v>4831</v>
      </c>
      <c r="G224" s="235"/>
      <c r="H224" s="239">
        <v>13.177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207</v>
      </c>
      <c r="AU224" s="245" t="s">
        <v>83</v>
      </c>
      <c r="AV224" s="13" t="s">
        <v>83</v>
      </c>
      <c r="AW224" s="13" t="s">
        <v>35</v>
      </c>
      <c r="AX224" s="13" t="s">
        <v>81</v>
      </c>
      <c r="AY224" s="245" t="s">
        <v>197</v>
      </c>
    </row>
    <row r="225" s="2" customFormat="1" ht="24.15" customHeight="1">
      <c r="A225" s="41"/>
      <c r="B225" s="42"/>
      <c r="C225" s="216" t="s">
        <v>524</v>
      </c>
      <c r="D225" s="216" t="s">
        <v>199</v>
      </c>
      <c r="E225" s="217" t="s">
        <v>2151</v>
      </c>
      <c r="F225" s="218" t="s">
        <v>2152</v>
      </c>
      <c r="G225" s="219" t="s">
        <v>2082</v>
      </c>
      <c r="H225" s="220">
        <v>457.89999999999998</v>
      </c>
      <c r="I225" s="221"/>
      <c r="J225" s="222">
        <f>ROUND(I225*H225,2)</f>
        <v>0</v>
      </c>
      <c r="K225" s="218" t="s">
        <v>203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5.0000000000000002E-05</v>
      </c>
      <c r="R225" s="225">
        <f>Q225*H225</f>
        <v>0.022894999999999999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304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304</v>
      </c>
      <c r="BM225" s="227" t="s">
        <v>4832</v>
      </c>
    </row>
    <row r="226" s="2" customFormat="1">
      <c r="A226" s="41"/>
      <c r="B226" s="42"/>
      <c r="C226" s="43"/>
      <c r="D226" s="229" t="s">
        <v>205</v>
      </c>
      <c r="E226" s="43"/>
      <c r="F226" s="230" t="s">
        <v>2154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205</v>
      </c>
      <c r="AU226" s="20" t="s">
        <v>83</v>
      </c>
    </row>
    <row r="227" s="15" customFormat="1">
      <c r="A227" s="15"/>
      <c r="B227" s="257"/>
      <c r="C227" s="258"/>
      <c r="D227" s="236" t="s">
        <v>207</v>
      </c>
      <c r="E227" s="259" t="s">
        <v>19</v>
      </c>
      <c r="F227" s="260" t="s">
        <v>4833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207</v>
      </c>
      <c r="AU227" s="266" t="s">
        <v>83</v>
      </c>
      <c r="AV227" s="15" t="s">
        <v>81</v>
      </c>
      <c r="AW227" s="15" t="s">
        <v>35</v>
      </c>
      <c r="AX227" s="15" t="s">
        <v>74</v>
      </c>
      <c r="AY227" s="266" t="s">
        <v>197</v>
      </c>
    </row>
    <row r="228" s="13" customFormat="1">
      <c r="A228" s="13"/>
      <c r="B228" s="234"/>
      <c r="C228" s="235"/>
      <c r="D228" s="236" t="s">
        <v>207</v>
      </c>
      <c r="E228" s="237" t="s">
        <v>19</v>
      </c>
      <c r="F228" s="238" t="s">
        <v>4834</v>
      </c>
      <c r="G228" s="235"/>
      <c r="H228" s="239">
        <v>193.80000000000001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207</v>
      </c>
      <c r="AU228" s="245" t="s">
        <v>83</v>
      </c>
      <c r="AV228" s="13" t="s">
        <v>83</v>
      </c>
      <c r="AW228" s="13" t="s">
        <v>35</v>
      </c>
      <c r="AX228" s="13" t="s">
        <v>74</v>
      </c>
      <c r="AY228" s="245" t="s">
        <v>197</v>
      </c>
    </row>
    <row r="229" s="13" customFormat="1">
      <c r="A229" s="13"/>
      <c r="B229" s="234"/>
      <c r="C229" s="235"/>
      <c r="D229" s="236" t="s">
        <v>207</v>
      </c>
      <c r="E229" s="237" t="s">
        <v>19</v>
      </c>
      <c r="F229" s="238" t="s">
        <v>4835</v>
      </c>
      <c r="G229" s="235"/>
      <c r="H229" s="239">
        <v>45.600000000000001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207</v>
      </c>
      <c r="AU229" s="245" t="s">
        <v>83</v>
      </c>
      <c r="AV229" s="13" t="s">
        <v>83</v>
      </c>
      <c r="AW229" s="13" t="s">
        <v>35</v>
      </c>
      <c r="AX229" s="13" t="s">
        <v>74</v>
      </c>
      <c r="AY229" s="245" t="s">
        <v>197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4836</v>
      </c>
      <c r="G230" s="235"/>
      <c r="H230" s="239">
        <v>31.600000000000001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74</v>
      </c>
      <c r="AY230" s="245" t="s">
        <v>197</v>
      </c>
    </row>
    <row r="231" s="13" customFormat="1">
      <c r="A231" s="13"/>
      <c r="B231" s="234"/>
      <c r="C231" s="235"/>
      <c r="D231" s="236" t="s">
        <v>207</v>
      </c>
      <c r="E231" s="237" t="s">
        <v>19</v>
      </c>
      <c r="F231" s="238" t="s">
        <v>4837</v>
      </c>
      <c r="G231" s="235"/>
      <c r="H231" s="239">
        <v>42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207</v>
      </c>
      <c r="AU231" s="245" t="s">
        <v>83</v>
      </c>
      <c r="AV231" s="13" t="s">
        <v>83</v>
      </c>
      <c r="AW231" s="13" t="s">
        <v>35</v>
      </c>
      <c r="AX231" s="13" t="s">
        <v>74</v>
      </c>
      <c r="AY231" s="245" t="s">
        <v>197</v>
      </c>
    </row>
    <row r="232" s="13" customFormat="1">
      <c r="A232" s="13"/>
      <c r="B232" s="234"/>
      <c r="C232" s="235"/>
      <c r="D232" s="236" t="s">
        <v>207</v>
      </c>
      <c r="E232" s="237" t="s">
        <v>19</v>
      </c>
      <c r="F232" s="238" t="s">
        <v>4838</v>
      </c>
      <c r="G232" s="235"/>
      <c r="H232" s="239">
        <v>29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207</v>
      </c>
      <c r="AU232" s="245" t="s">
        <v>83</v>
      </c>
      <c r="AV232" s="13" t="s">
        <v>83</v>
      </c>
      <c r="AW232" s="13" t="s">
        <v>35</v>
      </c>
      <c r="AX232" s="13" t="s">
        <v>74</v>
      </c>
      <c r="AY232" s="245" t="s">
        <v>197</v>
      </c>
    </row>
    <row r="233" s="13" customFormat="1">
      <c r="A233" s="13"/>
      <c r="B233" s="234"/>
      <c r="C233" s="235"/>
      <c r="D233" s="236" t="s">
        <v>207</v>
      </c>
      <c r="E233" s="237" t="s">
        <v>19</v>
      </c>
      <c r="F233" s="238" t="s">
        <v>4839</v>
      </c>
      <c r="G233" s="235"/>
      <c r="H233" s="239">
        <v>30.100000000000001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207</v>
      </c>
      <c r="AU233" s="245" t="s">
        <v>83</v>
      </c>
      <c r="AV233" s="13" t="s">
        <v>83</v>
      </c>
      <c r="AW233" s="13" t="s">
        <v>35</v>
      </c>
      <c r="AX233" s="13" t="s">
        <v>74</v>
      </c>
      <c r="AY233" s="245" t="s">
        <v>197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4840</v>
      </c>
      <c r="G234" s="235"/>
      <c r="H234" s="239">
        <v>22.800000000000001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74</v>
      </c>
      <c r="AY234" s="245" t="s">
        <v>197</v>
      </c>
    </row>
    <row r="235" s="13" customFormat="1">
      <c r="A235" s="13"/>
      <c r="B235" s="234"/>
      <c r="C235" s="235"/>
      <c r="D235" s="236" t="s">
        <v>207</v>
      </c>
      <c r="E235" s="237" t="s">
        <v>19</v>
      </c>
      <c r="F235" s="238" t="s">
        <v>4841</v>
      </c>
      <c r="G235" s="235"/>
      <c r="H235" s="239">
        <v>29.699999999999999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207</v>
      </c>
      <c r="AU235" s="245" t="s">
        <v>83</v>
      </c>
      <c r="AV235" s="13" t="s">
        <v>83</v>
      </c>
      <c r="AW235" s="13" t="s">
        <v>35</v>
      </c>
      <c r="AX235" s="13" t="s">
        <v>74</v>
      </c>
      <c r="AY235" s="245" t="s">
        <v>197</v>
      </c>
    </row>
    <row r="236" s="13" customFormat="1">
      <c r="A236" s="13"/>
      <c r="B236" s="234"/>
      <c r="C236" s="235"/>
      <c r="D236" s="236" t="s">
        <v>207</v>
      </c>
      <c r="E236" s="237" t="s">
        <v>19</v>
      </c>
      <c r="F236" s="238" t="s">
        <v>4842</v>
      </c>
      <c r="G236" s="235"/>
      <c r="H236" s="239">
        <v>22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207</v>
      </c>
      <c r="AU236" s="245" t="s">
        <v>83</v>
      </c>
      <c r="AV236" s="13" t="s">
        <v>83</v>
      </c>
      <c r="AW236" s="13" t="s">
        <v>35</v>
      </c>
      <c r="AX236" s="13" t="s">
        <v>74</v>
      </c>
      <c r="AY236" s="245" t="s">
        <v>197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4843</v>
      </c>
      <c r="G237" s="235"/>
      <c r="H237" s="239">
        <v>11.300000000000001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4" customFormat="1">
      <c r="A238" s="14"/>
      <c r="B238" s="246"/>
      <c r="C238" s="247"/>
      <c r="D238" s="236" t="s">
        <v>207</v>
      </c>
      <c r="E238" s="248" t="s">
        <v>19</v>
      </c>
      <c r="F238" s="249" t="s">
        <v>216</v>
      </c>
      <c r="G238" s="247"/>
      <c r="H238" s="250">
        <v>457.90000000000003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207</v>
      </c>
      <c r="AU238" s="256" t="s">
        <v>83</v>
      </c>
      <c r="AV238" s="14" t="s">
        <v>109</v>
      </c>
      <c r="AW238" s="14" t="s">
        <v>35</v>
      </c>
      <c r="AX238" s="14" t="s">
        <v>81</v>
      </c>
      <c r="AY238" s="256" t="s">
        <v>197</v>
      </c>
    </row>
    <row r="239" s="2" customFormat="1" ht="24.15" customHeight="1">
      <c r="A239" s="41"/>
      <c r="B239" s="42"/>
      <c r="C239" s="278" t="s">
        <v>530</v>
      </c>
      <c r="D239" s="278" t="s">
        <v>547</v>
      </c>
      <c r="E239" s="279" t="s">
        <v>4844</v>
      </c>
      <c r="F239" s="280" t="s">
        <v>4845</v>
      </c>
      <c r="G239" s="281" t="s">
        <v>260</v>
      </c>
      <c r="H239" s="282">
        <v>0.372</v>
      </c>
      <c r="I239" s="283"/>
      <c r="J239" s="284">
        <f>ROUND(I239*H239,2)</f>
        <v>0</v>
      </c>
      <c r="K239" s="280" t="s">
        <v>203</v>
      </c>
      <c r="L239" s="285"/>
      <c r="M239" s="286" t="s">
        <v>19</v>
      </c>
      <c r="N239" s="287" t="s">
        <v>45</v>
      </c>
      <c r="O239" s="87"/>
      <c r="P239" s="225">
        <f>O239*H239</f>
        <v>0</v>
      </c>
      <c r="Q239" s="225">
        <v>1</v>
      </c>
      <c r="R239" s="225">
        <f>Q239*H239</f>
        <v>0.372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409</v>
      </c>
      <c r="AT239" s="227" t="s">
        <v>547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304</v>
      </c>
      <c r="BM239" s="227" t="s">
        <v>4846</v>
      </c>
    </row>
    <row r="240" s="15" customFormat="1">
      <c r="A240" s="15"/>
      <c r="B240" s="257"/>
      <c r="C240" s="258"/>
      <c r="D240" s="236" t="s">
        <v>207</v>
      </c>
      <c r="E240" s="259" t="s">
        <v>19</v>
      </c>
      <c r="F240" s="260" t="s">
        <v>4833</v>
      </c>
      <c r="G240" s="258"/>
      <c r="H240" s="259" t="s">
        <v>19</v>
      </c>
      <c r="I240" s="261"/>
      <c r="J240" s="258"/>
      <c r="K240" s="258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207</v>
      </c>
      <c r="AU240" s="266" t="s">
        <v>83</v>
      </c>
      <c r="AV240" s="15" t="s">
        <v>81</v>
      </c>
      <c r="AW240" s="15" t="s">
        <v>35</v>
      </c>
      <c r="AX240" s="15" t="s">
        <v>74</v>
      </c>
      <c r="AY240" s="266" t="s">
        <v>197</v>
      </c>
    </row>
    <row r="241" s="13" customFormat="1">
      <c r="A241" s="13"/>
      <c r="B241" s="234"/>
      <c r="C241" s="235"/>
      <c r="D241" s="236" t="s">
        <v>207</v>
      </c>
      <c r="E241" s="237" t="s">
        <v>19</v>
      </c>
      <c r="F241" s="238" t="s">
        <v>4834</v>
      </c>
      <c r="G241" s="235"/>
      <c r="H241" s="239">
        <v>193.80000000000001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207</v>
      </c>
      <c r="AU241" s="245" t="s">
        <v>83</v>
      </c>
      <c r="AV241" s="13" t="s">
        <v>83</v>
      </c>
      <c r="AW241" s="13" t="s">
        <v>35</v>
      </c>
      <c r="AX241" s="13" t="s">
        <v>74</v>
      </c>
      <c r="AY241" s="245" t="s">
        <v>197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4835</v>
      </c>
      <c r="G242" s="235"/>
      <c r="H242" s="239">
        <v>45.600000000000001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74</v>
      </c>
      <c r="AY242" s="245" t="s">
        <v>197</v>
      </c>
    </row>
    <row r="243" s="13" customFormat="1">
      <c r="A243" s="13"/>
      <c r="B243" s="234"/>
      <c r="C243" s="235"/>
      <c r="D243" s="236" t="s">
        <v>207</v>
      </c>
      <c r="E243" s="237" t="s">
        <v>19</v>
      </c>
      <c r="F243" s="238" t="s">
        <v>4836</v>
      </c>
      <c r="G243" s="235"/>
      <c r="H243" s="239">
        <v>31.600000000000001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207</v>
      </c>
      <c r="AU243" s="245" t="s">
        <v>83</v>
      </c>
      <c r="AV243" s="13" t="s">
        <v>83</v>
      </c>
      <c r="AW243" s="13" t="s">
        <v>35</v>
      </c>
      <c r="AX243" s="13" t="s">
        <v>74</v>
      </c>
      <c r="AY243" s="245" t="s">
        <v>197</v>
      </c>
    </row>
    <row r="244" s="13" customFormat="1">
      <c r="A244" s="13"/>
      <c r="B244" s="234"/>
      <c r="C244" s="235"/>
      <c r="D244" s="236" t="s">
        <v>207</v>
      </c>
      <c r="E244" s="237" t="s">
        <v>19</v>
      </c>
      <c r="F244" s="238" t="s">
        <v>4837</v>
      </c>
      <c r="G244" s="235"/>
      <c r="H244" s="239">
        <v>42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207</v>
      </c>
      <c r="AU244" s="245" t="s">
        <v>83</v>
      </c>
      <c r="AV244" s="13" t="s">
        <v>83</v>
      </c>
      <c r="AW244" s="13" t="s">
        <v>35</v>
      </c>
      <c r="AX244" s="13" t="s">
        <v>74</v>
      </c>
      <c r="AY244" s="245" t="s">
        <v>197</v>
      </c>
    </row>
    <row r="245" s="13" customFormat="1">
      <c r="A245" s="13"/>
      <c r="B245" s="234"/>
      <c r="C245" s="235"/>
      <c r="D245" s="236" t="s">
        <v>207</v>
      </c>
      <c r="E245" s="237" t="s">
        <v>19</v>
      </c>
      <c r="F245" s="238" t="s">
        <v>4838</v>
      </c>
      <c r="G245" s="235"/>
      <c r="H245" s="239">
        <v>29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207</v>
      </c>
      <c r="AU245" s="245" t="s">
        <v>83</v>
      </c>
      <c r="AV245" s="13" t="s">
        <v>83</v>
      </c>
      <c r="AW245" s="13" t="s">
        <v>35</v>
      </c>
      <c r="AX245" s="13" t="s">
        <v>74</v>
      </c>
      <c r="AY245" s="245" t="s">
        <v>197</v>
      </c>
    </row>
    <row r="246" s="13" customFormat="1">
      <c r="A246" s="13"/>
      <c r="B246" s="234"/>
      <c r="C246" s="235"/>
      <c r="D246" s="236" t="s">
        <v>207</v>
      </c>
      <c r="E246" s="237" t="s">
        <v>19</v>
      </c>
      <c r="F246" s="238" t="s">
        <v>4839</v>
      </c>
      <c r="G246" s="235"/>
      <c r="H246" s="239">
        <v>30.100000000000001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207</v>
      </c>
      <c r="AU246" s="245" t="s">
        <v>83</v>
      </c>
      <c r="AV246" s="13" t="s">
        <v>83</v>
      </c>
      <c r="AW246" s="13" t="s">
        <v>35</v>
      </c>
      <c r="AX246" s="13" t="s">
        <v>74</v>
      </c>
      <c r="AY246" s="245" t="s">
        <v>197</v>
      </c>
    </row>
    <row r="247" s="14" customFormat="1">
      <c r="A247" s="14"/>
      <c r="B247" s="246"/>
      <c r="C247" s="247"/>
      <c r="D247" s="236" t="s">
        <v>207</v>
      </c>
      <c r="E247" s="248" t="s">
        <v>19</v>
      </c>
      <c r="F247" s="249" t="s">
        <v>216</v>
      </c>
      <c r="G247" s="247"/>
      <c r="H247" s="250">
        <v>372.10000000000002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207</v>
      </c>
      <c r="AU247" s="256" t="s">
        <v>83</v>
      </c>
      <c r="AV247" s="14" t="s">
        <v>109</v>
      </c>
      <c r="AW247" s="14" t="s">
        <v>35</v>
      </c>
      <c r="AX247" s="14" t="s">
        <v>74</v>
      </c>
      <c r="AY247" s="256" t="s">
        <v>197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4847</v>
      </c>
      <c r="G248" s="235"/>
      <c r="H248" s="239">
        <v>0.372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74</v>
      </c>
      <c r="AY248" s="245" t="s">
        <v>197</v>
      </c>
    </row>
    <row r="249" s="14" customFormat="1">
      <c r="A249" s="14"/>
      <c r="B249" s="246"/>
      <c r="C249" s="247"/>
      <c r="D249" s="236" t="s">
        <v>207</v>
      </c>
      <c r="E249" s="248" t="s">
        <v>19</v>
      </c>
      <c r="F249" s="249" t="s">
        <v>216</v>
      </c>
      <c r="G249" s="247"/>
      <c r="H249" s="250">
        <v>0.372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207</v>
      </c>
      <c r="AU249" s="256" t="s">
        <v>83</v>
      </c>
      <c r="AV249" s="14" t="s">
        <v>109</v>
      </c>
      <c r="AW249" s="14" t="s">
        <v>35</v>
      </c>
      <c r="AX249" s="14" t="s">
        <v>81</v>
      </c>
      <c r="AY249" s="256" t="s">
        <v>197</v>
      </c>
    </row>
    <row r="250" s="2" customFormat="1" ht="24.15" customHeight="1">
      <c r="A250" s="41"/>
      <c r="B250" s="42"/>
      <c r="C250" s="278" t="s">
        <v>538</v>
      </c>
      <c r="D250" s="278" t="s">
        <v>547</v>
      </c>
      <c r="E250" s="279" t="s">
        <v>4848</v>
      </c>
      <c r="F250" s="280" t="s">
        <v>4849</v>
      </c>
      <c r="G250" s="281" t="s">
        <v>260</v>
      </c>
      <c r="H250" s="282">
        <v>0.010999999999999999</v>
      </c>
      <c r="I250" s="283"/>
      <c r="J250" s="284">
        <f>ROUND(I250*H250,2)</f>
        <v>0</v>
      </c>
      <c r="K250" s="280" t="s">
        <v>203</v>
      </c>
      <c r="L250" s="285"/>
      <c r="M250" s="286" t="s">
        <v>19</v>
      </c>
      <c r="N250" s="287" t="s">
        <v>45</v>
      </c>
      <c r="O250" s="87"/>
      <c r="P250" s="225">
        <f>O250*H250</f>
        <v>0</v>
      </c>
      <c r="Q250" s="225">
        <v>1</v>
      </c>
      <c r="R250" s="225">
        <f>Q250*H250</f>
        <v>0.010999999999999999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409</v>
      </c>
      <c r="AT250" s="227" t="s">
        <v>547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304</v>
      </c>
      <c r="BM250" s="227" t="s">
        <v>4850</v>
      </c>
    </row>
    <row r="251" s="15" customFormat="1">
      <c r="A251" s="15"/>
      <c r="B251" s="257"/>
      <c r="C251" s="258"/>
      <c r="D251" s="236" t="s">
        <v>207</v>
      </c>
      <c r="E251" s="259" t="s">
        <v>19</v>
      </c>
      <c r="F251" s="260" t="s">
        <v>4833</v>
      </c>
      <c r="G251" s="258"/>
      <c r="H251" s="259" t="s">
        <v>19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207</v>
      </c>
      <c r="AU251" s="266" t="s">
        <v>83</v>
      </c>
      <c r="AV251" s="15" t="s">
        <v>81</v>
      </c>
      <c r="AW251" s="15" t="s">
        <v>35</v>
      </c>
      <c r="AX251" s="15" t="s">
        <v>74</v>
      </c>
      <c r="AY251" s="266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4851</v>
      </c>
      <c r="G252" s="235"/>
      <c r="H252" s="239">
        <v>11.300000000000001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11.300000000000001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74</v>
      </c>
      <c r="AY253" s="256" t="s">
        <v>197</v>
      </c>
    </row>
    <row r="254" s="13" customFormat="1">
      <c r="A254" s="13"/>
      <c r="B254" s="234"/>
      <c r="C254" s="235"/>
      <c r="D254" s="236" t="s">
        <v>207</v>
      </c>
      <c r="E254" s="237" t="s">
        <v>19</v>
      </c>
      <c r="F254" s="238" t="s">
        <v>4852</v>
      </c>
      <c r="G254" s="235"/>
      <c r="H254" s="239">
        <v>0.010999999999999999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207</v>
      </c>
      <c r="AU254" s="245" t="s">
        <v>83</v>
      </c>
      <c r="AV254" s="13" t="s">
        <v>83</v>
      </c>
      <c r="AW254" s="13" t="s">
        <v>35</v>
      </c>
      <c r="AX254" s="13" t="s">
        <v>74</v>
      </c>
      <c r="AY254" s="245" t="s">
        <v>197</v>
      </c>
    </row>
    <row r="255" s="14" customFormat="1">
      <c r="A255" s="14"/>
      <c r="B255" s="246"/>
      <c r="C255" s="247"/>
      <c r="D255" s="236" t="s">
        <v>207</v>
      </c>
      <c r="E255" s="248" t="s">
        <v>19</v>
      </c>
      <c r="F255" s="249" t="s">
        <v>216</v>
      </c>
      <c r="G255" s="247"/>
      <c r="H255" s="250">
        <v>0.010999999999999999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207</v>
      </c>
      <c r="AU255" s="256" t="s">
        <v>83</v>
      </c>
      <c r="AV255" s="14" t="s">
        <v>109</v>
      </c>
      <c r="AW255" s="14" t="s">
        <v>35</v>
      </c>
      <c r="AX255" s="14" t="s">
        <v>81</v>
      </c>
      <c r="AY255" s="256" t="s">
        <v>197</v>
      </c>
    </row>
    <row r="256" s="2" customFormat="1" ht="24.15" customHeight="1">
      <c r="A256" s="41"/>
      <c r="B256" s="42"/>
      <c r="C256" s="278" t="s">
        <v>546</v>
      </c>
      <c r="D256" s="278" t="s">
        <v>547</v>
      </c>
      <c r="E256" s="279" t="s">
        <v>4853</v>
      </c>
      <c r="F256" s="280" t="s">
        <v>4854</v>
      </c>
      <c r="G256" s="281" t="s">
        <v>260</v>
      </c>
      <c r="H256" s="282">
        <v>0.074999999999999997</v>
      </c>
      <c r="I256" s="283"/>
      <c r="J256" s="284">
        <f>ROUND(I256*H256,2)</f>
        <v>0</v>
      </c>
      <c r="K256" s="280" t="s">
        <v>203</v>
      </c>
      <c r="L256" s="285"/>
      <c r="M256" s="286" t="s">
        <v>19</v>
      </c>
      <c r="N256" s="287" t="s">
        <v>45</v>
      </c>
      <c r="O256" s="87"/>
      <c r="P256" s="225">
        <f>O256*H256</f>
        <v>0</v>
      </c>
      <c r="Q256" s="225">
        <v>1</v>
      </c>
      <c r="R256" s="225">
        <f>Q256*H256</f>
        <v>0.074999999999999997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409</v>
      </c>
      <c r="AT256" s="227" t="s">
        <v>547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304</v>
      </c>
      <c r="BM256" s="227" t="s">
        <v>4855</v>
      </c>
    </row>
    <row r="257" s="15" customFormat="1">
      <c r="A257" s="15"/>
      <c r="B257" s="257"/>
      <c r="C257" s="258"/>
      <c r="D257" s="236" t="s">
        <v>207</v>
      </c>
      <c r="E257" s="259" t="s">
        <v>19</v>
      </c>
      <c r="F257" s="260" t="s">
        <v>4833</v>
      </c>
      <c r="G257" s="258"/>
      <c r="H257" s="259" t="s">
        <v>19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207</v>
      </c>
      <c r="AU257" s="266" t="s">
        <v>83</v>
      </c>
      <c r="AV257" s="15" t="s">
        <v>81</v>
      </c>
      <c r="AW257" s="15" t="s">
        <v>35</v>
      </c>
      <c r="AX257" s="15" t="s">
        <v>74</v>
      </c>
      <c r="AY257" s="266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4840</v>
      </c>
      <c r="G258" s="235"/>
      <c r="H258" s="239">
        <v>22.800000000000001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3" customFormat="1">
      <c r="A259" s="13"/>
      <c r="B259" s="234"/>
      <c r="C259" s="235"/>
      <c r="D259" s="236" t="s">
        <v>207</v>
      </c>
      <c r="E259" s="237" t="s">
        <v>19</v>
      </c>
      <c r="F259" s="238" t="s">
        <v>4841</v>
      </c>
      <c r="G259" s="235"/>
      <c r="H259" s="239">
        <v>29.699999999999999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207</v>
      </c>
      <c r="AU259" s="245" t="s">
        <v>83</v>
      </c>
      <c r="AV259" s="13" t="s">
        <v>83</v>
      </c>
      <c r="AW259" s="13" t="s">
        <v>35</v>
      </c>
      <c r="AX259" s="13" t="s">
        <v>74</v>
      </c>
      <c r="AY259" s="245" t="s">
        <v>197</v>
      </c>
    </row>
    <row r="260" s="13" customFormat="1">
      <c r="A260" s="13"/>
      <c r="B260" s="234"/>
      <c r="C260" s="235"/>
      <c r="D260" s="236" t="s">
        <v>207</v>
      </c>
      <c r="E260" s="237" t="s">
        <v>19</v>
      </c>
      <c r="F260" s="238" t="s">
        <v>4842</v>
      </c>
      <c r="G260" s="235"/>
      <c r="H260" s="239">
        <v>22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207</v>
      </c>
      <c r="AU260" s="245" t="s">
        <v>83</v>
      </c>
      <c r="AV260" s="13" t="s">
        <v>83</v>
      </c>
      <c r="AW260" s="13" t="s">
        <v>35</v>
      </c>
      <c r="AX260" s="13" t="s">
        <v>74</v>
      </c>
      <c r="AY260" s="245" t="s">
        <v>197</v>
      </c>
    </row>
    <row r="261" s="14" customFormat="1">
      <c r="A261" s="14"/>
      <c r="B261" s="246"/>
      <c r="C261" s="247"/>
      <c r="D261" s="236" t="s">
        <v>207</v>
      </c>
      <c r="E261" s="248" t="s">
        <v>19</v>
      </c>
      <c r="F261" s="249" t="s">
        <v>216</v>
      </c>
      <c r="G261" s="247"/>
      <c r="H261" s="250">
        <v>74.5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207</v>
      </c>
      <c r="AU261" s="256" t="s">
        <v>83</v>
      </c>
      <c r="AV261" s="14" t="s">
        <v>109</v>
      </c>
      <c r="AW261" s="14" t="s">
        <v>35</v>
      </c>
      <c r="AX261" s="14" t="s">
        <v>74</v>
      </c>
      <c r="AY261" s="256" t="s">
        <v>197</v>
      </c>
    </row>
    <row r="262" s="13" customFormat="1">
      <c r="A262" s="13"/>
      <c r="B262" s="234"/>
      <c r="C262" s="235"/>
      <c r="D262" s="236" t="s">
        <v>207</v>
      </c>
      <c r="E262" s="237" t="s">
        <v>19</v>
      </c>
      <c r="F262" s="238" t="s">
        <v>4856</v>
      </c>
      <c r="G262" s="235"/>
      <c r="H262" s="239">
        <v>0.074999999999999997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207</v>
      </c>
      <c r="AU262" s="245" t="s">
        <v>83</v>
      </c>
      <c r="AV262" s="13" t="s">
        <v>83</v>
      </c>
      <c r="AW262" s="13" t="s">
        <v>35</v>
      </c>
      <c r="AX262" s="13" t="s">
        <v>74</v>
      </c>
      <c r="AY262" s="245" t="s">
        <v>197</v>
      </c>
    </row>
    <row r="263" s="14" customFormat="1">
      <c r="A263" s="14"/>
      <c r="B263" s="246"/>
      <c r="C263" s="247"/>
      <c r="D263" s="236" t="s">
        <v>207</v>
      </c>
      <c r="E263" s="248" t="s">
        <v>19</v>
      </c>
      <c r="F263" s="249" t="s">
        <v>216</v>
      </c>
      <c r="G263" s="247"/>
      <c r="H263" s="250">
        <v>0.074999999999999997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207</v>
      </c>
      <c r="AU263" s="256" t="s">
        <v>83</v>
      </c>
      <c r="AV263" s="14" t="s">
        <v>109</v>
      </c>
      <c r="AW263" s="14" t="s">
        <v>35</v>
      </c>
      <c r="AX263" s="14" t="s">
        <v>81</v>
      </c>
      <c r="AY263" s="256" t="s">
        <v>197</v>
      </c>
    </row>
    <row r="264" s="2" customFormat="1" ht="44.25" customHeight="1">
      <c r="A264" s="41"/>
      <c r="B264" s="42"/>
      <c r="C264" s="216" t="s">
        <v>551</v>
      </c>
      <c r="D264" s="216" t="s">
        <v>199</v>
      </c>
      <c r="E264" s="217" t="s">
        <v>4857</v>
      </c>
      <c r="F264" s="218" t="s">
        <v>4858</v>
      </c>
      <c r="G264" s="219" t="s">
        <v>1331</v>
      </c>
      <c r="H264" s="288"/>
      <c r="I264" s="221"/>
      <c r="J264" s="222">
        <f>ROUND(I264*H264,2)</f>
        <v>0</v>
      </c>
      <c r="K264" s="218" t="s">
        <v>203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304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304</v>
      </c>
      <c r="BM264" s="227" t="s">
        <v>4859</v>
      </c>
    </row>
    <row r="265" s="2" customFormat="1">
      <c r="A265" s="41"/>
      <c r="B265" s="42"/>
      <c r="C265" s="43"/>
      <c r="D265" s="229" t="s">
        <v>205</v>
      </c>
      <c r="E265" s="43"/>
      <c r="F265" s="230" t="s">
        <v>4860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205</v>
      </c>
      <c r="AU265" s="20" t="s">
        <v>83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2521</v>
      </c>
      <c r="F266" s="214" t="s">
        <v>2522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SUM(P267:P290)</f>
        <v>0</v>
      </c>
      <c r="Q266" s="208"/>
      <c r="R266" s="209">
        <f>SUM(R267:R290)</f>
        <v>0.017244159999999998</v>
      </c>
      <c r="S266" s="208"/>
      <c r="T266" s="210">
        <f>SUM(T267:T290)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83</v>
      </c>
      <c r="AT266" s="212" t="s">
        <v>73</v>
      </c>
      <c r="AU266" s="212" t="s">
        <v>81</v>
      </c>
      <c r="AY266" s="211" t="s">
        <v>197</v>
      </c>
      <c r="BK266" s="213">
        <f>SUM(BK267:BK290)</f>
        <v>0</v>
      </c>
    </row>
    <row r="267" s="2" customFormat="1" ht="37.8" customHeight="1">
      <c r="A267" s="41"/>
      <c r="B267" s="42"/>
      <c r="C267" s="216" t="s">
        <v>555</v>
      </c>
      <c r="D267" s="216" t="s">
        <v>199</v>
      </c>
      <c r="E267" s="217" t="s">
        <v>4861</v>
      </c>
      <c r="F267" s="218" t="s">
        <v>4862</v>
      </c>
      <c r="G267" s="219" t="s">
        <v>202</v>
      </c>
      <c r="H267" s="220">
        <v>26.943999999999999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8.0000000000000007E-05</v>
      </c>
      <c r="R267" s="225">
        <f>Q267*H267</f>
        <v>0.0021555200000000002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304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304</v>
      </c>
      <c r="BM267" s="227" t="s">
        <v>4863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4864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15" customFormat="1">
      <c r="A269" s="15"/>
      <c r="B269" s="257"/>
      <c r="C269" s="258"/>
      <c r="D269" s="236" t="s">
        <v>207</v>
      </c>
      <c r="E269" s="259" t="s">
        <v>19</v>
      </c>
      <c r="F269" s="260" t="s">
        <v>4833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207</v>
      </c>
      <c r="AU269" s="266" t="s">
        <v>83</v>
      </c>
      <c r="AV269" s="15" t="s">
        <v>81</v>
      </c>
      <c r="AW269" s="15" t="s">
        <v>35</v>
      </c>
      <c r="AX269" s="15" t="s">
        <v>74</v>
      </c>
      <c r="AY269" s="266" t="s">
        <v>197</v>
      </c>
    </row>
    <row r="270" s="13" customFormat="1">
      <c r="A270" s="13"/>
      <c r="B270" s="234"/>
      <c r="C270" s="235"/>
      <c r="D270" s="236" t="s">
        <v>207</v>
      </c>
      <c r="E270" s="237" t="s">
        <v>19</v>
      </c>
      <c r="F270" s="238" t="s">
        <v>4865</v>
      </c>
      <c r="G270" s="235"/>
      <c r="H270" s="239">
        <v>8.8580000000000005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207</v>
      </c>
      <c r="AU270" s="245" t="s">
        <v>83</v>
      </c>
      <c r="AV270" s="13" t="s">
        <v>83</v>
      </c>
      <c r="AW270" s="13" t="s">
        <v>35</v>
      </c>
      <c r="AX270" s="13" t="s">
        <v>74</v>
      </c>
      <c r="AY270" s="245" t="s">
        <v>197</v>
      </c>
    </row>
    <row r="271" s="13" customFormat="1">
      <c r="A271" s="13"/>
      <c r="B271" s="234"/>
      <c r="C271" s="235"/>
      <c r="D271" s="236" t="s">
        <v>207</v>
      </c>
      <c r="E271" s="237" t="s">
        <v>19</v>
      </c>
      <c r="F271" s="238" t="s">
        <v>4866</v>
      </c>
      <c r="G271" s="235"/>
      <c r="H271" s="239">
        <v>2.0859999999999999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207</v>
      </c>
      <c r="AU271" s="245" t="s">
        <v>83</v>
      </c>
      <c r="AV271" s="13" t="s">
        <v>83</v>
      </c>
      <c r="AW271" s="13" t="s">
        <v>35</v>
      </c>
      <c r="AX271" s="13" t="s">
        <v>74</v>
      </c>
      <c r="AY271" s="245" t="s">
        <v>197</v>
      </c>
    </row>
    <row r="272" s="13" customFormat="1">
      <c r="A272" s="13"/>
      <c r="B272" s="234"/>
      <c r="C272" s="235"/>
      <c r="D272" s="236" t="s">
        <v>207</v>
      </c>
      <c r="E272" s="237" t="s">
        <v>19</v>
      </c>
      <c r="F272" s="238" t="s">
        <v>4867</v>
      </c>
      <c r="G272" s="235"/>
      <c r="H272" s="239">
        <v>1.446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207</v>
      </c>
      <c r="AU272" s="245" t="s">
        <v>83</v>
      </c>
      <c r="AV272" s="13" t="s">
        <v>83</v>
      </c>
      <c r="AW272" s="13" t="s">
        <v>35</v>
      </c>
      <c r="AX272" s="13" t="s">
        <v>74</v>
      </c>
      <c r="AY272" s="245" t="s">
        <v>197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4868</v>
      </c>
      <c r="G273" s="235"/>
      <c r="H273" s="239">
        <v>1.9199999999999999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74</v>
      </c>
      <c r="AY273" s="245" t="s">
        <v>197</v>
      </c>
    </row>
    <row r="274" s="13" customFormat="1">
      <c r="A274" s="13"/>
      <c r="B274" s="234"/>
      <c r="C274" s="235"/>
      <c r="D274" s="236" t="s">
        <v>207</v>
      </c>
      <c r="E274" s="237" t="s">
        <v>19</v>
      </c>
      <c r="F274" s="238" t="s">
        <v>4869</v>
      </c>
      <c r="G274" s="235"/>
      <c r="H274" s="239">
        <v>1.76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207</v>
      </c>
      <c r="AU274" s="245" t="s">
        <v>83</v>
      </c>
      <c r="AV274" s="13" t="s">
        <v>83</v>
      </c>
      <c r="AW274" s="13" t="s">
        <v>35</v>
      </c>
      <c r="AX274" s="13" t="s">
        <v>74</v>
      </c>
      <c r="AY274" s="245" t="s">
        <v>197</v>
      </c>
    </row>
    <row r="275" s="13" customFormat="1">
      <c r="A275" s="13"/>
      <c r="B275" s="234"/>
      <c r="C275" s="235"/>
      <c r="D275" s="236" t="s">
        <v>207</v>
      </c>
      <c r="E275" s="237" t="s">
        <v>19</v>
      </c>
      <c r="F275" s="238" t="s">
        <v>4870</v>
      </c>
      <c r="G275" s="235"/>
      <c r="H275" s="239">
        <v>1.3759999999999999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207</v>
      </c>
      <c r="AU275" s="245" t="s">
        <v>83</v>
      </c>
      <c r="AV275" s="13" t="s">
        <v>83</v>
      </c>
      <c r="AW275" s="13" t="s">
        <v>35</v>
      </c>
      <c r="AX275" s="13" t="s">
        <v>74</v>
      </c>
      <c r="AY275" s="245" t="s">
        <v>197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4871</v>
      </c>
      <c r="G276" s="235"/>
      <c r="H276" s="239">
        <v>2.214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4872</v>
      </c>
      <c r="G277" s="235"/>
      <c r="H277" s="239">
        <v>2.8900000000000001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3" customFormat="1">
      <c r="A278" s="13"/>
      <c r="B278" s="234"/>
      <c r="C278" s="235"/>
      <c r="D278" s="236" t="s">
        <v>207</v>
      </c>
      <c r="E278" s="237" t="s">
        <v>19</v>
      </c>
      <c r="F278" s="238" t="s">
        <v>4873</v>
      </c>
      <c r="G278" s="235"/>
      <c r="H278" s="239">
        <v>2.1379999999999999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207</v>
      </c>
      <c r="AU278" s="245" t="s">
        <v>83</v>
      </c>
      <c r="AV278" s="13" t="s">
        <v>83</v>
      </c>
      <c r="AW278" s="13" t="s">
        <v>35</v>
      </c>
      <c r="AX278" s="13" t="s">
        <v>74</v>
      </c>
      <c r="AY278" s="245" t="s">
        <v>197</v>
      </c>
    </row>
    <row r="279" s="13" customFormat="1">
      <c r="A279" s="13"/>
      <c r="B279" s="234"/>
      <c r="C279" s="235"/>
      <c r="D279" s="236" t="s">
        <v>207</v>
      </c>
      <c r="E279" s="237" t="s">
        <v>19</v>
      </c>
      <c r="F279" s="238" t="s">
        <v>4874</v>
      </c>
      <c r="G279" s="235"/>
      <c r="H279" s="239">
        <v>2.2559999999999998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207</v>
      </c>
      <c r="AU279" s="245" t="s">
        <v>83</v>
      </c>
      <c r="AV279" s="13" t="s">
        <v>83</v>
      </c>
      <c r="AW279" s="13" t="s">
        <v>35</v>
      </c>
      <c r="AX279" s="13" t="s">
        <v>74</v>
      </c>
      <c r="AY279" s="245" t="s">
        <v>197</v>
      </c>
    </row>
    <row r="280" s="14" customFormat="1">
      <c r="A280" s="14"/>
      <c r="B280" s="246"/>
      <c r="C280" s="247"/>
      <c r="D280" s="236" t="s">
        <v>207</v>
      </c>
      <c r="E280" s="248" t="s">
        <v>19</v>
      </c>
      <c r="F280" s="249" t="s">
        <v>216</v>
      </c>
      <c r="G280" s="247"/>
      <c r="H280" s="250">
        <v>26.944000000000003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207</v>
      </c>
      <c r="AU280" s="256" t="s">
        <v>83</v>
      </c>
      <c r="AV280" s="14" t="s">
        <v>109</v>
      </c>
      <c r="AW280" s="14" t="s">
        <v>35</v>
      </c>
      <c r="AX280" s="14" t="s">
        <v>81</v>
      </c>
      <c r="AY280" s="256" t="s">
        <v>197</v>
      </c>
    </row>
    <row r="281" s="2" customFormat="1" ht="24.15" customHeight="1">
      <c r="A281" s="41"/>
      <c r="B281" s="42"/>
      <c r="C281" s="216" t="s">
        <v>566</v>
      </c>
      <c r="D281" s="216" t="s">
        <v>199</v>
      </c>
      <c r="E281" s="217" t="s">
        <v>2546</v>
      </c>
      <c r="F281" s="218" t="s">
        <v>2547</v>
      </c>
      <c r="G281" s="219" t="s">
        <v>202</v>
      </c>
      <c r="H281" s="220">
        <v>26.943999999999999</v>
      </c>
      <c r="I281" s="221"/>
      <c r="J281" s="222">
        <f>ROUND(I281*H281,2)</f>
        <v>0</v>
      </c>
      <c r="K281" s="218" t="s">
        <v>203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304</v>
      </c>
      <c r="AT281" s="227" t="s">
        <v>199</v>
      </c>
      <c r="AU281" s="227" t="s">
        <v>83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304</v>
      </c>
      <c r="BM281" s="227" t="s">
        <v>4875</v>
      </c>
    </row>
    <row r="282" s="2" customFormat="1">
      <c r="A282" s="41"/>
      <c r="B282" s="42"/>
      <c r="C282" s="43"/>
      <c r="D282" s="229" t="s">
        <v>205</v>
      </c>
      <c r="E282" s="43"/>
      <c r="F282" s="230" t="s">
        <v>2549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205</v>
      </c>
      <c r="AU282" s="20" t="s">
        <v>83</v>
      </c>
    </row>
    <row r="283" s="2" customFormat="1" ht="24.15" customHeight="1">
      <c r="A283" s="41"/>
      <c r="B283" s="42"/>
      <c r="C283" s="216" t="s">
        <v>570</v>
      </c>
      <c r="D283" s="216" t="s">
        <v>199</v>
      </c>
      <c r="E283" s="217" t="s">
        <v>4876</v>
      </c>
      <c r="F283" s="218" t="s">
        <v>4877</v>
      </c>
      <c r="G283" s="219" t="s">
        <v>202</v>
      </c>
      <c r="H283" s="220">
        <v>26.943999999999999</v>
      </c>
      <c r="I283" s="221"/>
      <c r="J283" s="222">
        <f>ROUND(I283*H283,2)</f>
        <v>0</v>
      </c>
      <c r="K283" s="218" t="s">
        <v>203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0.00013999999999999999</v>
      </c>
      <c r="R283" s="225">
        <f>Q283*H283</f>
        <v>0.0037721599999999997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304</v>
      </c>
      <c r="AT283" s="227" t="s">
        <v>199</v>
      </c>
      <c r="AU283" s="227" t="s">
        <v>83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304</v>
      </c>
      <c r="BM283" s="227" t="s">
        <v>4878</v>
      </c>
    </row>
    <row r="284" s="2" customFormat="1">
      <c r="A284" s="41"/>
      <c r="B284" s="42"/>
      <c r="C284" s="43"/>
      <c r="D284" s="229" t="s">
        <v>205</v>
      </c>
      <c r="E284" s="43"/>
      <c r="F284" s="230" t="s">
        <v>4879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205</v>
      </c>
      <c r="AU284" s="20" t="s">
        <v>83</v>
      </c>
    </row>
    <row r="285" s="2" customFormat="1" ht="37.8" customHeight="1">
      <c r="A285" s="41"/>
      <c r="B285" s="42"/>
      <c r="C285" s="216" t="s">
        <v>575</v>
      </c>
      <c r="D285" s="216" t="s">
        <v>199</v>
      </c>
      <c r="E285" s="217" t="s">
        <v>4880</v>
      </c>
      <c r="F285" s="218" t="s">
        <v>4881</v>
      </c>
      <c r="G285" s="219" t="s">
        <v>202</v>
      </c>
      <c r="H285" s="220">
        <v>26.943999999999999</v>
      </c>
      <c r="I285" s="221"/>
      <c r="J285" s="222">
        <f>ROUND(I285*H285,2)</f>
        <v>0</v>
      </c>
      <c r="K285" s="218" t="s">
        <v>203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0.00019000000000000001</v>
      </c>
      <c r="R285" s="225">
        <f>Q285*H285</f>
        <v>0.0051193599999999999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304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304</v>
      </c>
      <c r="BM285" s="227" t="s">
        <v>4882</v>
      </c>
    </row>
    <row r="286" s="2" customFormat="1">
      <c r="A286" s="41"/>
      <c r="B286" s="42"/>
      <c r="C286" s="43"/>
      <c r="D286" s="229" t="s">
        <v>205</v>
      </c>
      <c r="E286" s="43"/>
      <c r="F286" s="230" t="s">
        <v>4883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205</v>
      </c>
      <c r="AU286" s="20" t="s">
        <v>83</v>
      </c>
    </row>
    <row r="287" s="2" customFormat="1" ht="24.15" customHeight="1">
      <c r="A287" s="41"/>
      <c r="B287" s="42"/>
      <c r="C287" s="216" t="s">
        <v>580</v>
      </c>
      <c r="D287" s="216" t="s">
        <v>199</v>
      </c>
      <c r="E287" s="217" t="s">
        <v>4884</v>
      </c>
      <c r="F287" s="218" t="s">
        <v>4885</v>
      </c>
      <c r="G287" s="219" t="s">
        <v>202</v>
      </c>
      <c r="H287" s="220">
        <v>26.943999999999999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0.00012999999999999999</v>
      </c>
      <c r="R287" s="225">
        <f>Q287*H287</f>
        <v>0.0035027199999999995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304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304</v>
      </c>
      <c r="BM287" s="227" t="s">
        <v>4886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4887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37.8" customHeight="1">
      <c r="A289" s="41"/>
      <c r="B289" s="42"/>
      <c r="C289" s="216" t="s">
        <v>584</v>
      </c>
      <c r="D289" s="216" t="s">
        <v>199</v>
      </c>
      <c r="E289" s="217" t="s">
        <v>4888</v>
      </c>
      <c r="F289" s="218" t="s">
        <v>4889</v>
      </c>
      <c r="G289" s="219" t="s">
        <v>202</v>
      </c>
      <c r="H289" s="220">
        <v>26.943999999999999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0.00010000000000000001</v>
      </c>
      <c r="R289" s="225">
        <f>Q289*H289</f>
        <v>0.0026944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304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304</v>
      </c>
      <c r="BM289" s="227" t="s">
        <v>4890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4891</v>
      </c>
      <c r="G290" s="43"/>
      <c r="H290" s="43"/>
      <c r="I290" s="231"/>
      <c r="J290" s="43"/>
      <c r="K290" s="43"/>
      <c r="L290" s="47"/>
      <c r="M290" s="291"/>
      <c r="N290" s="292"/>
      <c r="O290" s="293"/>
      <c r="P290" s="293"/>
      <c r="Q290" s="293"/>
      <c r="R290" s="293"/>
      <c r="S290" s="293"/>
      <c r="T290" s="294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2" customFormat="1" ht="6.96" customHeight="1">
      <c r="A291" s="41"/>
      <c r="B291" s="62"/>
      <c r="C291" s="63"/>
      <c r="D291" s="63"/>
      <c r="E291" s="63"/>
      <c r="F291" s="63"/>
      <c r="G291" s="63"/>
      <c r="H291" s="63"/>
      <c r="I291" s="63"/>
      <c r="J291" s="63"/>
      <c r="K291" s="63"/>
      <c r="L291" s="47"/>
      <c r="M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</sheetData>
  <sheetProtection sheet="1" autoFilter="0" formatColumns="0" formatRows="0" objects="1" scenarios="1" spinCount="100000" saltValue="osC2hvcGL30vWijQM3KSox9WI4bDprYwqzIJqUC6Fiqh5LKuknIHowzffcZ/d8iep82tN7l7razLyE5DBYsJaQ==" hashValue="RyCsshKrpPcQ33KQfj3Vgx3jjM4i2UEaG3z+Tgh6IfvHSHKfaE+DY+2nlxa3k6Z0vyPjfzRl47pjR5xP9Jag+w==" algorithmName="SHA-512" password="CC35"/>
  <autoFilter ref="C90:K29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23"/>
    <hyperlink ref="F100" r:id="rId2" display="https://podminky.urs.cz/item/CS_URS_2024_02/113107330"/>
    <hyperlink ref="F103" r:id="rId3" display="https://podminky.urs.cz/item/CS_URS_2024_02/113107122"/>
    <hyperlink ref="F105" r:id="rId4" display="https://podminky.urs.cz/item/CS_URS_2024_02/113107143"/>
    <hyperlink ref="F107" r:id="rId5" display="https://podminky.urs.cz/item/CS_URS_2024_02/121151103"/>
    <hyperlink ref="F110" r:id="rId6" display="https://podminky.urs.cz/item/CS_URS_2024_02/122151101"/>
    <hyperlink ref="F116" r:id="rId7" display="https://podminky.urs.cz/item/CS_URS_2024_02/132151101"/>
    <hyperlink ref="F119" r:id="rId8" display="https://podminky.urs.cz/item/CS_URS_2024_02/162251102"/>
    <hyperlink ref="F127" r:id="rId9" display="https://podminky.urs.cz/item/CS_URS_2024_02/162751114"/>
    <hyperlink ref="F129" r:id="rId10" display="https://podminky.urs.cz/item/CS_URS_2024_02/171201221.R"/>
    <hyperlink ref="F132" r:id="rId11" display="https://podminky.urs.cz/item/CS_URS_2024_02/183111114"/>
    <hyperlink ref="F135" r:id="rId12" display="https://podminky.urs.cz/item/CS_URS_2024_02/184102111"/>
    <hyperlink ref="F139" r:id="rId13" display="https://podminky.urs.cz/item/CS_URS_2024_02/275311511"/>
    <hyperlink ref="F143" r:id="rId14" display="https://podminky.urs.cz/item/CS_URS_2024_02/564801012"/>
    <hyperlink ref="F145" r:id="rId15" display="https://podminky.urs.cz/item/CS_URS_2024_02/564851011"/>
    <hyperlink ref="F149" r:id="rId16" display="https://podminky.urs.cz/item/CS_URS_2024_02/564861011"/>
    <hyperlink ref="F153" r:id="rId17" display="https://podminky.urs.cz/item/CS_URS_2024_02/564952111"/>
    <hyperlink ref="F155" r:id="rId18" display="https://podminky.urs.cz/item/CS_URS_2024_02/565165111"/>
    <hyperlink ref="F157" r:id="rId19" display="https://podminky.urs.cz/item/CS_URS_2024_02/573191111"/>
    <hyperlink ref="F159" r:id="rId20" display="https://podminky.urs.cz/item/CS_URS_2024_02/573211108"/>
    <hyperlink ref="F161" r:id="rId21" display="https://podminky.urs.cz/item/CS_URS_2024_02/577134111"/>
    <hyperlink ref="F163" r:id="rId22" display="https://podminky.urs.cz/item/CS_URS_2024_02/596211110"/>
    <hyperlink ref="F175" r:id="rId23" display="https://podminky.urs.cz/item/CS_URS_2024_02/914111111"/>
    <hyperlink ref="F179" r:id="rId24" display="https://podminky.urs.cz/item/CS_URS_2024_02/915131111"/>
    <hyperlink ref="F181" r:id="rId25" display="https://podminky.urs.cz/item/CS_URS_2024_02/916131112"/>
    <hyperlink ref="F186" r:id="rId26" display="https://podminky.urs.cz/item/CS_URS_2024_02/936174311"/>
    <hyperlink ref="F191" r:id="rId27" display="https://podminky.urs.cz/item/CS_URS_2024_02/966006131"/>
    <hyperlink ref="F194" r:id="rId28" display="https://podminky.urs.cz/item/CS_URS_2024_02/997013501"/>
    <hyperlink ref="F196" r:id="rId29" display="https://podminky.urs.cz/item/CS_URS_2024_02/997013509"/>
    <hyperlink ref="F199" r:id="rId30" display="https://podminky.urs.cz/item/CS_URS_2024_02/997013645"/>
    <hyperlink ref="F203" r:id="rId31" display="https://podminky.urs.cz/item/CS_URS_2024_02/998223011"/>
    <hyperlink ref="F206" r:id="rId32" display="https://podminky.urs.cz/item/CS_URS_2024_02/998225111"/>
    <hyperlink ref="F211" r:id="rId33" display="https://podminky.urs.cz/item/CS_URS_2024_02/742320051"/>
    <hyperlink ref="F214" r:id="rId34" display="https://podminky.urs.cz/item/CS_URS_2024_02/998742101"/>
    <hyperlink ref="F222" r:id="rId35" display="https://podminky.urs.cz/item/CS_URS_2024_02/767391112"/>
    <hyperlink ref="F226" r:id="rId36" display="https://podminky.urs.cz/item/CS_URS_2024_02/767995117"/>
    <hyperlink ref="F265" r:id="rId37" display="https://podminky.urs.cz/item/CS_URS_2024_02/998767201"/>
    <hyperlink ref="F268" r:id="rId38" display="https://podminky.urs.cz/item/CS_URS_2024_02/783301311"/>
    <hyperlink ref="F282" r:id="rId39" display="https://podminky.urs.cz/item/CS_URS_2024_02/783301401"/>
    <hyperlink ref="F284" r:id="rId40" display="https://podminky.urs.cz/item/CS_URS_2024_02/783314101"/>
    <hyperlink ref="F286" r:id="rId41" display="https://podminky.urs.cz/item/CS_URS_2024_02/783317107"/>
    <hyperlink ref="F288" r:id="rId42" display="https://podminky.urs.cz/item/CS_URS_2024_02/783334101"/>
    <hyperlink ref="F290" r:id="rId43" display="https://podminky.urs.cz/item/CS_URS_2024_02/783343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4892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ROUND((SUM(BE82:BE95)),  2)</f>
        <v>0</v>
      </c>
      <c r="G33" s="41"/>
      <c r="H33" s="41"/>
      <c r="I33" s="161">
        <v>0.20999999999999999</v>
      </c>
      <c r="J33" s="160">
        <f>ROUND(((SUM(BE82:BE95))*I33),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ROUND((SUM(BF82:BF95)),  2)</f>
        <v>0</v>
      </c>
      <c r="G34" s="41"/>
      <c r="H34" s="41"/>
      <c r="I34" s="161">
        <v>0.12</v>
      </c>
      <c r="J34" s="160">
        <f>ROUND(((SUM(BF82:BF95))*I34),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ROUND((SUM(BG82:BG95)),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ROUND((SUM(BH82:BH95)),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ROUND((SUM(BI82:BI95)),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01 - Vodovodní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4614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163</v>
      </c>
      <c r="E62" s="186"/>
      <c r="F62" s="186"/>
      <c r="G62" s="186"/>
      <c r="H62" s="186"/>
      <c r="I62" s="186"/>
      <c r="J62" s="187">
        <f>J93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182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ZZS - Náchod - aktual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 01 - Vodovodní přípojka, areálový rozvod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Náchod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Královéhradecký kraj</v>
      </c>
      <c r="G78" s="43"/>
      <c r="H78" s="43"/>
      <c r="I78" s="35" t="s">
        <v>31</v>
      </c>
      <c r="J78" s="39" t="str">
        <f>E21</f>
        <v>CE-ING s.r.o.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183</v>
      </c>
      <c r="D81" s="192" t="s">
        <v>59</v>
      </c>
      <c r="E81" s="192" t="s">
        <v>55</v>
      </c>
      <c r="F81" s="192" t="s">
        <v>56</v>
      </c>
      <c r="G81" s="192" t="s">
        <v>184</v>
      </c>
      <c r="H81" s="192" t="s">
        <v>185</v>
      </c>
      <c r="I81" s="192" t="s">
        <v>186</v>
      </c>
      <c r="J81" s="192" t="s">
        <v>153</v>
      </c>
      <c r="K81" s="193" t="s">
        <v>187</v>
      </c>
      <c r="L81" s="194"/>
      <c r="M81" s="95" t="s">
        <v>19</v>
      </c>
      <c r="N81" s="96" t="s">
        <v>44</v>
      </c>
      <c r="O81" s="96" t="s">
        <v>188</v>
      </c>
      <c r="P81" s="96" t="s">
        <v>189</v>
      </c>
      <c r="Q81" s="96" t="s">
        <v>190</v>
      </c>
      <c r="R81" s="96" t="s">
        <v>191</v>
      </c>
      <c r="S81" s="96" t="s">
        <v>192</v>
      </c>
      <c r="T81" s="97" t="s">
        <v>193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194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0.015681500000000001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154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73</v>
      </c>
      <c r="E83" s="203" t="s">
        <v>195</v>
      </c>
      <c r="F83" s="203" t="s">
        <v>196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P84+P93</f>
        <v>0</v>
      </c>
      <c r="Q83" s="208"/>
      <c r="R83" s="209">
        <f>R84+R93</f>
        <v>0.015681500000000001</v>
      </c>
      <c r="S83" s="208"/>
      <c r="T83" s="21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81</v>
      </c>
      <c r="AT83" s="212" t="s">
        <v>73</v>
      </c>
      <c r="AU83" s="212" t="s">
        <v>74</v>
      </c>
      <c r="AY83" s="211" t="s">
        <v>197</v>
      </c>
      <c r="BK83" s="213">
        <f>BK84+BK93</f>
        <v>0</v>
      </c>
    </row>
    <row r="84" s="12" customFormat="1" ht="22.8" customHeight="1">
      <c r="A84" s="12"/>
      <c r="B84" s="200"/>
      <c r="C84" s="201"/>
      <c r="D84" s="202" t="s">
        <v>73</v>
      </c>
      <c r="E84" s="214" t="s">
        <v>252</v>
      </c>
      <c r="F84" s="214" t="s">
        <v>4729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SUM(P85:P92)</f>
        <v>0</v>
      </c>
      <c r="Q84" s="208"/>
      <c r="R84" s="209">
        <f>SUM(R85:R92)</f>
        <v>0.015681500000000001</v>
      </c>
      <c r="S84" s="208"/>
      <c r="T84" s="21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81</v>
      </c>
      <c r="AY84" s="211" t="s">
        <v>197</v>
      </c>
      <c r="BK84" s="213">
        <f>SUM(BK85:BK92)</f>
        <v>0</v>
      </c>
    </row>
    <row r="85" s="2" customFormat="1" ht="37.8" customHeight="1">
      <c r="A85" s="41"/>
      <c r="B85" s="42"/>
      <c r="C85" s="216" t="s">
        <v>81</v>
      </c>
      <c r="D85" s="216" t="s">
        <v>199</v>
      </c>
      <c r="E85" s="217" t="s">
        <v>4893</v>
      </c>
      <c r="F85" s="218" t="s">
        <v>4894</v>
      </c>
      <c r="G85" s="219" t="s">
        <v>903</v>
      </c>
      <c r="H85" s="220">
        <v>2</v>
      </c>
      <c r="I85" s="221"/>
      <c r="J85" s="222">
        <f>ROUND(I85*H85,2)</f>
        <v>0</v>
      </c>
      <c r="K85" s="218" t="s">
        <v>203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304</v>
      </c>
      <c r="AT85" s="227" t="s">
        <v>199</v>
      </c>
      <c r="AU85" s="227" t="s">
        <v>83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304</v>
      </c>
      <c r="BM85" s="227" t="s">
        <v>4895</v>
      </c>
    </row>
    <row r="86" s="2" customFormat="1">
      <c r="A86" s="41"/>
      <c r="B86" s="42"/>
      <c r="C86" s="43"/>
      <c r="D86" s="229" t="s">
        <v>205</v>
      </c>
      <c r="E86" s="43"/>
      <c r="F86" s="230" t="s">
        <v>4896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205</v>
      </c>
      <c r="AU86" s="20" t="s">
        <v>83</v>
      </c>
    </row>
    <row r="87" s="2" customFormat="1" ht="24.15" customHeight="1">
      <c r="A87" s="41"/>
      <c r="B87" s="42"/>
      <c r="C87" s="278" t="s">
        <v>83</v>
      </c>
      <c r="D87" s="278" t="s">
        <v>547</v>
      </c>
      <c r="E87" s="279" t="s">
        <v>4897</v>
      </c>
      <c r="F87" s="280" t="s">
        <v>4898</v>
      </c>
      <c r="G87" s="281" t="s">
        <v>903</v>
      </c>
      <c r="H87" s="282">
        <v>2.0299999999999998</v>
      </c>
      <c r="I87" s="283"/>
      <c r="J87" s="284">
        <f>ROUND(I87*H87,2)</f>
        <v>0</v>
      </c>
      <c r="K87" s="280" t="s">
        <v>203</v>
      </c>
      <c r="L87" s="285"/>
      <c r="M87" s="286" t="s">
        <v>19</v>
      </c>
      <c r="N87" s="287" t="s">
        <v>45</v>
      </c>
      <c r="O87" s="87"/>
      <c r="P87" s="225">
        <f>O87*H87</f>
        <v>0</v>
      </c>
      <c r="Q87" s="225">
        <v>0.0010499999999999999</v>
      </c>
      <c r="R87" s="225">
        <f>Q87*H87</f>
        <v>0.0021314999999999997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409</v>
      </c>
      <c r="AT87" s="227" t="s">
        <v>547</v>
      </c>
      <c r="AU87" s="227" t="s">
        <v>83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304</v>
      </c>
      <c r="BM87" s="227" t="s">
        <v>4899</v>
      </c>
    </row>
    <row r="88" s="2" customFormat="1" ht="21.75" customHeight="1">
      <c r="A88" s="41"/>
      <c r="B88" s="42"/>
      <c r="C88" s="216" t="s">
        <v>94</v>
      </c>
      <c r="D88" s="216" t="s">
        <v>199</v>
      </c>
      <c r="E88" s="217" t="s">
        <v>4900</v>
      </c>
      <c r="F88" s="218" t="s">
        <v>4901</v>
      </c>
      <c r="G88" s="219" t="s">
        <v>280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0.00072000000000000005</v>
      </c>
      <c r="R88" s="225">
        <f>Q88*H88</f>
        <v>0.00072000000000000005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109</v>
      </c>
      <c r="AT88" s="227" t="s">
        <v>199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4902</v>
      </c>
    </row>
    <row r="89" s="2" customFormat="1" ht="24.15" customHeight="1">
      <c r="A89" s="41"/>
      <c r="B89" s="42"/>
      <c r="C89" s="278" t="s">
        <v>109</v>
      </c>
      <c r="D89" s="278" t="s">
        <v>547</v>
      </c>
      <c r="E89" s="279" t="s">
        <v>4903</v>
      </c>
      <c r="F89" s="280" t="s">
        <v>4904</v>
      </c>
      <c r="G89" s="281" t="s">
        <v>280</v>
      </c>
      <c r="H89" s="282">
        <v>1</v>
      </c>
      <c r="I89" s="283"/>
      <c r="J89" s="284">
        <f>ROUND(I89*H89,2)</f>
        <v>0</v>
      </c>
      <c r="K89" s="280" t="s">
        <v>19</v>
      </c>
      <c r="L89" s="285"/>
      <c r="M89" s="286" t="s">
        <v>19</v>
      </c>
      <c r="N89" s="287" t="s">
        <v>45</v>
      </c>
      <c r="O89" s="87"/>
      <c r="P89" s="225">
        <f>O89*H89</f>
        <v>0</v>
      </c>
      <c r="Q89" s="225">
        <v>0.010970000000000001</v>
      </c>
      <c r="R89" s="225">
        <f>Q89*H89</f>
        <v>0.010970000000000001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252</v>
      </c>
      <c r="AT89" s="227" t="s">
        <v>547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4905</v>
      </c>
    </row>
    <row r="90" s="2" customFormat="1" ht="44.25" customHeight="1">
      <c r="A90" s="41"/>
      <c r="B90" s="42"/>
      <c r="C90" s="216" t="s">
        <v>230</v>
      </c>
      <c r="D90" s="216" t="s">
        <v>199</v>
      </c>
      <c r="E90" s="217" t="s">
        <v>4906</v>
      </c>
      <c r="F90" s="218" t="s">
        <v>4907</v>
      </c>
      <c r="G90" s="219" t="s">
        <v>280</v>
      </c>
      <c r="H90" s="220">
        <v>1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4908</v>
      </c>
    </row>
    <row r="91" s="2" customFormat="1">
      <c r="A91" s="41"/>
      <c r="B91" s="42"/>
      <c r="C91" s="43"/>
      <c r="D91" s="229" t="s">
        <v>205</v>
      </c>
      <c r="E91" s="43"/>
      <c r="F91" s="230" t="s">
        <v>4909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2" customFormat="1" ht="24.15" customHeight="1">
      <c r="A92" s="41"/>
      <c r="B92" s="42"/>
      <c r="C92" s="278" t="s">
        <v>236</v>
      </c>
      <c r="D92" s="278" t="s">
        <v>547</v>
      </c>
      <c r="E92" s="279" t="s">
        <v>4910</v>
      </c>
      <c r="F92" s="280" t="s">
        <v>4911</v>
      </c>
      <c r="G92" s="281" t="s">
        <v>280</v>
      </c>
      <c r="H92" s="282">
        <v>1</v>
      </c>
      <c r="I92" s="283"/>
      <c r="J92" s="284">
        <f>ROUND(I92*H92,2)</f>
        <v>0</v>
      </c>
      <c r="K92" s="280" t="s">
        <v>203</v>
      </c>
      <c r="L92" s="285"/>
      <c r="M92" s="286" t="s">
        <v>19</v>
      </c>
      <c r="N92" s="287" t="s">
        <v>45</v>
      </c>
      <c r="O92" s="87"/>
      <c r="P92" s="225">
        <f>O92*H92</f>
        <v>0</v>
      </c>
      <c r="Q92" s="225">
        <v>0.0018600000000000001</v>
      </c>
      <c r="R92" s="225">
        <f>Q92*H92</f>
        <v>0.0018600000000000001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252</v>
      </c>
      <c r="AT92" s="227" t="s">
        <v>547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4912</v>
      </c>
    </row>
    <row r="93" s="12" customFormat="1" ht="22.8" customHeight="1">
      <c r="A93" s="12"/>
      <c r="B93" s="200"/>
      <c r="C93" s="201"/>
      <c r="D93" s="202" t="s">
        <v>73</v>
      </c>
      <c r="E93" s="214" t="s">
        <v>1260</v>
      </c>
      <c r="F93" s="214" t="s">
        <v>1261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SUM(BK94:BK95)</f>
        <v>0</v>
      </c>
    </row>
    <row r="94" s="2" customFormat="1" ht="49.05" customHeight="1">
      <c r="A94" s="41"/>
      <c r="B94" s="42"/>
      <c r="C94" s="216" t="s">
        <v>247</v>
      </c>
      <c r="D94" s="216" t="s">
        <v>199</v>
      </c>
      <c r="E94" s="217" t="s">
        <v>4913</v>
      </c>
      <c r="F94" s="218" t="s">
        <v>4914</v>
      </c>
      <c r="G94" s="219" t="s">
        <v>260</v>
      </c>
      <c r="H94" s="220">
        <v>0.014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4915</v>
      </c>
    </row>
    <row r="95" s="2" customFormat="1">
      <c r="A95" s="41"/>
      <c r="B95" s="42"/>
      <c r="C95" s="43"/>
      <c r="D95" s="229" t="s">
        <v>205</v>
      </c>
      <c r="E95" s="43"/>
      <c r="F95" s="230" t="s">
        <v>4916</v>
      </c>
      <c r="G95" s="43"/>
      <c r="H95" s="43"/>
      <c r="I95" s="231"/>
      <c r="J95" s="43"/>
      <c r="K95" s="43"/>
      <c r="L95" s="47"/>
      <c r="M95" s="291"/>
      <c r="N95" s="292"/>
      <c r="O95" s="293"/>
      <c r="P95" s="293"/>
      <c r="Q95" s="293"/>
      <c r="R95" s="293"/>
      <c r="S95" s="293"/>
      <c r="T95" s="294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uwEPdFm113MVd8WKLJcv3PzMbCkgMvyqhJD3eX2CEbvLoMbPG6mbiDGpoC4ZSyxFvGgcr1HSB0RFTZlixJPKtg==" hashValue="4Raf0eqGksKEDghC9Ks/pc/pk4pEoB+hAaASswaf6ofQgr+5TBR6nVw9RlfhsYVQ/WZ0RJvG6rQDmpxmT7ly0w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871211141"/>
    <hyperlink ref="F91" r:id="rId2" display="https://podminky.urs.cz/item/CS_URS_2024_02/891219111"/>
    <hyperlink ref="F95" r:id="rId3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ROUND((SUM(BE87:BE192)),  2)</f>
        <v>0</v>
      </c>
      <c r="G33" s="41"/>
      <c r="H33" s="41"/>
      <c r="I33" s="161">
        <v>0.20999999999999999</v>
      </c>
      <c r="J33" s="160">
        <f>ROUND(((SUM(BE87:BE192))*I33),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ROUND((SUM(BF87:BF192)),  2)</f>
        <v>0</v>
      </c>
      <c r="G34" s="41"/>
      <c r="H34" s="41"/>
      <c r="I34" s="161">
        <v>0.12</v>
      </c>
      <c r="J34" s="160">
        <f>ROUND(((SUM(BF87:BF192))*I34),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Kanalizační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J148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4614</v>
      </c>
      <c r="E65" s="186"/>
      <c r="F65" s="186"/>
      <c r="G65" s="186"/>
      <c r="H65" s="186"/>
      <c r="I65" s="186"/>
      <c r="J65" s="187">
        <f>J151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4615</v>
      </c>
      <c r="E66" s="186"/>
      <c r="F66" s="186"/>
      <c r="G66" s="186"/>
      <c r="H66" s="186"/>
      <c r="I66" s="186"/>
      <c r="J66" s="187">
        <f>J180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02 - Kanalizační přípojka, areálový rozvod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89.638376089999994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P89+P137+P144+P148+P151+P180+P188</f>
        <v>0</v>
      </c>
      <c r="Q88" s="208"/>
      <c r="R88" s="209">
        <f>R89+R137+R144+R148+R151+R180+R188</f>
        <v>89.638376089999994</v>
      </c>
      <c r="S88" s="208"/>
      <c r="T88" s="210">
        <f>T89+T137+T144+T148+T151+T180+T188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BK89+BK137+BK144+BK148+BK151+BK180+BK188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SUM(P90:P136)</f>
        <v>0</v>
      </c>
      <c r="Q89" s="208"/>
      <c r="R89" s="209">
        <f>SUM(R90:R136)</f>
        <v>88.113456999999997</v>
      </c>
      <c r="S89" s="208"/>
      <c r="T89" s="210">
        <f>SUM(T90:T136)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SUM(BK90:BK136)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4918</v>
      </c>
      <c r="F90" s="218" t="s">
        <v>4919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4920</v>
      </c>
    </row>
    <row r="91" s="2" customFormat="1">
      <c r="A91" s="41"/>
      <c r="B91" s="42"/>
      <c r="C91" s="43"/>
      <c r="D91" s="229" t="s">
        <v>205</v>
      </c>
      <c r="E91" s="43"/>
      <c r="F91" s="230" t="s">
        <v>4921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4922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4923</v>
      </c>
      <c r="F93" s="218" t="s">
        <v>4924</v>
      </c>
      <c r="G93" s="219" t="s">
        <v>3630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4925</v>
      </c>
    </row>
    <row r="94" s="2" customFormat="1">
      <c r="A94" s="41"/>
      <c r="B94" s="42"/>
      <c r="C94" s="43"/>
      <c r="D94" s="229" t="s">
        <v>205</v>
      </c>
      <c r="E94" s="43"/>
      <c r="F94" s="230" t="s">
        <v>4926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4927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4636</v>
      </c>
      <c r="F96" s="218" t="s">
        <v>4637</v>
      </c>
      <c r="G96" s="219" t="s">
        <v>202</v>
      </c>
      <c r="H96" s="220">
        <v>2.8479999999999999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4928</v>
      </c>
    </row>
    <row r="97" s="2" customFormat="1">
      <c r="A97" s="41"/>
      <c r="B97" s="42"/>
      <c r="C97" s="43"/>
      <c r="D97" s="229" t="s">
        <v>205</v>
      </c>
      <c r="E97" s="43"/>
      <c r="F97" s="230" t="s">
        <v>4639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4929</v>
      </c>
      <c r="G98" s="235"/>
      <c r="H98" s="239">
        <v>2.8479999999999999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4930</v>
      </c>
      <c r="F99" s="218" t="s">
        <v>4931</v>
      </c>
      <c r="G99" s="219" t="s">
        <v>211</v>
      </c>
      <c r="H99" s="220">
        <v>68.799999999999997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4932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4933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4934</v>
      </c>
      <c r="G101" s="235"/>
      <c r="H101" s="239">
        <v>68.799999999999997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4935</v>
      </c>
      <c r="F102" s="218" t="s">
        <v>4936</v>
      </c>
      <c r="G102" s="219" t="s">
        <v>202</v>
      </c>
      <c r="H102" s="220">
        <v>172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0.1462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4937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4938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4939</v>
      </c>
      <c r="G104" s="235"/>
      <c r="H104" s="239">
        <v>172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236</v>
      </c>
      <c r="D105" s="216" t="s">
        <v>199</v>
      </c>
      <c r="E105" s="217" t="s">
        <v>4940</v>
      </c>
      <c r="F105" s="218" t="s">
        <v>4941</v>
      </c>
      <c r="G105" s="219" t="s">
        <v>202</v>
      </c>
      <c r="H105" s="220">
        <v>172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4942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4943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4939</v>
      </c>
      <c r="G107" s="235"/>
      <c r="H107" s="239">
        <v>172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247</v>
      </c>
      <c r="D108" s="216" t="s">
        <v>199</v>
      </c>
      <c r="E108" s="217" t="s">
        <v>4653</v>
      </c>
      <c r="F108" s="218" t="s">
        <v>4654</v>
      </c>
      <c r="G108" s="219" t="s">
        <v>211</v>
      </c>
      <c r="H108" s="220">
        <v>68.799999999999997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4944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4656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4934</v>
      </c>
      <c r="G110" s="235"/>
      <c r="H110" s="239">
        <v>68.799999999999997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252</v>
      </c>
      <c r="D111" s="216" t="s">
        <v>199</v>
      </c>
      <c r="E111" s="217" t="s">
        <v>2670</v>
      </c>
      <c r="F111" s="218" t="s">
        <v>2671</v>
      </c>
      <c r="G111" s="219" t="s">
        <v>211</v>
      </c>
      <c r="H111" s="220">
        <v>68.799999999999997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4945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2673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257</v>
      </c>
      <c r="D113" s="216" t="s">
        <v>199</v>
      </c>
      <c r="E113" s="217" t="s">
        <v>2678</v>
      </c>
      <c r="F113" s="218" t="s">
        <v>2679</v>
      </c>
      <c r="G113" s="219" t="s">
        <v>211</v>
      </c>
      <c r="H113" s="220">
        <v>68.799999999999997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4946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2681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265</v>
      </c>
      <c r="D115" s="216" t="s">
        <v>199</v>
      </c>
      <c r="E115" s="217" t="s">
        <v>258</v>
      </c>
      <c r="F115" s="218" t="s">
        <v>259</v>
      </c>
      <c r="G115" s="219" t="s">
        <v>260</v>
      </c>
      <c r="H115" s="220">
        <v>137.59999999999999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4947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262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4948</v>
      </c>
      <c r="G117" s="235"/>
      <c r="H117" s="239">
        <v>137.59999999999999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44.25" customHeight="1">
      <c r="A118" s="41"/>
      <c r="B118" s="42"/>
      <c r="C118" s="216" t="s">
        <v>272</v>
      </c>
      <c r="D118" s="216" t="s">
        <v>199</v>
      </c>
      <c r="E118" s="217" t="s">
        <v>4949</v>
      </c>
      <c r="F118" s="218" t="s">
        <v>2689</v>
      </c>
      <c r="G118" s="219" t="s">
        <v>211</v>
      </c>
      <c r="H118" s="220">
        <v>39.328000000000003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4950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4951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4952</v>
      </c>
      <c r="G120" s="235"/>
      <c r="H120" s="239">
        <v>7.8399999999999999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4953</v>
      </c>
      <c r="G121" s="235"/>
      <c r="H121" s="239">
        <v>31.488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39.328000000000003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78" t="s">
        <v>8</v>
      </c>
      <c r="D123" s="278" t="s">
        <v>547</v>
      </c>
      <c r="E123" s="279" t="s">
        <v>4954</v>
      </c>
      <c r="F123" s="280" t="s">
        <v>4955</v>
      </c>
      <c r="G123" s="281" t="s">
        <v>260</v>
      </c>
      <c r="H123" s="282">
        <v>53.530000000000001</v>
      </c>
      <c r="I123" s="283"/>
      <c r="J123" s="284">
        <f>ROUND(I123*H123,2)</f>
        <v>0</v>
      </c>
      <c r="K123" s="280" t="s">
        <v>203</v>
      </c>
      <c r="L123" s="285"/>
      <c r="M123" s="286" t="s">
        <v>19</v>
      </c>
      <c r="N123" s="287" t="s">
        <v>45</v>
      </c>
      <c r="O123" s="87"/>
      <c r="P123" s="225">
        <f>O123*H123</f>
        <v>0</v>
      </c>
      <c r="Q123" s="225">
        <v>1</v>
      </c>
      <c r="R123" s="225">
        <f>Q123*H123</f>
        <v>53.530000000000001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252</v>
      </c>
      <c r="AT123" s="227" t="s">
        <v>547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4956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4957</v>
      </c>
      <c r="G124" s="235"/>
      <c r="H124" s="239">
        <v>53.530000000000001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81</v>
      </c>
      <c r="AY124" s="245" t="s">
        <v>197</v>
      </c>
    </row>
    <row r="125" s="2" customFormat="1" ht="16.5" customHeight="1">
      <c r="A125" s="41"/>
      <c r="B125" s="42"/>
      <c r="C125" s="278" t="s">
        <v>284</v>
      </c>
      <c r="D125" s="278" t="s">
        <v>547</v>
      </c>
      <c r="E125" s="279" t="s">
        <v>4958</v>
      </c>
      <c r="F125" s="280" t="s">
        <v>4959</v>
      </c>
      <c r="G125" s="281" t="s">
        <v>260</v>
      </c>
      <c r="H125" s="282">
        <v>11.368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45</v>
      </c>
      <c r="O125" s="87"/>
      <c r="P125" s="225">
        <f>O125*H125</f>
        <v>0</v>
      </c>
      <c r="Q125" s="225">
        <v>1</v>
      </c>
      <c r="R125" s="225">
        <f>Q125*H125</f>
        <v>11.368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252</v>
      </c>
      <c r="AT125" s="227" t="s">
        <v>547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4960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4961</v>
      </c>
      <c r="G126" s="235"/>
      <c r="H126" s="239">
        <v>11.368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66.75" customHeight="1">
      <c r="A127" s="41"/>
      <c r="B127" s="42"/>
      <c r="C127" s="216" t="s">
        <v>291</v>
      </c>
      <c r="D127" s="216" t="s">
        <v>199</v>
      </c>
      <c r="E127" s="217" t="s">
        <v>2692</v>
      </c>
      <c r="F127" s="218" t="s">
        <v>2693</v>
      </c>
      <c r="G127" s="219" t="s">
        <v>211</v>
      </c>
      <c r="H127" s="220">
        <v>11.534000000000001</v>
      </c>
      <c r="I127" s="221"/>
      <c r="J127" s="222">
        <f>ROUND(I127*H127,2)</f>
        <v>0</v>
      </c>
      <c r="K127" s="218" t="s">
        <v>203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4962</v>
      </c>
    </row>
    <row r="128" s="2" customFormat="1">
      <c r="A128" s="41"/>
      <c r="B128" s="42"/>
      <c r="C128" s="43"/>
      <c r="D128" s="229" t="s">
        <v>205</v>
      </c>
      <c r="E128" s="43"/>
      <c r="F128" s="230" t="s">
        <v>2695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205</v>
      </c>
      <c r="AU128" s="20" t="s">
        <v>83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4963</v>
      </c>
      <c r="G129" s="235"/>
      <c r="H129" s="239">
        <v>11.534000000000001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81</v>
      </c>
      <c r="AY129" s="245" t="s">
        <v>197</v>
      </c>
    </row>
    <row r="130" s="2" customFormat="1" ht="16.5" customHeight="1">
      <c r="A130" s="41"/>
      <c r="B130" s="42"/>
      <c r="C130" s="278" t="s">
        <v>297</v>
      </c>
      <c r="D130" s="278" t="s">
        <v>547</v>
      </c>
      <c r="E130" s="279" t="s">
        <v>4964</v>
      </c>
      <c r="F130" s="280" t="s">
        <v>4965</v>
      </c>
      <c r="G130" s="281" t="s">
        <v>260</v>
      </c>
      <c r="H130" s="282">
        <v>23.068000000000001</v>
      </c>
      <c r="I130" s="283"/>
      <c r="J130" s="284">
        <f>ROUND(I130*H130,2)</f>
        <v>0</v>
      </c>
      <c r="K130" s="280" t="s">
        <v>203</v>
      </c>
      <c r="L130" s="285"/>
      <c r="M130" s="286" t="s">
        <v>19</v>
      </c>
      <c r="N130" s="287" t="s">
        <v>45</v>
      </c>
      <c r="O130" s="87"/>
      <c r="P130" s="225">
        <f>O130*H130</f>
        <v>0</v>
      </c>
      <c r="Q130" s="225">
        <v>1</v>
      </c>
      <c r="R130" s="225">
        <f>Q130*H130</f>
        <v>23.068000000000001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252</v>
      </c>
      <c r="AT130" s="227" t="s">
        <v>547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4966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4967</v>
      </c>
      <c r="G131" s="235"/>
      <c r="H131" s="239">
        <v>23.068000000000001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37.8" customHeight="1">
      <c r="A132" s="41"/>
      <c r="B132" s="42"/>
      <c r="C132" s="216" t="s">
        <v>304</v>
      </c>
      <c r="D132" s="216" t="s">
        <v>199</v>
      </c>
      <c r="E132" s="217" t="s">
        <v>4968</v>
      </c>
      <c r="F132" s="218" t="s">
        <v>4969</v>
      </c>
      <c r="G132" s="219" t="s">
        <v>202</v>
      </c>
      <c r="H132" s="220">
        <v>2.8479999999999999</v>
      </c>
      <c r="I132" s="221"/>
      <c r="J132" s="222">
        <f>ROUND(I132*H132,2)</f>
        <v>0</v>
      </c>
      <c r="K132" s="218" t="s">
        <v>203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4970</v>
      </c>
    </row>
    <row r="133" s="2" customFormat="1">
      <c r="A133" s="41"/>
      <c r="B133" s="42"/>
      <c r="C133" s="43"/>
      <c r="D133" s="229" t="s">
        <v>205</v>
      </c>
      <c r="E133" s="43"/>
      <c r="F133" s="230" t="s">
        <v>4971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205</v>
      </c>
      <c r="AU133" s="20" t="s">
        <v>83</v>
      </c>
    </row>
    <row r="134" s="13" customFormat="1">
      <c r="A134" s="13"/>
      <c r="B134" s="234"/>
      <c r="C134" s="235"/>
      <c r="D134" s="236" t="s">
        <v>207</v>
      </c>
      <c r="E134" s="237" t="s">
        <v>19</v>
      </c>
      <c r="F134" s="238" t="s">
        <v>4972</v>
      </c>
      <c r="G134" s="235"/>
      <c r="H134" s="239">
        <v>2.8479999999999999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207</v>
      </c>
      <c r="AU134" s="245" t="s">
        <v>83</v>
      </c>
      <c r="AV134" s="13" t="s">
        <v>83</v>
      </c>
      <c r="AW134" s="13" t="s">
        <v>35</v>
      </c>
      <c r="AX134" s="13" t="s">
        <v>81</v>
      </c>
      <c r="AY134" s="245" t="s">
        <v>197</v>
      </c>
    </row>
    <row r="135" s="2" customFormat="1" ht="16.5" customHeight="1">
      <c r="A135" s="41"/>
      <c r="B135" s="42"/>
      <c r="C135" s="278" t="s">
        <v>309</v>
      </c>
      <c r="D135" s="278" t="s">
        <v>547</v>
      </c>
      <c r="E135" s="279" t="s">
        <v>4973</v>
      </c>
      <c r="F135" s="280" t="s">
        <v>4974</v>
      </c>
      <c r="G135" s="281" t="s">
        <v>2082</v>
      </c>
      <c r="H135" s="282">
        <v>0.057000000000000002</v>
      </c>
      <c r="I135" s="283"/>
      <c r="J135" s="284">
        <f>ROUND(I135*H135,2)</f>
        <v>0</v>
      </c>
      <c r="K135" s="280" t="s">
        <v>203</v>
      </c>
      <c r="L135" s="285"/>
      <c r="M135" s="286" t="s">
        <v>19</v>
      </c>
      <c r="N135" s="287" t="s">
        <v>45</v>
      </c>
      <c r="O135" s="87"/>
      <c r="P135" s="225">
        <f>O135*H135</f>
        <v>0</v>
      </c>
      <c r="Q135" s="225">
        <v>0.001</v>
      </c>
      <c r="R135" s="225">
        <f>Q135*H135</f>
        <v>5.7000000000000003E-05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252</v>
      </c>
      <c r="AT135" s="227" t="s">
        <v>547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4975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4976</v>
      </c>
      <c r="G136" s="235"/>
      <c r="H136" s="239">
        <v>0.057000000000000002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94</v>
      </c>
      <c r="F137" s="214" t="s">
        <v>357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316</v>
      </c>
      <c r="D138" s="216" t="s">
        <v>199</v>
      </c>
      <c r="E138" s="217" t="s">
        <v>4977</v>
      </c>
      <c r="F138" s="218" t="s">
        <v>4978</v>
      </c>
      <c r="G138" s="219" t="s">
        <v>903</v>
      </c>
      <c r="H138" s="220">
        <v>48.770000000000003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4979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4980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4981</v>
      </c>
      <c r="G140" s="235"/>
      <c r="H140" s="239">
        <v>48.770000000000003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2" customFormat="1" ht="24.15" customHeight="1">
      <c r="A141" s="41"/>
      <c r="B141" s="42"/>
      <c r="C141" s="216" t="s">
        <v>323</v>
      </c>
      <c r="D141" s="216" t="s">
        <v>199</v>
      </c>
      <c r="E141" s="217" t="s">
        <v>4982</v>
      </c>
      <c r="F141" s="218" t="s">
        <v>4983</v>
      </c>
      <c r="G141" s="219" t="s">
        <v>903</v>
      </c>
      <c r="H141" s="220">
        <v>48.770000000000003</v>
      </c>
      <c r="I141" s="221"/>
      <c r="J141" s="222">
        <f>ROUND(I141*H141,2)</f>
        <v>0</v>
      </c>
      <c r="K141" s="218" t="s">
        <v>203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4984</v>
      </c>
    </row>
    <row r="142" s="2" customFormat="1">
      <c r="A142" s="41"/>
      <c r="B142" s="42"/>
      <c r="C142" s="43"/>
      <c r="D142" s="229" t="s">
        <v>205</v>
      </c>
      <c r="E142" s="43"/>
      <c r="F142" s="230" t="s">
        <v>4985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205</v>
      </c>
      <c r="AU142" s="20" t="s">
        <v>83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4981</v>
      </c>
      <c r="G143" s="235"/>
      <c r="H143" s="239">
        <v>48.770000000000003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81</v>
      </c>
      <c r="AY143" s="245" t="s">
        <v>197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109</v>
      </c>
      <c r="F144" s="214" t="s">
        <v>537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SUM(BK145:BK147)</f>
        <v>0</v>
      </c>
    </row>
    <row r="145" s="2" customFormat="1" ht="33" customHeight="1">
      <c r="A145" s="41"/>
      <c r="B145" s="42"/>
      <c r="C145" s="216" t="s">
        <v>330</v>
      </c>
      <c r="D145" s="216" t="s">
        <v>199</v>
      </c>
      <c r="E145" s="217" t="s">
        <v>4986</v>
      </c>
      <c r="F145" s="218" t="s">
        <v>4987</v>
      </c>
      <c r="G145" s="219" t="s">
        <v>211</v>
      </c>
      <c r="H145" s="220">
        <v>4.8769999999999998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4988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4989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4990</v>
      </c>
      <c r="G147" s="235"/>
      <c r="H147" s="239">
        <v>4.8769999999999998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12" customFormat="1" ht="22.8" customHeight="1">
      <c r="A148" s="12"/>
      <c r="B148" s="200"/>
      <c r="C148" s="201"/>
      <c r="D148" s="202" t="s">
        <v>73</v>
      </c>
      <c r="E148" s="214" t="s">
        <v>230</v>
      </c>
      <c r="F148" s="214" t="s">
        <v>690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SUM(P149:P150)</f>
        <v>0</v>
      </c>
      <c r="Q148" s="208"/>
      <c r="R148" s="209">
        <f>SUM(R149:R150)</f>
        <v>0.95524000000000009</v>
      </c>
      <c r="S148" s="208"/>
      <c r="T148" s="21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81</v>
      </c>
      <c r="AY148" s="211" t="s">
        <v>197</v>
      </c>
      <c r="BK148" s="213">
        <f>SUM(BK149:BK150)</f>
        <v>0</v>
      </c>
    </row>
    <row r="149" s="2" customFormat="1" ht="55.5" customHeight="1">
      <c r="A149" s="41"/>
      <c r="B149" s="42"/>
      <c r="C149" s="216" t="s">
        <v>7</v>
      </c>
      <c r="D149" s="216" t="s">
        <v>199</v>
      </c>
      <c r="E149" s="217" t="s">
        <v>4991</v>
      </c>
      <c r="F149" s="218" t="s">
        <v>4992</v>
      </c>
      <c r="G149" s="219" t="s">
        <v>202</v>
      </c>
      <c r="H149" s="220">
        <v>5.2000000000000002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0.1837</v>
      </c>
      <c r="R149" s="225">
        <f>Q149*H149</f>
        <v>0.95524000000000009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4993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4994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2" customFormat="1" ht="22.8" customHeight="1">
      <c r="A151" s="12"/>
      <c r="B151" s="200"/>
      <c r="C151" s="201"/>
      <c r="D151" s="202" t="s">
        <v>73</v>
      </c>
      <c r="E151" s="214" t="s">
        <v>252</v>
      </c>
      <c r="F151" s="214" t="s">
        <v>4729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SUM(P152:P179)</f>
        <v>0</v>
      </c>
      <c r="Q151" s="208"/>
      <c r="R151" s="209">
        <f>SUM(R152:R179)</f>
        <v>0.56967908999999994</v>
      </c>
      <c r="S151" s="208"/>
      <c r="T151" s="210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73</v>
      </c>
      <c r="AU151" s="212" t="s">
        <v>81</v>
      </c>
      <c r="AY151" s="211" t="s">
        <v>197</v>
      </c>
      <c r="BK151" s="213">
        <f>SUM(BK152:BK179)</f>
        <v>0</v>
      </c>
    </row>
    <row r="152" s="2" customFormat="1" ht="24.15" customHeight="1">
      <c r="A152" s="41"/>
      <c r="B152" s="42"/>
      <c r="C152" s="216" t="s">
        <v>341</v>
      </c>
      <c r="D152" s="216" t="s">
        <v>199</v>
      </c>
      <c r="E152" s="217" t="s">
        <v>4995</v>
      </c>
      <c r="F152" s="218" t="s">
        <v>4996</v>
      </c>
      <c r="G152" s="219" t="s">
        <v>903</v>
      </c>
      <c r="H152" s="220">
        <v>4.7699999999999996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1.0000000000000001E-05</v>
      </c>
      <c r="R152" s="225">
        <f>Q152*H152</f>
        <v>4.7700000000000001E-05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4997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4998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24.15" customHeight="1">
      <c r="A154" s="41"/>
      <c r="B154" s="42"/>
      <c r="C154" s="278" t="s">
        <v>350</v>
      </c>
      <c r="D154" s="278" t="s">
        <v>547</v>
      </c>
      <c r="E154" s="279" t="s">
        <v>4999</v>
      </c>
      <c r="F154" s="280" t="s">
        <v>5000</v>
      </c>
      <c r="G154" s="281" t="s">
        <v>903</v>
      </c>
      <c r="H154" s="282">
        <v>5.2469999999999999</v>
      </c>
      <c r="I154" s="283"/>
      <c r="J154" s="284">
        <f>ROUND(I154*H154,2)</f>
        <v>0</v>
      </c>
      <c r="K154" s="280" t="s">
        <v>203</v>
      </c>
      <c r="L154" s="285"/>
      <c r="M154" s="286" t="s">
        <v>19</v>
      </c>
      <c r="N154" s="287" t="s">
        <v>45</v>
      </c>
      <c r="O154" s="87"/>
      <c r="P154" s="225">
        <f>O154*H154</f>
        <v>0</v>
      </c>
      <c r="Q154" s="225">
        <v>0.0026700000000000001</v>
      </c>
      <c r="R154" s="225">
        <f>Q154*H154</f>
        <v>0.014009489999999999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252</v>
      </c>
      <c r="AT154" s="227" t="s">
        <v>547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5001</v>
      </c>
    </row>
    <row r="155" s="13" customFormat="1">
      <c r="A155" s="13"/>
      <c r="B155" s="234"/>
      <c r="C155" s="235"/>
      <c r="D155" s="236" t="s">
        <v>207</v>
      </c>
      <c r="E155" s="237" t="s">
        <v>19</v>
      </c>
      <c r="F155" s="238" t="s">
        <v>5002</v>
      </c>
      <c r="G155" s="235"/>
      <c r="H155" s="239">
        <v>5.2469999999999999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207</v>
      </c>
      <c r="AU155" s="245" t="s">
        <v>83</v>
      </c>
      <c r="AV155" s="13" t="s">
        <v>83</v>
      </c>
      <c r="AW155" s="13" t="s">
        <v>35</v>
      </c>
      <c r="AX155" s="13" t="s">
        <v>81</v>
      </c>
      <c r="AY155" s="245" t="s">
        <v>197</v>
      </c>
    </row>
    <row r="156" s="2" customFormat="1" ht="24.15" customHeight="1">
      <c r="A156" s="41"/>
      <c r="B156" s="42"/>
      <c r="C156" s="216" t="s">
        <v>358</v>
      </c>
      <c r="D156" s="216" t="s">
        <v>199</v>
      </c>
      <c r="E156" s="217" t="s">
        <v>5003</v>
      </c>
      <c r="F156" s="218" t="s">
        <v>5004</v>
      </c>
      <c r="G156" s="219" t="s">
        <v>903</v>
      </c>
      <c r="H156" s="220">
        <v>44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1.0000000000000001E-05</v>
      </c>
      <c r="R156" s="225">
        <f>Q156*H156</f>
        <v>0.00044000000000000002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5005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5006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16.5" customHeight="1">
      <c r="A158" s="41"/>
      <c r="B158" s="42"/>
      <c r="C158" s="278" t="s">
        <v>365</v>
      </c>
      <c r="D158" s="278" t="s">
        <v>547</v>
      </c>
      <c r="E158" s="279" t="s">
        <v>5007</v>
      </c>
      <c r="F158" s="280" t="s">
        <v>5008</v>
      </c>
      <c r="G158" s="281" t="s">
        <v>280</v>
      </c>
      <c r="H158" s="282">
        <v>1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45</v>
      </c>
      <c r="O158" s="87"/>
      <c r="P158" s="225">
        <f>O158*H158</f>
        <v>0</v>
      </c>
      <c r="Q158" s="225">
        <v>0.021000000000000001</v>
      </c>
      <c r="R158" s="225">
        <f>Q158*H158</f>
        <v>0.021000000000000001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252</v>
      </c>
      <c r="AT158" s="227" t="s">
        <v>547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5009</v>
      </c>
    </row>
    <row r="159" s="2" customFormat="1" ht="24.15" customHeight="1">
      <c r="A159" s="41"/>
      <c r="B159" s="42"/>
      <c r="C159" s="278" t="s">
        <v>372</v>
      </c>
      <c r="D159" s="278" t="s">
        <v>547</v>
      </c>
      <c r="E159" s="279" t="s">
        <v>5010</v>
      </c>
      <c r="F159" s="280" t="s">
        <v>5011</v>
      </c>
      <c r="G159" s="281" t="s">
        <v>903</v>
      </c>
      <c r="H159" s="282">
        <v>48.399999999999999</v>
      </c>
      <c r="I159" s="283"/>
      <c r="J159" s="284">
        <f>ROUND(I159*H159,2)</f>
        <v>0</v>
      </c>
      <c r="K159" s="280" t="s">
        <v>203</v>
      </c>
      <c r="L159" s="285"/>
      <c r="M159" s="286" t="s">
        <v>19</v>
      </c>
      <c r="N159" s="287" t="s">
        <v>45</v>
      </c>
      <c r="O159" s="87"/>
      <c r="P159" s="225">
        <f>O159*H159</f>
        <v>0</v>
      </c>
      <c r="Q159" s="225">
        <v>0.0042599999999999999</v>
      </c>
      <c r="R159" s="225">
        <f>Q159*H159</f>
        <v>0.20618399999999998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252</v>
      </c>
      <c r="AT159" s="227" t="s">
        <v>547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5012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5013</v>
      </c>
      <c r="G160" s="235"/>
      <c r="H160" s="239">
        <v>48.399999999999999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24.15" customHeight="1">
      <c r="A161" s="41"/>
      <c r="B161" s="42"/>
      <c r="C161" s="216" t="s">
        <v>379</v>
      </c>
      <c r="D161" s="216" t="s">
        <v>199</v>
      </c>
      <c r="E161" s="217" t="s">
        <v>5014</v>
      </c>
      <c r="F161" s="218" t="s">
        <v>5015</v>
      </c>
      <c r="G161" s="219" t="s">
        <v>903</v>
      </c>
      <c r="H161" s="220">
        <v>4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2.0000000000000002E-05</v>
      </c>
      <c r="R161" s="225">
        <f>Q161*H161</f>
        <v>8.0000000000000007E-05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5016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5017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4.15" customHeight="1">
      <c r="A163" s="41"/>
      <c r="B163" s="42"/>
      <c r="C163" s="278" t="s">
        <v>385</v>
      </c>
      <c r="D163" s="278" t="s">
        <v>547</v>
      </c>
      <c r="E163" s="279" t="s">
        <v>5018</v>
      </c>
      <c r="F163" s="280" t="s">
        <v>5019</v>
      </c>
      <c r="G163" s="281" t="s">
        <v>903</v>
      </c>
      <c r="H163" s="282">
        <v>4.4000000000000004</v>
      </c>
      <c r="I163" s="283"/>
      <c r="J163" s="284">
        <f>ROUND(I163*H163,2)</f>
        <v>0</v>
      </c>
      <c r="K163" s="280" t="s">
        <v>203</v>
      </c>
      <c r="L163" s="285"/>
      <c r="M163" s="286" t="s">
        <v>19</v>
      </c>
      <c r="N163" s="287" t="s">
        <v>45</v>
      </c>
      <c r="O163" s="87"/>
      <c r="P163" s="225">
        <f>O163*H163</f>
        <v>0</v>
      </c>
      <c r="Q163" s="225">
        <v>0.0080999999999999996</v>
      </c>
      <c r="R163" s="225">
        <f>Q163*H163</f>
        <v>0.035639999999999998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252</v>
      </c>
      <c r="AT163" s="227" t="s">
        <v>547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5020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5021</v>
      </c>
      <c r="G164" s="235"/>
      <c r="H164" s="239">
        <v>4.4000000000000004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33" customHeight="1">
      <c r="A165" s="41"/>
      <c r="B165" s="42"/>
      <c r="C165" s="216" t="s">
        <v>392</v>
      </c>
      <c r="D165" s="216" t="s">
        <v>199</v>
      </c>
      <c r="E165" s="217" t="s">
        <v>5022</v>
      </c>
      <c r="F165" s="218" t="s">
        <v>5023</v>
      </c>
      <c r="G165" s="219" t="s">
        <v>903</v>
      </c>
      <c r="H165" s="220">
        <v>5.0999999999999996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4.0000000000000003E-05</v>
      </c>
      <c r="R165" s="225">
        <f>Q165*H165</f>
        <v>0.000204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5024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5025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4"/>
      <c r="C167" s="235"/>
      <c r="D167" s="236" t="s">
        <v>207</v>
      </c>
      <c r="E167" s="237" t="s">
        <v>19</v>
      </c>
      <c r="F167" s="238" t="s">
        <v>5026</v>
      </c>
      <c r="G167" s="235"/>
      <c r="H167" s="239">
        <v>5.0999999999999996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207</v>
      </c>
      <c r="AU167" s="245" t="s">
        <v>83</v>
      </c>
      <c r="AV167" s="13" t="s">
        <v>83</v>
      </c>
      <c r="AW167" s="13" t="s">
        <v>35</v>
      </c>
      <c r="AX167" s="13" t="s">
        <v>81</v>
      </c>
      <c r="AY167" s="245" t="s">
        <v>197</v>
      </c>
    </row>
    <row r="168" s="2" customFormat="1" ht="16.5" customHeight="1">
      <c r="A168" s="41"/>
      <c r="B168" s="42"/>
      <c r="C168" s="278" t="s">
        <v>396</v>
      </c>
      <c r="D168" s="278" t="s">
        <v>547</v>
      </c>
      <c r="E168" s="279" t="s">
        <v>5027</v>
      </c>
      <c r="F168" s="280" t="s">
        <v>5028</v>
      </c>
      <c r="G168" s="281" t="s">
        <v>280</v>
      </c>
      <c r="H168" s="282">
        <v>6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45</v>
      </c>
      <c r="O168" s="87"/>
      <c r="P168" s="225">
        <f>O168*H168</f>
        <v>0</v>
      </c>
      <c r="Q168" s="225">
        <v>0.024</v>
      </c>
      <c r="R168" s="225">
        <f>Q168*H168</f>
        <v>0.14400000000000002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252</v>
      </c>
      <c r="AT168" s="227" t="s">
        <v>547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5029</v>
      </c>
    </row>
    <row r="169" s="13" customFormat="1">
      <c r="A169" s="13"/>
      <c r="B169" s="234"/>
      <c r="C169" s="235"/>
      <c r="D169" s="236" t="s">
        <v>207</v>
      </c>
      <c r="E169" s="237" t="s">
        <v>19</v>
      </c>
      <c r="F169" s="238" t="s">
        <v>5030</v>
      </c>
      <c r="G169" s="235"/>
      <c r="H169" s="239">
        <v>6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207</v>
      </c>
      <c r="AU169" s="245" t="s">
        <v>83</v>
      </c>
      <c r="AV169" s="13" t="s">
        <v>83</v>
      </c>
      <c r="AW169" s="13" t="s">
        <v>35</v>
      </c>
      <c r="AX169" s="13" t="s">
        <v>81</v>
      </c>
      <c r="AY169" s="245" t="s">
        <v>197</v>
      </c>
    </row>
    <row r="170" s="2" customFormat="1" ht="16.5" customHeight="1">
      <c r="A170" s="41"/>
      <c r="B170" s="42"/>
      <c r="C170" s="278" t="s">
        <v>403</v>
      </c>
      <c r="D170" s="278" t="s">
        <v>547</v>
      </c>
      <c r="E170" s="279" t="s">
        <v>5031</v>
      </c>
      <c r="F170" s="280" t="s">
        <v>5032</v>
      </c>
      <c r="G170" s="281" t="s">
        <v>280</v>
      </c>
      <c r="H170" s="282">
        <v>6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45</v>
      </c>
      <c r="O170" s="87"/>
      <c r="P170" s="225">
        <f>O170*H170</f>
        <v>0</v>
      </c>
      <c r="Q170" s="225">
        <v>0.024</v>
      </c>
      <c r="R170" s="225">
        <f>Q170*H170</f>
        <v>0.14400000000000002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252</v>
      </c>
      <c r="AT170" s="227" t="s">
        <v>547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5033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5030</v>
      </c>
      <c r="G171" s="235"/>
      <c r="H171" s="239">
        <v>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16.5" customHeight="1">
      <c r="A172" s="41"/>
      <c r="B172" s="42"/>
      <c r="C172" s="278" t="s">
        <v>409</v>
      </c>
      <c r="D172" s="278" t="s">
        <v>547</v>
      </c>
      <c r="E172" s="279" t="s">
        <v>5034</v>
      </c>
      <c r="F172" s="280" t="s">
        <v>5035</v>
      </c>
      <c r="G172" s="281" t="s">
        <v>280</v>
      </c>
      <c r="H172" s="282">
        <v>2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45</v>
      </c>
      <c r="O172" s="87"/>
      <c r="P172" s="225">
        <f>O172*H172</f>
        <v>0</v>
      </c>
      <c r="Q172" s="225">
        <v>0.00010000000000000001</v>
      </c>
      <c r="R172" s="225">
        <f>Q172*H172</f>
        <v>0.00020000000000000001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252</v>
      </c>
      <c r="AT172" s="227" t="s">
        <v>547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5036</v>
      </c>
    </row>
    <row r="173" s="2" customFormat="1" ht="24.15" customHeight="1">
      <c r="A173" s="41"/>
      <c r="B173" s="42"/>
      <c r="C173" s="216" t="s">
        <v>415</v>
      </c>
      <c r="D173" s="216" t="s">
        <v>199</v>
      </c>
      <c r="E173" s="217" t="s">
        <v>5037</v>
      </c>
      <c r="F173" s="218" t="s">
        <v>5038</v>
      </c>
      <c r="G173" s="219" t="s">
        <v>5039</v>
      </c>
      <c r="H173" s="220">
        <v>1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0.00010000000000000001</v>
      </c>
      <c r="R173" s="225">
        <f>Q173*H173</f>
        <v>0.00010000000000000001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5040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5041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24.15" customHeight="1">
      <c r="A175" s="41"/>
      <c r="B175" s="42"/>
      <c r="C175" s="216" t="s">
        <v>421</v>
      </c>
      <c r="D175" s="216" t="s">
        <v>199</v>
      </c>
      <c r="E175" s="217" t="s">
        <v>5042</v>
      </c>
      <c r="F175" s="218" t="s">
        <v>5043</v>
      </c>
      <c r="G175" s="219" t="s">
        <v>5039</v>
      </c>
      <c r="H175" s="220">
        <v>2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0.00018000000000000001</v>
      </c>
      <c r="R175" s="225">
        <f>Q175*H175</f>
        <v>0.00036000000000000002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109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109</v>
      </c>
      <c r="BM175" s="227" t="s">
        <v>5044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5045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428</v>
      </c>
      <c r="D177" s="216" t="s">
        <v>199</v>
      </c>
      <c r="E177" s="217" t="s">
        <v>5046</v>
      </c>
      <c r="F177" s="218" t="s">
        <v>5047</v>
      </c>
      <c r="G177" s="219" t="s">
        <v>903</v>
      </c>
      <c r="H177" s="220">
        <v>48.770000000000003</v>
      </c>
      <c r="I177" s="221"/>
      <c r="J177" s="222">
        <f>ROUND(I177*H177,2)</f>
        <v>0</v>
      </c>
      <c r="K177" s="218" t="s">
        <v>203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6.9999999999999994E-05</v>
      </c>
      <c r="R177" s="225">
        <f>Q177*H177</f>
        <v>0.0034139000000000001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5048</v>
      </c>
    </row>
    <row r="178" s="2" customFormat="1">
      <c r="A178" s="41"/>
      <c r="B178" s="42"/>
      <c r="C178" s="43"/>
      <c r="D178" s="229" t="s">
        <v>205</v>
      </c>
      <c r="E178" s="43"/>
      <c r="F178" s="230" t="s">
        <v>5049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5050</v>
      </c>
      <c r="G179" s="235"/>
      <c r="H179" s="239">
        <v>48.770000000000003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4775</v>
      </c>
      <c r="F180" s="214" t="s">
        <v>4776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SUM(P181:P187)</f>
        <v>0</v>
      </c>
      <c r="Q180" s="208"/>
      <c r="R180" s="209">
        <f>SUM(R181:R187)</f>
        <v>0</v>
      </c>
      <c r="S180" s="208"/>
      <c r="T180" s="21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81</v>
      </c>
      <c r="AY180" s="211" t="s">
        <v>197</v>
      </c>
      <c r="BK180" s="213">
        <f>SUM(BK181:BK187)</f>
        <v>0</v>
      </c>
    </row>
    <row r="181" s="2" customFormat="1" ht="33" customHeight="1">
      <c r="A181" s="41"/>
      <c r="B181" s="42"/>
      <c r="C181" s="216" t="s">
        <v>436</v>
      </c>
      <c r="D181" s="216" t="s">
        <v>199</v>
      </c>
      <c r="E181" s="217" t="s">
        <v>4777</v>
      </c>
      <c r="F181" s="218" t="s">
        <v>4778</v>
      </c>
      <c r="G181" s="219" t="s">
        <v>260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5051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4780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2" customFormat="1" ht="44.25" customHeight="1">
      <c r="A183" s="41"/>
      <c r="B183" s="42"/>
      <c r="C183" s="216" t="s">
        <v>443</v>
      </c>
      <c r="D183" s="216" t="s">
        <v>199</v>
      </c>
      <c r="E183" s="217" t="s">
        <v>4781</v>
      </c>
      <c r="F183" s="218" t="s">
        <v>4782</v>
      </c>
      <c r="G183" s="219" t="s">
        <v>260</v>
      </c>
      <c r="H183" s="220">
        <v>15.34</v>
      </c>
      <c r="I183" s="221"/>
      <c r="J183" s="222">
        <f>ROUND(I183*H183,2)</f>
        <v>0</v>
      </c>
      <c r="K183" s="218" t="s">
        <v>203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5052</v>
      </c>
    </row>
    <row r="184" s="2" customFormat="1">
      <c r="A184" s="41"/>
      <c r="B184" s="42"/>
      <c r="C184" s="43"/>
      <c r="D184" s="229" t="s">
        <v>205</v>
      </c>
      <c r="E184" s="43"/>
      <c r="F184" s="230" t="s">
        <v>4784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205</v>
      </c>
      <c r="AU184" s="20" t="s">
        <v>83</v>
      </c>
    </row>
    <row r="185" s="13" customFormat="1">
      <c r="A185" s="13"/>
      <c r="B185" s="234"/>
      <c r="C185" s="235"/>
      <c r="D185" s="236" t="s">
        <v>207</v>
      </c>
      <c r="E185" s="237" t="s">
        <v>19</v>
      </c>
      <c r="F185" s="238" t="s">
        <v>5053</v>
      </c>
      <c r="G185" s="235"/>
      <c r="H185" s="239">
        <v>15.34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207</v>
      </c>
      <c r="AU185" s="245" t="s">
        <v>83</v>
      </c>
      <c r="AV185" s="13" t="s">
        <v>83</v>
      </c>
      <c r="AW185" s="13" t="s">
        <v>35</v>
      </c>
      <c r="AX185" s="13" t="s">
        <v>81</v>
      </c>
      <c r="AY185" s="245" t="s">
        <v>197</v>
      </c>
    </row>
    <row r="186" s="2" customFormat="1" ht="44.25" customHeight="1">
      <c r="A186" s="41"/>
      <c r="B186" s="42"/>
      <c r="C186" s="216" t="s">
        <v>449</v>
      </c>
      <c r="D186" s="216" t="s">
        <v>199</v>
      </c>
      <c r="E186" s="217" t="s">
        <v>5054</v>
      </c>
      <c r="F186" s="218" t="s">
        <v>5055</v>
      </c>
      <c r="G186" s="219" t="s">
        <v>260</v>
      </c>
      <c r="H186" s="220">
        <v>1.534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5056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5057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1260</v>
      </c>
      <c r="F188" s="214" t="s">
        <v>1261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SUM(P189:P192)</f>
        <v>0</v>
      </c>
      <c r="Q188" s="208"/>
      <c r="R188" s="209">
        <f>SUM(R189:R192)</f>
        <v>0</v>
      </c>
      <c r="S188" s="208"/>
      <c r="T188" s="210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73</v>
      </c>
      <c r="AU188" s="212" t="s">
        <v>81</v>
      </c>
      <c r="AY188" s="211" t="s">
        <v>197</v>
      </c>
      <c r="BK188" s="213">
        <f>SUM(BK189:BK192)</f>
        <v>0</v>
      </c>
    </row>
    <row r="189" s="2" customFormat="1" ht="49.05" customHeight="1">
      <c r="A189" s="41"/>
      <c r="B189" s="42"/>
      <c r="C189" s="216" t="s">
        <v>455</v>
      </c>
      <c r="D189" s="216" t="s">
        <v>199</v>
      </c>
      <c r="E189" s="217" t="s">
        <v>4913</v>
      </c>
      <c r="F189" s="218" t="s">
        <v>4914</v>
      </c>
      <c r="G189" s="219" t="s">
        <v>260</v>
      </c>
      <c r="H189" s="220">
        <v>89.638000000000005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5058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4916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55.5" customHeight="1">
      <c r="A191" s="41"/>
      <c r="B191" s="42"/>
      <c r="C191" s="216" t="s">
        <v>461</v>
      </c>
      <c r="D191" s="216" t="s">
        <v>199</v>
      </c>
      <c r="E191" s="217" t="s">
        <v>5059</v>
      </c>
      <c r="F191" s="218" t="s">
        <v>5060</v>
      </c>
      <c r="G191" s="219" t="s">
        <v>260</v>
      </c>
      <c r="H191" s="220">
        <v>89.638000000000005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5061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5062</v>
      </c>
      <c r="G192" s="43"/>
      <c r="H192" s="43"/>
      <c r="I192" s="231"/>
      <c r="J192" s="43"/>
      <c r="K192" s="43"/>
      <c r="L192" s="47"/>
      <c r="M192" s="291"/>
      <c r="N192" s="292"/>
      <c r="O192" s="293"/>
      <c r="P192" s="293"/>
      <c r="Q192" s="293"/>
      <c r="R192" s="293"/>
      <c r="S192" s="293"/>
      <c r="T192" s="294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5Q67nhtYmbjEj7v9BnXycxWWifDHqFsSuWWajO5hAoRBbJNop8UQOh080ghizzrdA08nxXrcyJeehB72erqSfw==" hashValue="eT0UWRTufGGsGhG4SxoE1PTd3tBDOrpofQQV8EpP7b22PiZvyib9XakQZJY81VMz4OHdWYHosVQZUOCBPMWZCA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201221"/>
    <hyperlink ref="F119" r:id="rId11" display="https://podminky.urs.cz/item/CS_URS_2024_02/174151101"/>
    <hyperlink ref="F128" r:id="rId12" display="https://podminky.urs.cz/item/CS_URS_2024_02/175151101"/>
    <hyperlink ref="F133" r:id="rId13" display="https://podminky.urs.cz/item/CS_URS_2024_02/181411121"/>
    <hyperlink ref="F139" r:id="rId14" display="https://podminky.urs.cz/item/CS_URS_2024_02/359901111"/>
    <hyperlink ref="F142" r:id="rId15" display="https://podminky.urs.cz/item/CS_URS_2024_02/359901211"/>
    <hyperlink ref="F146" r:id="rId16" display="https://podminky.urs.cz/item/CS_URS_2024_02/451573111"/>
    <hyperlink ref="F150" r:id="rId17" display="https://podminky.urs.cz/item/CS_URS_2024_02/591211111"/>
    <hyperlink ref="F153" r:id="rId18" display="https://podminky.urs.cz/item/CS_URS_2024_02/871313121"/>
    <hyperlink ref="F157" r:id="rId19" display="https://podminky.urs.cz/item/CS_URS_2024_02/871353121"/>
    <hyperlink ref="F162" r:id="rId20" display="https://podminky.urs.cz/item/CS_URS_2024_02/871363121"/>
    <hyperlink ref="F166" r:id="rId21" display="https://podminky.urs.cz/item/CS_URS_2024_02/871440430"/>
    <hyperlink ref="F174" r:id="rId22" display="https://podminky.urs.cz/item/CS_URS_2024_02/892312121"/>
    <hyperlink ref="F176" r:id="rId23" display="https://podminky.urs.cz/item/CS_URS_2024_02/892352121"/>
    <hyperlink ref="F178" r:id="rId24" display="https://podminky.urs.cz/item/CS_URS_2024_02/899722112"/>
    <hyperlink ref="F182" r:id="rId25" display="https://podminky.urs.cz/item/CS_URS_2024_02/997013501"/>
    <hyperlink ref="F184" r:id="rId26" display="https://podminky.urs.cz/item/CS_URS_2024_02/997013509"/>
    <hyperlink ref="F187" r:id="rId27" display="https://podminky.urs.cz/item/CS_URS_2024_02/997013601"/>
    <hyperlink ref="F190" r:id="rId28" display="https://podminky.urs.cz/item/CS_URS_2024_02/998276101"/>
    <hyperlink ref="F192" r:id="rId29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5063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ROUND((SUM(BE84:BE107)),  2)</f>
        <v>0</v>
      </c>
      <c r="G33" s="41"/>
      <c r="H33" s="41"/>
      <c r="I33" s="161">
        <v>0.20999999999999999</v>
      </c>
      <c r="J33" s="160">
        <f>ROUND(((SUM(BE84:BE107))*I33),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ROUND((SUM(BF84:BF107)),  2)</f>
        <v>0</v>
      </c>
      <c r="G34" s="41"/>
      <c r="H34" s="41"/>
      <c r="I34" s="161">
        <v>0.12</v>
      </c>
      <c r="J34" s="160">
        <f>ROUND(((SUM(BF84:BF107))*I34),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ROUND((SUM(BG84:BG107)),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ROUND((SUM(BH84:BH107)),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ROUND((SUM(BI84:BI107)),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Elektro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3636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5064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5065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5066</v>
      </c>
      <c r="E63" s="181"/>
      <c r="F63" s="181"/>
      <c r="G63" s="181"/>
      <c r="H63" s="181"/>
      <c r="I63" s="181"/>
      <c r="J63" s="182">
        <f>J98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5067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182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ZZS - Náchod - aktual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 03 - Elektro přípojka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Náchod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Královéhradecký kraj</v>
      </c>
      <c r="G80" s="43"/>
      <c r="H80" s="43"/>
      <c r="I80" s="35" t="s">
        <v>31</v>
      </c>
      <c r="J80" s="39" t="str">
        <f>E21</f>
        <v>CE-ING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183</v>
      </c>
      <c r="D83" s="192" t="s">
        <v>59</v>
      </c>
      <c r="E83" s="192" t="s">
        <v>55</v>
      </c>
      <c r="F83" s="192" t="s">
        <v>56</v>
      </c>
      <c r="G83" s="192" t="s">
        <v>184</v>
      </c>
      <c r="H83" s="192" t="s">
        <v>185</v>
      </c>
      <c r="I83" s="192" t="s">
        <v>186</v>
      </c>
      <c r="J83" s="192" t="s">
        <v>153</v>
      </c>
      <c r="K83" s="193" t="s">
        <v>187</v>
      </c>
      <c r="L83" s="194"/>
      <c r="M83" s="95" t="s">
        <v>19</v>
      </c>
      <c r="N83" s="96" t="s">
        <v>44</v>
      </c>
      <c r="O83" s="96" t="s">
        <v>188</v>
      </c>
      <c r="P83" s="96" t="s">
        <v>189</v>
      </c>
      <c r="Q83" s="96" t="s">
        <v>190</v>
      </c>
      <c r="R83" s="96" t="s">
        <v>191</v>
      </c>
      <c r="S83" s="96" t="s">
        <v>192</v>
      </c>
      <c r="T83" s="97" t="s">
        <v>193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194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P85+P88+P90+P98+P106</f>
        <v>0</v>
      </c>
      <c r="Q84" s="99"/>
      <c r="R84" s="197">
        <f>R85+R88+R90+R98+R106</f>
        <v>0</v>
      </c>
      <c r="S84" s="99"/>
      <c r="T84" s="198">
        <f>T85+T88+T90+T98+T106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154</v>
      </c>
      <c r="BK84" s="199">
        <f>BK85+BK88+BK90+BK98+BK106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2025</v>
      </c>
      <c r="F85" s="203" t="s">
        <v>3645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81</v>
      </c>
      <c r="AT85" s="212" t="s">
        <v>73</v>
      </c>
      <c r="AU85" s="212" t="s">
        <v>74</v>
      </c>
      <c r="AY85" s="211" t="s">
        <v>197</v>
      </c>
      <c r="BK85" s="213">
        <f>SUM(BK86:BK87)</f>
        <v>0</v>
      </c>
    </row>
    <row r="86" s="2" customFormat="1" ht="24.15" customHeight="1">
      <c r="A86" s="41"/>
      <c r="B86" s="42"/>
      <c r="C86" s="216" t="s">
        <v>81</v>
      </c>
      <c r="D86" s="216" t="s">
        <v>199</v>
      </c>
      <c r="E86" s="217" t="s">
        <v>5068</v>
      </c>
      <c r="F86" s="218" t="s">
        <v>5069</v>
      </c>
      <c r="G86" s="219" t="s">
        <v>903</v>
      </c>
      <c r="H86" s="220">
        <v>55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5070</v>
      </c>
    </row>
    <row r="87" s="2" customFormat="1" ht="16.5" customHeight="1">
      <c r="A87" s="41"/>
      <c r="B87" s="42"/>
      <c r="C87" s="216" t="s">
        <v>83</v>
      </c>
      <c r="D87" s="216" t="s">
        <v>199</v>
      </c>
      <c r="E87" s="217" t="s">
        <v>3649</v>
      </c>
      <c r="F87" s="218" t="s">
        <v>3650</v>
      </c>
      <c r="G87" s="219" t="s">
        <v>211</v>
      </c>
      <c r="H87" s="220">
        <v>1.6000000000000001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5071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3652</v>
      </c>
      <c r="F88" s="203" t="s">
        <v>5072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</f>
        <v>0</v>
      </c>
    </row>
    <row r="89" s="2" customFormat="1" ht="16.5" customHeight="1">
      <c r="A89" s="41"/>
      <c r="B89" s="42"/>
      <c r="C89" s="216" t="s">
        <v>94</v>
      </c>
      <c r="D89" s="216" t="s">
        <v>199</v>
      </c>
      <c r="E89" s="217" t="s">
        <v>5073</v>
      </c>
      <c r="F89" s="218" t="s">
        <v>5074</v>
      </c>
      <c r="G89" s="219" t="s">
        <v>3293</v>
      </c>
      <c r="H89" s="220">
        <v>12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109</v>
      </c>
      <c r="AT89" s="227" t="s">
        <v>199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5075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2061</v>
      </c>
      <c r="F90" s="203" t="s">
        <v>5076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SUM(P91:P97)</f>
        <v>0</v>
      </c>
      <c r="Q90" s="208"/>
      <c r="R90" s="209">
        <f>SUM(R91:R97)</f>
        <v>0</v>
      </c>
      <c r="S90" s="208"/>
      <c r="T90" s="21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197</v>
      </c>
      <c r="BK90" s="213">
        <f>SUM(BK91:BK97)</f>
        <v>0</v>
      </c>
    </row>
    <row r="91" s="2" customFormat="1" ht="16.5" customHeight="1">
      <c r="A91" s="41"/>
      <c r="B91" s="42"/>
      <c r="C91" s="278" t="s">
        <v>109</v>
      </c>
      <c r="D91" s="278" t="s">
        <v>547</v>
      </c>
      <c r="E91" s="279" t="s">
        <v>5077</v>
      </c>
      <c r="F91" s="280" t="s">
        <v>5078</v>
      </c>
      <c r="G91" s="281" t="s">
        <v>903</v>
      </c>
      <c r="H91" s="282">
        <v>1638</v>
      </c>
      <c r="I91" s="283"/>
      <c r="J91" s="284">
        <f>ROUND(I91*H91,2)</f>
        <v>0</v>
      </c>
      <c r="K91" s="280" t="s">
        <v>19</v>
      </c>
      <c r="L91" s="285"/>
      <c r="M91" s="286" t="s">
        <v>19</v>
      </c>
      <c r="N91" s="287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252</v>
      </c>
      <c r="AT91" s="227" t="s">
        <v>547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5079</v>
      </c>
    </row>
    <row r="92" s="2" customFormat="1" ht="16.5" customHeight="1">
      <c r="A92" s="41"/>
      <c r="B92" s="42"/>
      <c r="C92" s="278" t="s">
        <v>230</v>
      </c>
      <c r="D92" s="278" t="s">
        <v>547</v>
      </c>
      <c r="E92" s="279" t="s">
        <v>5080</v>
      </c>
      <c r="F92" s="280" t="s">
        <v>5081</v>
      </c>
      <c r="G92" s="281" t="s">
        <v>903</v>
      </c>
      <c r="H92" s="282">
        <v>255</v>
      </c>
      <c r="I92" s="283"/>
      <c r="J92" s="284">
        <f>ROUND(I92*H92,2)</f>
        <v>0</v>
      </c>
      <c r="K92" s="280" t="s">
        <v>19</v>
      </c>
      <c r="L92" s="285"/>
      <c r="M92" s="286" t="s">
        <v>19</v>
      </c>
      <c r="N92" s="287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252</v>
      </c>
      <c r="AT92" s="227" t="s">
        <v>547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5082</v>
      </c>
    </row>
    <row r="93" s="2" customFormat="1" ht="16.5" customHeight="1">
      <c r="A93" s="41"/>
      <c r="B93" s="42"/>
      <c r="C93" s="278" t="s">
        <v>236</v>
      </c>
      <c r="D93" s="278" t="s">
        <v>547</v>
      </c>
      <c r="E93" s="279" t="s">
        <v>3862</v>
      </c>
      <c r="F93" s="280" t="s">
        <v>3863</v>
      </c>
      <c r="G93" s="281" t="s">
        <v>903</v>
      </c>
      <c r="H93" s="282">
        <v>1239</v>
      </c>
      <c r="I93" s="283"/>
      <c r="J93" s="284">
        <f>ROUND(I93*H93,2)</f>
        <v>0</v>
      </c>
      <c r="K93" s="280" t="s">
        <v>19</v>
      </c>
      <c r="L93" s="285"/>
      <c r="M93" s="286" t="s">
        <v>19</v>
      </c>
      <c r="N93" s="287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252</v>
      </c>
      <c r="AT93" s="227" t="s">
        <v>547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5083</v>
      </c>
    </row>
    <row r="94" s="2" customFormat="1" ht="16.5" customHeight="1">
      <c r="A94" s="41"/>
      <c r="B94" s="42"/>
      <c r="C94" s="278" t="s">
        <v>247</v>
      </c>
      <c r="D94" s="278" t="s">
        <v>547</v>
      </c>
      <c r="E94" s="279" t="s">
        <v>3904</v>
      </c>
      <c r="F94" s="280" t="s">
        <v>5084</v>
      </c>
      <c r="G94" s="281" t="s">
        <v>903</v>
      </c>
      <c r="H94" s="282">
        <v>40</v>
      </c>
      <c r="I94" s="283"/>
      <c r="J94" s="284">
        <f>ROUND(I94*H94,2)</f>
        <v>0</v>
      </c>
      <c r="K94" s="280" t="s">
        <v>19</v>
      </c>
      <c r="L94" s="285"/>
      <c r="M94" s="286" t="s">
        <v>19</v>
      </c>
      <c r="N94" s="287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252</v>
      </c>
      <c r="AT94" s="227" t="s">
        <v>547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5085</v>
      </c>
    </row>
    <row r="95" s="2" customFormat="1" ht="16.5" customHeight="1">
      <c r="A95" s="41"/>
      <c r="B95" s="42"/>
      <c r="C95" s="278" t="s">
        <v>252</v>
      </c>
      <c r="D95" s="278" t="s">
        <v>547</v>
      </c>
      <c r="E95" s="279" t="s">
        <v>5086</v>
      </c>
      <c r="F95" s="280" t="s">
        <v>5087</v>
      </c>
      <c r="G95" s="281" t="s">
        <v>3293</v>
      </c>
      <c r="H95" s="282">
        <v>12</v>
      </c>
      <c r="I95" s="283"/>
      <c r="J95" s="284">
        <f>ROUND(I95*H95,2)</f>
        <v>0</v>
      </c>
      <c r="K95" s="280" t="s">
        <v>19</v>
      </c>
      <c r="L95" s="285"/>
      <c r="M95" s="286" t="s">
        <v>19</v>
      </c>
      <c r="N95" s="287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252</v>
      </c>
      <c r="AT95" s="227" t="s">
        <v>547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5088</v>
      </c>
    </row>
    <row r="96" s="2" customFormat="1" ht="16.5" customHeight="1">
      <c r="A96" s="41"/>
      <c r="B96" s="42"/>
      <c r="C96" s="278" t="s">
        <v>257</v>
      </c>
      <c r="D96" s="278" t="s">
        <v>547</v>
      </c>
      <c r="E96" s="279" t="s">
        <v>5089</v>
      </c>
      <c r="F96" s="280" t="s">
        <v>5090</v>
      </c>
      <c r="G96" s="281" t="s">
        <v>3293</v>
      </c>
      <c r="H96" s="282">
        <v>1000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252</v>
      </c>
      <c r="AT96" s="227" t="s">
        <v>547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5091</v>
      </c>
    </row>
    <row r="97" s="2" customFormat="1" ht="16.5" customHeight="1">
      <c r="A97" s="41"/>
      <c r="B97" s="42"/>
      <c r="C97" s="278" t="s">
        <v>265</v>
      </c>
      <c r="D97" s="278" t="s">
        <v>547</v>
      </c>
      <c r="E97" s="279" t="s">
        <v>5092</v>
      </c>
      <c r="F97" s="280" t="s">
        <v>5093</v>
      </c>
      <c r="G97" s="281" t="s">
        <v>211</v>
      </c>
      <c r="H97" s="282">
        <v>1.3999999999999999</v>
      </c>
      <c r="I97" s="283"/>
      <c r="J97" s="284">
        <f>ROUND(I97*H97,2)</f>
        <v>0</v>
      </c>
      <c r="K97" s="280" t="s">
        <v>19</v>
      </c>
      <c r="L97" s="285"/>
      <c r="M97" s="286" t="s">
        <v>19</v>
      </c>
      <c r="N97" s="287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252</v>
      </c>
      <c r="AT97" s="227" t="s">
        <v>547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5094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3799</v>
      </c>
      <c r="F98" s="203" t="s">
        <v>4132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SUM(P99:P105)</f>
        <v>0</v>
      </c>
      <c r="Q98" s="208"/>
      <c r="R98" s="209">
        <f>SUM(R99:R105)</f>
        <v>0</v>
      </c>
      <c r="S98" s="208"/>
      <c r="T98" s="210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74</v>
      </c>
      <c r="AY98" s="211" t="s">
        <v>197</v>
      </c>
      <c r="BK98" s="213">
        <f>SUM(BK99:BK105)</f>
        <v>0</v>
      </c>
    </row>
    <row r="99" s="2" customFormat="1" ht="16.5" customHeight="1">
      <c r="A99" s="41"/>
      <c r="B99" s="42"/>
      <c r="C99" s="216" t="s">
        <v>272</v>
      </c>
      <c r="D99" s="216" t="s">
        <v>199</v>
      </c>
      <c r="E99" s="217" t="s">
        <v>4133</v>
      </c>
      <c r="F99" s="218" t="s">
        <v>4134</v>
      </c>
      <c r="G99" s="219" t="s">
        <v>4135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5095</v>
      </c>
    </row>
    <row r="100" s="2" customFormat="1" ht="16.5" customHeight="1">
      <c r="A100" s="41"/>
      <c r="B100" s="42"/>
      <c r="C100" s="216" t="s">
        <v>8</v>
      </c>
      <c r="D100" s="216" t="s">
        <v>199</v>
      </c>
      <c r="E100" s="217" t="s">
        <v>4137</v>
      </c>
      <c r="F100" s="218" t="s">
        <v>4138</v>
      </c>
      <c r="G100" s="219" t="s">
        <v>4135</v>
      </c>
      <c r="H100" s="220">
        <v>15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5096</v>
      </c>
    </row>
    <row r="101" s="2" customFormat="1" ht="16.5" customHeight="1">
      <c r="A101" s="41"/>
      <c r="B101" s="42"/>
      <c r="C101" s="216" t="s">
        <v>284</v>
      </c>
      <c r="D101" s="216" t="s">
        <v>199</v>
      </c>
      <c r="E101" s="217" t="s">
        <v>4143</v>
      </c>
      <c r="F101" s="218" t="s">
        <v>4144</v>
      </c>
      <c r="G101" s="219" t="s">
        <v>4135</v>
      </c>
      <c r="H101" s="220">
        <v>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5097</v>
      </c>
    </row>
    <row r="102" s="2" customFormat="1" ht="16.5" customHeight="1">
      <c r="A102" s="41"/>
      <c r="B102" s="42"/>
      <c r="C102" s="216" t="s">
        <v>291</v>
      </c>
      <c r="D102" s="216" t="s">
        <v>199</v>
      </c>
      <c r="E102" s="217" t="s">
        <v>4146</v>
      </c>
      <c r="F102" s="218" t="s">
        <v>4147</v>
      </c>
      <c r="G102" s="219" t="s">
        <v>4135</v>
      </c>
      <c r="H102" s="220">
        <v>2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5098</v>
      </c>
    </row>
    <row r="103" s="2" customFormat="1" ht="16.5" customHeight="1">
      <c r="A103" s="41"/>
      <c r="B103" s="42"/>
      <c r="C103" s="216" t="s">
        <v>297</v>
      </c>
      <c r="D103" s="216" t="s">
        <v>199</v>
      </c>
      <c r="E103" s="217" t="s">
        <v>5099</v>
      </c>
      <c r="F103" s="218" t="s">
        <v>5100</v>
      </c>
      <c r="G103" s="219" t="s">
        <v>4135</v>
      </c>
      <c r="H103" s="220">
        <v>12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5101</v>
      </c>
    </row>
    <row r="104" s="2" customFormat="1" ht="16.5" customHeight="1">
      <c r="A104" s="41"/>
      <c r="B104" s="42"/>
      <c r="C104" s="216" t="s">
        <v>304</v>
      </c>
      <c r="D104" s="216" t="s">
        <v>199</v>
      </c>
      <c r="E104" s="217" t="s">
        <v>5102</v>
      </c>
      <c r="F104" s="218" t="s">
        <v>4141</v>
      </c>
      <c r="G104" s="219" t="s">
        <v>4135</v>
      </c>
      <c r="H104" s="220">
        <v>24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5103</v>
      </c>
    </row>
    <row r="105" s="2" customFormat="1" ht="16.5" customHeight="1">
      <c r="A105" s="41"/>
      <c r="B105" s="42"/>
      <c r="C105" s="216" t="s">
        <v>309</v>
      </c>
      <c r="D105" s="216" t="s">
        <v>199</v>
      </c>
      <c r="E105" s="217" t="s">
        <v>5104</v>
      </c>
      <c r="F105" s="218" t="s">
        <v>4153</v>
      </c>
      <c r="G105" s="219" t="s">
        <v>4135</v>
      </c>
      <c r="H105" s="220">
        <v>55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5105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3828</v>
      </c>
      <c r="F106" s="203" t="s">
        <v>4156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BK107</f>
        <v>0</v>
      </c>
    </row>
    <row r="107" s="2" customFormat="1" ht="62.7" customHeight="1">
      <c r="A107" s="41"/>
      <c r="B107" s="42"/>
      <c r="C107" s="216" t="s">
        <v>316</v>
      </c>
      <c r="D107" s="216" t="s">
        <v>199</v>
      </c>
      <c r="E107" s="217" t="s">
        <v>5106</v>
      </c>
      <c r="F107" s="218" t="s">
        <v>5107</v>
      </c>
      <c r="G107" s="219" t="s">
        <v>4159</v>
      </c>
      <c r="H107" s="220">
        <v>248</v>
      </c>
      <c r="I107" s="221"/>
      <c r="J107" s="222">
        <f>ROUND(I107*H107,2)</f>
        <v>0</v>
      </c>
      <c r="K107" s="218" t="s">
        <v>19</v>
      </c>
      <c r="L107" s="47"/>
      <c r="M107" s="296" t="s">
        <v>19</v>
      </c>
      <c r="N107" s="297" t="s">
        <v>45</v>
      </c>
      <c r="O107" s="293"/>
      <c r="P107" s="298">
        <f>O107*H107</f>
        <v>0</v>
      </c>
      <c r="Q107" s="298">
        <v>0</v>
      </c>
      <c r="R107" s="298">
        <f>Q107*H107</f>
        <v>0</v>
      </c>
      <c r="S107" s="298">
        <v>0</v>
      </c>
      <c r="T107" s="29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5108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IMhM1g9cfF2jGiCxhoq50487dAIRc8aTiY0x13/a6x/jcXNJnJk4AisOgGE1uojJk0Pf54/lmGE+/y9edhC4RA==" hashValue="K0YJE+T/SJqUi46SUs/x5mW55IgpaADh2VKP3V044xZ3LzamLH0cgi6nOD+qJC2NXzkGBz1VnPC0VOQ7Con6cw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ROUND((SUM(BE83:BE122)),  2)</f>
        <v>0</v>
      </c>
      <c r="G33" s="41"/>
      <c r="H33" s="41"/>
      <c r="I33" s="161">
        <v>0.20999999999999999</v>
      </c>
      <c r="J33" s="160">
        <f>ROUND(((SUM(BE83:BE122))*I33),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ROUND((SUM(BF83:BF122)),  2)</f>
        <v>0</v>
      </c>
      <c r="G34" s="41"/>
      <c r="H34" s="41"/>
      <c r="I34" s="161">
        <v>0.12</v>
      </c>
      <c r="J34" s="160">
        <f>ROUND(((SUM(BF83:BF122))*I34),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04 - SLP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5110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5111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155</v>
      </c>
      <c r="E62" s="181"/>
      <c r="F62" s="181"/>
      <c r="G62" s="181"/>
      <c r="H62" s="181"/>
      <c r="I62" s="181"/>
      <c r="J62" s="182">
        <f>J114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4615</v>
      </c>
      <c r="E63" s="186"/>
      <c r="F63" s="186"/>
      <c r="G63" s="186"/>
      <c r="H63" s="186"/>
      <c r="I63" s="186"/>
      <c r="J63" s="187">
        <f>J115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182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ZZS - Náchod - aktual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147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IO 04 - SLP přípojka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Náchod</v>
      </c>
      <c r="G77" s="43"/>
      <c r="H77" s="43"/>
      <c r="I77" s="35" t="s">
        <v>23</v>
      </c>
      <c r="J77" s="75" t="str">
        <f>IF(J12="","",J12)</f>
        <v>29. 7. 2024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Královéhradecký kraj</v>
      </c>
      <c r="G79" s="43"/>
      <c r="H79" s="43"/>
      <c r="I79" s="35" t="s">
        <v>31</v>
      </c>
      <c r="J79" s="39" t="str">
        <f>E21</f>
        <v>CE-ING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183</v>
      </c>
      <c r="D82" s="192" t="s">
        <v>59</v>
      </c>
      <c r="E82" s="192" t="s">
        <v>55</v>
      </c>
      <c r="F82" s="192" t="s">
        <v>56</v>
      </c>
      <c r="G82" s="192" t="s">
        <v>184</v>
      </c>
      <c r="H82" s="192" t="s">
        <v>185</v>
      </c>
      <c r="I82" s="192" t="s">
        <v>186</v>
      </c>
      <c r="J82" s="192" t="s">
        <v>153</v>
      </c>
      <c r="K82" s="193" t="s">
        <v>187</v>
      </c>
      <c r="L82" s="194"/>
      <c r="M82" s="95" t="s">
        <v>19</v>
      </c>
      <c r="N82" s="96" t="s">
        <v>44</v>
      </c>
      <c r="O82" s="96" t="s">
        <v>188</v>
      </c>
      <c r="P82" s="96" t="s">
        <v>189</v>
      </c>
      <c r="Q82" s="96" t="s">
        <v>190</v>
      </c>
      <c r="R82" s="96" t="s">
        <v>191</v>
      </c>
      <c r="S82" s="96" t="s">
        <v>192</v>
      </c>
      <c r="T82" s="97" t="s">
        <v>193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194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P84+P106+P114</f>
        <v>0</v>
      </c>
      <c r="Q83" s="99"/>
      <c r="R83" s="197">
        <f>R84+R106+R114</f>
        <v>2.359</v>
      </c>
      <c r="S83" s="99"/>
      <c r="T83" s="198">
        <f>T84+T106+T114</f>
        <v>7.2800000000000002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154</v>
      </c>
      <c r="BK83" s="199">
        <f>BK84+BK106+BK114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2025</v>
      </c>
      <c r="F84" s="203" t="s">
        <v>5112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SUM(P85:P105)</f>
        <v>0</v>
      </c>
      <c r="Q84" s="208"/>
      <c r="R84" s="209">
        <f>SUM(R85:R105)</f>
        <v>2.359</v>
      </c>
      <c r="S84" s="208"/>
      <c r="T84" s="210">
        <f>SUM(T85:T105)</f>
        <v>7.2800000000000002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74</v>
      </c>
      <c r="AY84" s="211" t="s">
        <v>197</v>
      </c>
      <c r="BK84" s="213">
        <f>SUM(BK85:BK105)</f>
        <v>0</v>
      </c>
    </row>
    <row r="85" s="2" customFormat="1" ht="16.5" customHeight="1">
      <c r="A85" s="41"/>
      <c r="B85" s="42"/>
      <c r="C85" s="216" t="s">
        <v>81</v>
      </c>
      <c r="D85" s="216" t="s">
        <v>199</v>
      </c>
      <c r="E85" s="217" t="s">
        <v>5113</v>
      </c>
      <c r="F85" s="218" t="s">
        <v>5114</v>
      </c>
      <c r="G85" s="219" t="s">
        <v>3293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109</v>
      </c>
      <c r="AT85" s="227" t="s">
        <v>199</v>
      </c>
      <c r="AU85" s="227" t="s">
        <v>81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109</v>
      </c>
      <c r="BM85" s="227" t="s">
        <v>5115</v>
      </c>
    </row>
    <row r="86" s="2" customFormat="1" ht="24.15" customHeight="1">
      <c r="A86" s="41"/>
      <c r="B86" s="42"/>
      <c r="C86" s="216" t="s">
        <v>83</v>
      </c>
      <c r="D86" s="216" t="s">
        <v>199</v>
      </c>
      <c r="E86" s="217" t="s">
        <v>5116</v>
      </c>
      <c r="F86" s="218" t="s">
        <v>5117</v>
      </c>
      <c r="G86" s="219" t="s">
        <v>3293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5118</v>
      </c>
    </row>
    <row r="87" s="2" customFormat="1" ht="37.8" customHeight="1">
      <c r="A87" s="41"/>
      <c r="B87" s="42"/>
      <c r="C87" s="216" t="s">
        <v>94</v>
      </c>
      <c r="D87" s="216" t="s">
        <v>199</v>
      </c>
      <c r="E87" s="217" t="s">
        <v>5119</v>
      </c>
      <c r="F87" s="218" t="s">
        <v>5120</v>
      </c>
      <c r="G87" s="219" t="s">
        <v>202</v>
      </c>
      <c r="H87" s="220">
        <v>60</v>
      </c>
      <c r="I87" s="221"/>
      <c r="J87" s="222">
        <f>ROUND(I87*H87,2)</f>
        <v>0</v>
      </c>
      <c r="K87" s="218" t="s">
        <v>203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5121</v>
      </c>
    </row>
    <row r="88" s="2" customFormat="1">
      <c r="A88" s="41"/>
      <c r="B88" s="42"/>
      <c r="C88" s="43"/>
      <c r="D88" s="229" t="s">
        <v>205</v>
      </c>
      <c r="E88" s="43"/>
      <c r="F88" s="230" t="s">
        <v>5122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5123</v>
      </c>
      <c r="G89" s="235"/>
      <c r="H89" s="239">
        <v>60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81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66.75" customHeight="1">
      <c r="A90" s="41"/>
      <c r="B90" s="42"/>
      <c r="C90" s="216" t="s">
        <v>109</v>
      </c>
      <c r="D90" s="216" t="s">
        <v>199</v>
      </c>
      <c r="E90" s="217" t="s">
        <v>5124</v>
      </c>
      <c r="F90" s="218" t="s">
        <v>5125</v>
      </c>
      <c r="G90" s="219" t="s">
        <v>202</v>
      </c>
      <c r="H90" s="220">
        <v>28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0.26000000000000001</v>
      </c>
      <c r="T90" s="226">
        <f>S90*H90</f>
        <v>7.2800000000000002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5126</v>
      </c>
    </row>
    <row r="91" s="2" customFormat="1">
      <c r="A91" s="41"/>
      <c r="B91" s="42"/>
      <c r="C91" s="43"/>
      <c r="D91" s="229" t="s">
        <v>205</v>
      </c>
      <c r="E91" s="43"/>
      <c r="F91" s="230" t="s">
        <v>5127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81</v>
      </c>
    </row>
    <row r="92" s="2" customFormat="1" ht="37.8" customHeight="1">
      <c r="A92" s="41"/>
      <c r="B92" s="42"/>
      <c r="C92" s="216" t="s">
        <v>230</v>
      </c>
      <c r="D92" s="216" t="s">
        <v>199</v>
      </c>
      <c r="E92" s="217" t="s">
        <v>5128</v>
      </c>
      <c r="F92" s="218" t="s">
        <v>5129</v>
      </c>
      <c r="G92" s="219" t="s">
        <v>202</v>
      </c>
      <c r="H92" s="220">
        <v>28</v>
      </c>
      <c r="I92" s="221"/>
      <c r="J92" s="222">
        <f>ROUND(I92*H92,2)</f>
        <v>0</v>
      </c>
      <c r="K92" s="218" t="s">
        <v>203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615</v>
      </c>
      <c r="AT92" s="227" t="s">
        <v>199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615</v>
      </c>
      <c r="BM92" s="227" t="s">
        <v>5130</v>
      </c>
    </row>
    <row r="93" s="2" customFormat="1">
      <c r="A93" s="41"/>
      <c r="B93" s="42"/>
      <c r="C93" s="43"/>
      <c r="D93" s="229" t="s">
        <v>205</v>
      </c>
      <c r="E93" s="43"/>
      <c r="F93" s="230" t="s">
        <v>5131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81</v>
      </c>
    </row>
    <row r="94" s="2" customFormat="1" ht="49.05" customHeight="1">
      <c r="A94" s="41"/>
      <c r="B94" s="42"/>
      <c r="C94" s="216" t="s">
        <v>236</v>
      </c>
      <c r="D94" s="216" t="s">
        <v>199</v>
      </c>
      <c r="E94" s="217" t="s">
        <v>5132</v>
      </c>
      <c r="F94" s="218" t="s">
        <v>5133</v>
      </c>
      <c r="G94" s="219" t="s">
        <v>202</v>
      </c>
      <c r="H94" s="220">
        <v>28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0.084250000000000005</v>
      </c>
      <c r="R94" s="225">
        <f>Q94*H94</f>
        <v>2.359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615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615</v>
      </c>
      <c r="BM94" s="227" t="s">
        <v>5134</v>
      </c>
    </row>
    <row r="95" s="2" customFormat="1">
      <c r="A95" s="41"/>
      <c r="B95" s="42"/>
      <c r="C95" s="43"/>
      <c r="D95" s="229" t="s">
        <v>205</v>
      </c>
      <c r="E95" s="43"/>
      <c r="F95" s="230" t="s">
        <v>5135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81</v>
      </c>
    </row>
    <row r="96" s="2" customFormat="1" ht="16.5" customHeight="1">
      <c r="A96" s="41"/>
      <c r="B96" s="42"/>
      <c r="C96" s="216" t="s">
        <v>247</v>
      </c>
      <c r="D96" s="216" t="s">
        <v>199</v>
      </c>
      <c r="E96" s="217" t="s">
        <v>5136</v>
      </c>
      <c r="F96" s="218" t="s">
        <v>5137</v>
      </c>
      <c r="G96" s="219" t="s">
        <v>903</v>
      </c>
      <c r="H96" s="220">
        <v>155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5138</v>
      </c>
    </row>
    <row r="97" s="2" customFormat="1" ht="16.5" customHeight="1">
      <c r="A97" s="41"/>
      <c r="B97" s="42"/>
      <c r="C97" s="216" t="s">
        <v>252</v>
      </c>
      <c r="D97" s="216" t="s">
        <v>199</v>
      </c>
      <c r="E97" s="217" t="s">
        <v>5139</v>
      </c>
      <c r="F97" s="218" t="s">
        <v>5140</v>
      </c>
      <c r="G97" s="219" t="s">
        <v>903</v>
      </c>
      <c r="H97" s="220">
        <v>155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109</v>
      </c>
      <c r="AT97" s="227" t="s">
        <v>199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5141</v>
      </c>
    </row>
    <row r="98" s="2" customFormat="1" ht="24.15" customHeight="1">
      <c r="A98" s="41"/>
      <c r="B98" s="42"/>
      <c r="C98" s="216" t="s">
        <v>257</v>
      </c>
      <c r="D98" s="216" t="s">
        <v>199</v>
      </c>
      <c r="E98" s="217" t="s">
        <v>5142</v>
      </c>
      <c r="F98" s="218" t="s">
        <v>5143</v>
      </c>
      <c r="G98" s="219" t="s">
        <v>903</v>
      </c>
      <c r="H98" s="220">
        <v>155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5144</v>
      </c>
    </row>
    <row r="99" s="2" customFormat="1" ht="49.05" customHeight="1">
      <c r="A99" s="41"/>
      <c r="B99" s="42"/>
      <c r="C99" s="216" t="s">
        <v>265</v>
      </c>
      <c r="D99" s="216" t="s">
        <v>199</v>
      </c>
      <c r="E99" s="217" t="s">
        <v>5145</v>
      </c>
      <c r="F99" s="218" t="s">
        <v>5146</v>
      </c>
      <c r="G99" s="219" t="s">
        <v>211</v>
      </c>
      <c r="H99" s="220">
        <v>60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5147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5148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81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5149</v>
      </c>
      <c r="G101" s="235"/>
      <c r="H101" s="239">
        <v>60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81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272</v>
      </c>
      <c r="D102" s="216" t="s">
        <v>199</v>
      </c>
      <c r="E102" s="217" t="s">
        <v>5150</v>
      </c>
      <c r="F102" s="218" t="s">
        <v>5151</v>
      </c>
      <c r="G102" s="219" t="s">
        <v>903</v>
      </c>
      <c r="H102" s="220">
        <v>316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5152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5153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81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5154</v>
      </c>
      <c r="G104" s="235"/>
      <c r="H104" s="239">
        <v>316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81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16.5" customHeight="1">
      <c r="A105" s="41"/>
      <c r="B105" s="42"/>
      <c r="C105" s="216" t="s">
        <v>8</v>
      </c>
      <c r="D105" s="216" t="s">
        <v>199</v>
      </c>
      <c r="E105" s="217" t="s">
        <v>5155</v>
      </c>
      <c r="F105" s="218" t="s">
        <v>5156</v>
      </c>
      <c r="G105" s="219" t="s">
        <v>903</v>
      </c>
      <c r="H105" s="220">
        <v>158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5157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3652</v>
      </c>
      <c r="F106" s="203" t="s">
        <v>5158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SUM(BK107:BK113)</f>
        <v>0</v>
      </c>
    </row>
    <row r="107" s="2" customFormat="1" ht="37.8" customHeight="1">
      <c r="A107" s="41"/>
      <c r="B107" s="42"/>
      <c r="C107" s="216" t="s">
        <v>284</v>
      </c>
      <c r="D107" s="216" t="s">
        <v>199</v>
      </c>
      <c r="E107" s="217" t="s">
        <v>5159</v>
      </c>
      <c r="F107" s="218" t="s">
        <v>5160</v>
      </c>
      <c r="G107" s="219" t="s">
        <v>903</v>
      </c>
      <c r="H107" s="220">
        <v>18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5161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5162</v>
      </c>
      <c r="G108" s="235"/>
      <c r="H108" s="239">
        <v>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81</v>
      </c>
      <c r="AV108" s="13" t="s">
        <v>83</v>
      </c>
      <c r="AW108" s="13" t="s">
        <v>35</v>
      </c>
      <c r="AX108" s="13" t="s">
        <v>74</v>
      </c>
      <c r="AY108" s="245" t="s">
        <v>197</v>
      </c>
    </row>
    <row r="109" s="13" customFormat="1">
      <c r="A109" s="13"/>
      <c r="B109" s="234"/>
      <c r="C109" s="235"/>
      <c r="D109" s="236" t="s">
        <v>207</v>
      </c>
      <c r="E109" s="237" t="s">
        <v>19</v>
      </c>
      <c r="F109" s="238" t="s">
        <v>5163</v>
      </c>
      <c r="G109" s="235"/>
      <c r="H109" s="239">
        <v>12.5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207</v>
      </c>
      <c r="AU109" s="245" t="s">
        <v>81</v>
      </c>
      <c r="AV109" s="13" t="s">
        <v>83</v>
      </c>
      <c r="AW109" s="13" t="s">
        <v>35</v>
      </c>
      <c r="AX109" s="13" t="s">
        <v>74</v>
      </c>
      <c r="AY109" s="245" t="s">
        <v>197</v>
      </c>
    </row>
    <row r="110" s="14" customFormat="1">
      <c r="A110" s="14"/>
      <c r="B110" s="246"/>
      <c r="C110" s="247"/>
      <c r="D110" s="236" t="s">
        <v>207</v>
      </c>
      <c r="E110" s="248" t="s">
        <v>19</v>
      </c>
      <c r="F110" s="249" t="s">
        <v>216</v>
      </c>
      <c r="G110" s="247"/>
      <c r="H110" s="250">
        <v>18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207</v>
      </c>
      <c r="AU110" s="256" t="s">
        <v>81</v>
      </c>
      <c r="AV110" s="14" t="s">
        <v>109</v>
      </c>
      <c r="AW110" s="14" t="s">
        <v>35</v>
      </c>
      <c r="AX110" s="14" t="s">
        <v>81</v>
      </c>
      <c r="AY110" s="256" t="s">
        <v>197</v>
      </c>
    </row>
    <row r="111" s="2" customFormat="1" ht="16.5" customHeight="1">
      <c r="A111" s="41"/>
      <c r="B111" s="42"/>
      <c r="C111" s="216" t="s">
        <v>291</v>
      </c>
      <c r="D111" s="216" t="s">
        <v>199</v>
      </c>
      <c r="E111" s="217" t="s">
        <v>5164</v>
      </c>
      <c r="F111" s="218" t="s">
        <v>5165</v>
      </c>
      <c r="G111" s="219" t="s">
        <v>3293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5166</v>
      </c>
    </row>
    <row r="112" s="2" customFormat="1" ht="16.5" customHeight="1">
      <c r="A112" s="41"/>
      <c r="B112" s="42"/>
      <c r="C112" s="216" t="s">
        <v>297</v>
      </c>
      <c r="D112" s="216" t="s">
        <v>199</v>
      </c>
      <c r="E112" s="217" t="s">
        <v>5167</v>
      </c>
      <c r="F112" s="218" t="s">
        <v>5168</v>
      </c>
      <c r="G112" s="219" t="s">
        <v>903</v>
      </c>
      <c r="H112" s="220">
        <v>12.800000000000001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5169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5170</v>
      </c>
      <c r="G113" s="235"/>
      <c r="H113" s="239">
        <v>12.800000000000001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81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12" customFormat="1" ht="25.92" customHeight="1">
      <c r="A114" s="12"/>
      <c r="B114" s="200"/>
      <c r="C114" s="201"/>
      <c r="D114" s="202" t="s">
        <v>73</v>
      </c>
      <c r="E114" s="203" t="s">
        <v>195</v>
      </c>
      <c r="F114" s="203" t="s">
        <v>196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74</v>
      </c>
      <c r="AY114" s="211" t="s">
        <v>197</v>
      </c>
      <c r="BK114" s="213">
        <f>BK115</f>
        <v>0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4775</v>
      </c>
      <c r="F115" s="214" t="s">
        <v>4776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SUM(BK116:BK122)</f>
        <v>0</v>
      </c>
    </row>
    <row r="116" s="2" customFormat="1" ht="37.8" customHeight="1">
      <c r="A116" s="41"/>
      <c r="B116" s="42"/>
      <c r="C116" s="216" t="s">
        <v>304</v>
      </c>
      <c r="D116" s="216" t="s">
        <v>199</v>
      </c>
      <c r="E116" s="217" t="s">
        <v>5171</v>
      </c>
      <c r="F116" s="218" t="s">
        <v>5172</v>
      </c>
      <c r="G116" s="219" t="s">
        <v>260</v>
      </c>
      <c r="H116" s="220">
        <v>7.2800000000000002</v>
      </c>
      <c r="I116" s="221"/>
      <c r="J116" s="222">
        <f>ROUND(I116*H116,2)</f>
        <v>0</v>
      </c>
      <c r="K116" s="218" t="s">
        <v>203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5173</v>
      </c>
    </row>
    <row r="117" s="2" customFormat="1">
      <c r="A117" s="41"/>
      <c r="B117" s="42"/>
      <c r="C117" s="43"/>
      <c r="D117" s="229" t="s">
        <v>205</v>
      </c>
      <c r="E117" s="43"/>
      <c r="F117" s="230" t="s">
        <v>5174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205</v>
      </c>
      <c r="AU117" s="20" t="s">
        <v>83</v>
      </c>
    </row>
    <row r="118" s="2" customFormat="1" ht="49.05" customHeight="1">
      <c r="A118" s="41"/>
      <c r="B118" s="42"/>
      <c r="C118" s="216" t="s">
        <v>309</v>
      </c>
      <c r="D118" s="216" t="s">
        <v>199</v>
      </c>
      <c r="E118" s="217" t="s">
        <v>5175</v>
      </c>
      <c r="F118" s="218" t="s">
        <v>5176</v>
      </c>
      <c r="G118" s="219" t="s">
        <v>260</v>
      </c>
      <c r="H118" s="220">
        <v>72.799999999999997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5177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5178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5179</v>
      </c>
      <c r="G120" s="235"/>
      <c r="H120" s="239">
        <v>72.799999999999997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81</v>
      </c>
      <c r="AY120" s="245" t="s">
        <v>197</v>
      </c>
    </row>
    <row r="121" s="2" customFormat="1" ht="44.25" customHeight="1">
      <c r="A121" s="41"/>
      <c r="B121" s="42"/>
      <c r="C121" s="216" t="s">
        <v>316</v>
      </c>
      <c r="D121" s="216" t="s">
        <v>199</v>
      </c>
      <c r="E121" s="217" t="s">
        <v>5180</v>
      </c>
      <c r="F121" s="218" t="s">
        <v>5055</v>
      </c>
      <c r="G121" s="219" t="s">
        <v>260</v>
      </c>
      <c r="H121" s="220">
        <v>7.2800000000000002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5181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5182</v>
      </c>
      <c r="G122" s="43"/>
      <c r="H122" s="43"/>
      <c r="I122" s="231"/>
      <c r="J122" s="43"/>
      <c r="K122" s="43"/>
      <c r="L122" s="47"/>
      <c r="M122" s="291"/>
      <c r="N122" s="292"/>
      <c r="O122" s="293"/>
      <c r="P122" s="293"/>
      <c r="Q122" s="293"/>
      <c r="R122" s="293"/>
      <c r="S122" s="293"/>
      <c r="T122" s="294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YfCkT0bPITWEEIIHSwxERYfCoK6CXyym2JN02Fgqv2+y9urGe5tJiiKjtMDc+lqG678r1UY9+mwR2hegagdQ1A==" hashValue="DKMnicE7BCMKrAyT5wrNgRY/1xAPim+xCopNwETeQ8q58n4pvQwXMiTfe4elAYMk1arHR7tWyOEu49gLU53PpQ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460021111"/>
    <hyperlink ref="F91" r:id="rId2" display="https://podminky.urs.cz/item/CS_URS_2024_02/113106023"/>
    <hyperlink ref="F93" r:id="rId3" display="https://podminky.urs.cz/item/CS_URS_2024_02/460871155"/>
    <hyperlink ref="F95" r:id="rId4" display="https://podminky.urs.cz/item/CS_URS_2024_02/460881612"/>
    <hyperlink ref="F100" r:id="rId5" display="https://podminky.urs.cz/item/CS_URS_2024_02/460091111"/>
    <hyperlink ref="F103" r:id="rId6" display="https://podminky.urs.cz/item/CS_URS_2024_02/460661112"/>
    <hyperlink ref="F117" r:id="rId7" display="https://podminky.urs.cz/item/CS_URS_2024_02/997221571"/>
    <hyperlink ref="F119" r:id="rId8" display="https://podminky.urs.cz/item/CS_URS_2024_02/997221579"/>
    <hyperlink ref="F122" r:id="rId9" display="https://podminky.urs.cz/item/CS_URS_2024_02/9972216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ROUND((SUM(BE85:BE158)),  2)</f>
        <v>0</v>
      </c>
      <c r="G33" s="41"/>
      <c r="H33" s="41"/>
      <c r="I33" s="161">
        <v>0.20999999999999999</v>
      </c>
      <c r="J33" s="160">
        <f>ROUND(((SUM(BE85:BE158))*I33),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ROUND((SUM(BF85:BF158)),  2)</f>
        <v>0</v>
      </c>
      <c r="G34" s="41"/>
      <c r="H34" s="41"/>
      <c r="I34" s="161">
        <v>0.12</v>
      </c>
      <c r="J34" s="160">
        <f>ROUND(((SUM(BF85:BF158))*I34),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ROUND((SUM(BG85:BG158)),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ROUND((SUM(BH85:BH158)),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ROUND((SUM(BI85:BI158)),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05 - Fotovoltaika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5184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5185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5186</v>
      </c>
      <c r="E62" s="181"/>
      <c r="F62" s="181"/>
      <c r="G62" s="181"/>
      <c r="H62" s="181"/>
      <c r="I62" s="181"/>
      <c r="J62" s="182">
        <f>J130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5187</v>
      </c>
      <c r="E63" s="181"/>
      <c r="F63" s="181"/>
      <c r="G63" s="181"/>
      <c r="H63" s="181"/>
      <c r="I63" s="181"/>
      <c r="J63" s="182">
        <f>J135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5188</v>
      </c>
      <c r="E64" s="181"/>
      <c r="F64" s="181"/>
      <c r="G64" s="181"/>
      <c r="H64" s="181"/>
      <c r="I64" s="181"/>
      <c r="J64" s="182">
        <f>J148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5189</v>
      </c>
      <c r="E65" s="181"/>
      <c r="F65" s="181"/>
      <c r="G65" s="181"/>
      <c r="H65" s="181"/>
      <c r="I65" s="181"/>
      <c r="J65" s="182">
        <f>J157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182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ZZS - Náchod - aktual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147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05 - Fotovoltaika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Náchod</v>
      </c>
      <c r="G79" s="43"/>
      <c r="H79" s="43"/>
      <c r="I79" s="35" t="s">
        <v>23</v>
      </c>
      <c r="J79" s="75" t="str">
        <f>IF(J12="","",J12)</f>
        <v>29. 7. 2024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Královéhradecký kraj</v>
      </c>
      <c r="G81" s="43"/>
      <c r="H81" s="43"/>
      <c r="I81" s="35" t="s">
        <v>31</v>
      </c>
      <c r="J81" s="39" t="str">
        <f>E21</f>
        <v>CE-ING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183</v>
      </c>
      <c r="D84" s="192" t="s">
        <v>59</v>
      </c>
      <c r="E84" s="192" t="s">
        <v>55</v>
      </c>
      <c r="F84" s="192" t="s">
        <v>56</v>
      </c>
      <c r="G84" s="192" t="s">
        <v>184</v>
      </c>
      <c r="H84" s="192" t="s">
        <v>185</v>
      </c>
      <c r="I84" s="192" t="s">
        <v>186</v>
      </c>
      <c r="J84" s="192" t="s">
        <v>153</v>
      </c>
      <c r="K84" s="193" t="s">
        <v>187</v>
      </c>
      <c r="L84" s="194"/>
      <c r="M84" s="95" t="s">
        <v>19</v>
      </c>
      <c r="N84" s="96" t="s">
        <v>44</v>
      </c>
      <c r="O84" s="96" t="s">
        <v>188</v>
      </c>
      <c r="P84" s="96" t="s">
        <v>189</v>
      </c>
      <c r="Q84" s="96" t="s">
        <v>190</v>
      </c>
      <c r="R84" s="96" t="s">
        <v>191</v>
      </c>
      <c r="S84" s="96" t="s">
        <v>192</v>
      </c>
      <c r="T84" s="97" t="s">
        <v>193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194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P86+P106+P130+P135+P148+P157</f>
        <v>0</v>
      </c>
      <c r="Q85" s="99"/>
      <c r="R85" s="197">
        <f>R86+R106+R130+R135+R148+R157</f>
        <v>0</v>
      </c>
      <c r="S85" s="99"/>
      <c r="T85" s="198">
        <f>T86+T106+T130+T135+T148+T157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154</v>
      </c>
      <c r="BK85" s="199">
        <f>BK86+BK106+BK130+BK135+BK148+BK157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2025</v>
      </c>
      <c r="F86" s="203" t="s">
        <v>5190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SUM(P87:P105)</f>
        <v>0</v>
      </c>
      <c r="Q86" s="208"/>
      <c r="R86" s="209">
        <f>SUM(R87:R105)</f>
        <v>0</v>
      </c>
      <c r="S86" s="208"/>
      <c r="T86" s="210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73</v>
      </c>
      <c r="AU86" s="212" t="s">
        <v>74</v>
      </c>
      <c r="AY86" s="211" t="s">
        <v>197</v>
      </c>
      <c r="BK86" s="213">
        <f>SUM(BK87:BK105)</f>
        <v>0</v>
      </c>
    </row>
    <row r="87" s="2" customFormat="1" ht="24.15" customHeight="1">
      <c r="A87" s="41"/>
      <c r="B87" s="42"/>
      <c r="C87" s="278" t="s">
        <v>81</v>
      </c>
      <c r="D87" s="278" t="s">
        <v>547</v>
      </c>
      <c r="E87" s="279" t="s">
        <v>5191</v>
      </c>
      <c r="F87" s="280" t="s">
        <v>5192</v>
      </c>
      <c r="G87" s="281" t="s">
        <v>3293</v>
      </c>
      <c r="H87" s="282">
        <v>1</v>
      </c>
      <c r="I87" s="283"/>
      <c r="J87" s="284">
        <f>ROUND(I87*H87,2)</f>
        <v>0</v>
      </c>
      <c r="K87" s="280" t="s">
        <v>19</v>
      </c>
      <c r="L87" s="285"/>
      <c r="M87" s="286" t="s">
        <v>19</v>
      </c>
      <c r="N87" s="287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252</v>
      </c>
      <c r="AT87" s="227" t="s">
        <v>547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5193</v>
      </c>
    </row>
    <row r="88" s="2" customFormat="1" ht="21.75" customHeight="1">
      <c r="A88" s="41"/>
      <c r="B88" s="42"/>
      <c r="C88" s="278" t="s">
        <v>83</v>
      </c>
      <c r="D88" s="278" t="s">
        <v>547</v>
      </c>
      <c r="E88" s="279" t="s">
        <v>5194</v>
      </c>
      <c r="F88" s="280" t="s">
        <v>5195</v>
      </c>
      <c r="G88" s="281" t="s">
        <v>3001</v>
      </c>
      <c r="H88" s="282">
        <v>132</v>
      </c>
      <c r="I88" s="283"/>
      <c r="J88" s="284">
        <f>ROUND(I88*H88,2)</f>
        <v>0</v>
      </c>
      <c r="K88" s="280" t="s">
        <v>19</v>
      </c>
      <c r="L88" s="285"/>
      <c r="M88" s="286" t="s">
        <v>19</v>
      </c>
      <c r="N88" s="287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252</v>
      </c>
      <c r="AT88" s="227" t="s">
        <v>547</v>
      </c>
      <c r="AU88" s="227" t="s">
        <v>81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5196</v>
      </c>
    </row>
    <row r="89" s="2" customFormat="1" ht="33" customHeight="1">
      <c r="A89" s="41"/>
      <c r="B89" s="42"/>
      <c r="C89" s="278" t="s">
        <v>94</v>
      </c>
      <c r="D89" s="278" t="s">
        <v>547</v>
      </c>
      <c r="E89" s="279" t="s">
        <v>5197</v>
      </c>
      <c r="F89" s="280" t="s">
        <v>5198</v>
      </c>
      <c r="G89" s="281" t="s">
        <v>3293</v>
      </c>
      <c r="H89" s="282">
        <v>110</v>
      </c>
      <c r="I89" s="283"/>
      <c r="J89" s="284">
        <f>ROUND(I89*H89,2)</f>
        <v>0</v>
      </c>
      <c r="K89" s="280" t="s">
        <v>19</v>
      </c>
      <c r="L89" s="285"/>
      <c r="M89" s="286" t="s">
        <v>19</v>
      </c>
      <c r="N89" s="287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252</v>
      </c>
      <c r="AT89" s="227" t="s">
        <v>547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5199</v>
      </c>
    </row>
    <row r="90" s="2" customFormat="1" ht="16.5" customHeight="1">
      <c r="A90" s="41"/>
      <c r="B90" s="42"/>
      <c r="C90" s="278" t="s">
        <v>109</v>
      </c>
      <c r="D90" s="278" t="s">
        <v>547</v>
      </c>
      <c r="E90" s="279" t="s">
        <v>5200</v>
      </c>
      <c r="F90" s="280" t="s">
        <v>5201</v>
      </c>
      <c r="G90" s="281" t="s">
        <v>3293</v>
      </c>
      <c r="H90" s="282">
        <v>1</v>
      </c>
      <c r="I90" s="283"/>
      <c r="J90" s="284">
        <f>ROUND(I90*H90,2)</f>
        <v>0</v>
      </c>
      <c r="K90" s="280" t="s">
        <v>19</v>
      </c>
      <c r="L90" s="285"/>
      <c r="M90" s="286" t="s">
        <v>19</v>
      </c>
      <c r="N90" s="287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252</v>
      </c>
      <c r="AT90" s="227" t="s">
        <v>547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5202</v>
      </c>
    </row>
    <row r="91" s="2" customFormat="1" ht="16.5" customHeight="1">
      <c r="A91" s="41"/>
      <c r="B91" s="42"/>
      <c r="C91" s="278" t="s">
        <v>230</v>
      </c>
      <c r="D91" s="278" t="s">
        <v>547</v>
      </c>
      <c r="E91" s="279" t="s">
        <v>5203</v>
      </c>
      <c r="F91" s="280" t="s">
        <v>5204</v>
      </c>
      <c r="G91" s="281" t="s">
        <v>3293</v>
      </c>
      <c r="H91" s="282">
        <v>110</v>
      </c>
      <c r="I91" s="283"/>
      <c r="J91" s="284">
        <f>ROUND(I91*H91,2)</f>
        <v>0</v>
      </c>
      <c r="K91" s="280" t="s">
        <v>19</v>
      </c>
      <c r="L91" s="285"/>
      <c r="M91" s="286" t="s">
        <v>19</v>
      </c>
      <c r="N91" s="287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252</v>
      </c>
      <c r="AT91" s="227" t="s">
        <v>547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5205</v>
      </c>
    </row>
    <row r="92" s="2" customFormat="1" ht="16.5" customHeight="1">
      <c r="A92" s="41"/>
      <c r="B92" s="42"/>
      <c r="C92" s="278" t="s">
        <v>236</v>
      </c>
      <c r="D92" s="278" t="s">
        <v>547</v>
      </c>
      <c r="E92" s="279" t="s">
        <v>5206</v>
      </c>
      <c r="F92" s="280" t="s">
        <v>5207</v>
      </c>
      <c r="G92" s="281" t="s">
        <v>3293</v>
      </c>
      <c r="H92" s="282">
        <v>1</v>
      </c>
      <c r="I92" s="283"/>
      <c r="J92" s="284">
        <f>ROUND(I92*H92,2)</f>
        <v>0</v>
      </c>
      <c r="K92" s="280" t="s">
        <v>19</v>
      </c>
      <c r="L92" s="285"/>
      <c r="M92" s="286" t="s">
        <v>19</v>
      </c>
      <c r="N92" s="287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252</v>
      </c>
      <c r="AT92" s="227" t="s">
        <v>547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5208</v>
      </c>
    </row>
    <row r="93" s="2" customFormat="1" ht="16.5" customHeight="1">
      <c r="A93" s="41"/>
      <c r="B93" s="42"/>
      <c r="C93" s="278" t="s">
        <v>247</v>
      </c>
      <c r="D93" s="278" t="s">
        <v>547</v>
      </c>
      <c r="E93" s="279" t="s">
        <v>5209</v>
      </c>
      <c r="F93" s="280" t="s">
        <v>5210</v>
      </c>
      <c r="G93" s="281" t="s">
        <v>3293</v>
      </c>
      <c r="H93" s="282">
        <v>2</v>
      </c>
      <c r="I93" s="283"/>
      <c r="J93" s="284">
        <f>ROUND(I93*H93,2)</f>
        <v>0</v>
      </c>
      <c r="K93" s="280" t="s">
        <v>19</v>
      </c>
      <c r="L93" s="285"/>
      <c r="M93" s="286" t="s">
        <v>19</v>
      </c>
      <c r="N93" s="287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252</v>
      </c>
      <c r="AT93" s="227" t="s">
        <v>547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5211</v>
      </c>
    </row>
    <row r="94" s="2" customFormat="1" ht="16.5" customHeight="1">
      <c r="A94" s="41"/>
      <c r="B94" s="42"/>
      <c r="C94" s="278" t="s">
        <v>252</v>
      </c>
      <c r="D94" s="278" t="s">
        <v>547</v>
      </c>
      <c r="E94" s="279" t="s">
        <v>5212</v>
      </c>
      <c r="F94" s="280" t="s">
        <v>5213</v>
      </c>
      <c r="G94" s="281" t="s">
        <v>3293</v>
      </c>
      <c r="H94" s="282">
        <v>110</v>
      </c>
      <c r="I94" s="283"/>
      <c r="J94" s="284">
        <f>ROUND(I94*H94,2)</f>
        <v>0</v>
      </c>
      <c r="K94" s="280" t="s">
        <v>19</v>
      </c>
      <c r="L94" s="285"/>
      <c r="M94" s="286" t="s">
        <v>19</v>
      </c>
      <c r="N94" s="287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252</v>
      </c>
      <c r="AT94" s="227" t="s">
        <v>547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5214</v>
      </c>
    </row>
    <row r="95" s="2" customFormat="1" ht="16.5" customHeight="1">
      <c r="A95" s="41"/>
      <c r="B95" s="42"/>
      <c r="C95" s="278" t="s">
        <v>257</v>
      </c>
      <c r="D95" s="278" t="s">
        <v>547</v>
      </c>
      <c r="E95" s="279" t="s">
        <v>5215</v>
      </c>
      <c r="F95" s="280" t="s">
        <v>5216</v>
      </c>
      <c r="G95" s="281" t="s">
        <v>1331</v>
      </c>
      <c r="H95" s="300"/>
      <c r="I95" s="283"/>
      <c r="J95" s="284">
        <f>ROUND(I95*H95,2)</f>
        <v>0</v>
      </c>
      <c r="K95" s="280" t="s">
        <v>19</v>
      </c>
      <c r="L95" s="285"/>
      <c r="M95" s="286" t="s">
        <v>19</v>
      </c>
      <c r="N95" s="287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252</v>
      </c>
      <c r="AT95" s="227" t="s">
        <v>547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5217</v>
      </c>
    </row>
    <row r="96" s="2" customFormat="1" ht="16.5" customHeight="1">
      <c r="A96" s="41"/>
      <c r="B96" s="42"/>
      <c r="C96" s="278" t="s">
        <v>265</v>
      </c>
      <c r="D96" s="278" t="s">
        <v>547</v>
      </c>
      <c r="E96" s="279" t="s">
        <v>5218</v>
      </c>
      <c r="F96" s="280" t="s">
        <v>5216</v>
      </c>
      <c r="G96" s="281" t="s">
        <v>3293</v>
      </c>
      <c r="H96" s="282">
        <v>1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252</v>
      </c>
      <c r="AT96" s="227" t="s">
        <v>547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5219</v>
      </c>
    </row>
    <row r="97" s="2" customFormat="1" ht="21.75" customHeight="1">
      <c r="A97" s="41"/>
      <c r="B97" s="42"/>
      <c r="C97" s="278" t="s">
        <v>272</v>
      </c>
      <c r="D97" s="278" t="s">
        <v>547</v>
      </c>
      <c r="E97" s="279" t="s">
        <v>5220</v>
      </c>
      <c r="F97" s="280" t="s">
        <v>5221</v>
      </c>
      <c r="G97" s="281" t="s">
        <v>903</v>
      </c>
      <c r="H97" s="282">
        <v>510</v>
      </c>
      <c r="I97" s="283"/>
      <c r="J97" s="284">
        <f>ROUND(I97*H97,2)</f>
        <v>0</v>
      </c>
      <c r="K97" s="280" t="s">
        <v>19</v>
      </c>
      <c r="L97" s="285"/>
      <c r="M97" s="286" t="s">
        <v>19</v>
      </c>
      <c r="N97" s="287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252</v>
      </c>
      <c r="AT97" s="227" t="s">
        <v>547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5222</v>
      </c>
    </row>
    <row r="98" s="2" customFormat="1" ht="21.75" customHeight="1">
      <c r="A98" s="41"/>
      <c r="B98" s="42"/>
      <c r="C98" s="278" t="s">
        <v>8</v>
      </c>
      <c r="D98" s="278" t="s">
        <v>547</v>
      </c>
      <c r="E98" s="279" t="s">
        <v>5223</v>
      </c>
      <c r="F98" s="280" t="s">
        <v>5224</v>
      </c>
      <c r="G98" s="281" t="s">
        <v>903</v>
      </c>
      <c r="H98" s="282">
        <v>510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252</v>
      </c>
      <c r="AT98" s="227" t="s">
        <v>547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5225</v>
      </c>
    </row>
    <row r="99" s="2" customFormat="1" ht="24.15" customHeight="1">
      <c r="A99" s="41"/>
      <c r="B99" s="42"/>
      <c r="C99" s="278" t="s">
        <v>284</v>
      </c>
      <c r="D99" s="278" t="s">
        <v>547</v>
      </c>
      <c r="E99" s="279" t="s">
        <v>5226</v>
      </c>
      <c r="F99" s="280" t="s">
        <v>5227</v>
      </c>
      <c r="G99" s="281" t="s">
        <v>5228</v>
      </c>
      <c r="H99" s="282">
        <v>10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252</v>
      </c>
      <c r="AT99" s="227" t="s">
        <v>547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5229</v>
      </c>
    </row>
    <row r="100" s="2" customFormat="1" ht="24.15" customHeight="1">
      <c r="A100" s="41"/>
      <c r="B100" s="42"/>
      <c r="C100" s="278" t="s">
        <v>291</v>
      </c>
      <c r="D100" s="278" t="s">
        <v>547</v>
      </c>
      <c r="E100" s="279" t="s">
        <v>5230</v>
      </c>
      <c r="F100" s="280" t="s">
        <v>5231</v>
      </c>
      <c r="G100" s="281" t="s">
        <v>5228</v>
      </c>
      <c r="H100" s="282">
        <v>10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252</v>
      </c>
      <c r="AT100" s="227" t="s">
        <v>547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5232</v>
      </c>
    </row>
    <row r="101" s="2" customFormat="1" ht="16.5" customHeight="1">
      <c r="A101" s="41"/>
      <c r="B101" s="42"/>
      <c r="C101" s="278" t="s">
        <v>633</v>
      </c>
      <c r="D101" s="290" t="s">
        <v>547</v>
      </c>
      <c r="E101" s="279" t="s">
        <v>5233</v>
      </c>
      <c r="F101" s="280" t="s">
        <v>5234</v>
      </c>
      <c r="G101" s="281" t="s">
        <v>3293</v>
      </c>
      <c r="H101" s="282">
        <v>1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252</v>
      </c>
      <c r="AT101" s="227" t="s">
        <v>547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5235</v>
      </c>
    </row>
    <row r="102" s="2" customFormat="1" ht="16.5" customHeight="1">
      <c r="A102" s="41"/>
      <c r="B102" s="42"/>
      <c r="C102" s="278" t="s">
        <v>297</v>
      </c>
      <c r="D102" s="278" t="s">
        <v>547</v>
      </c>
      <c r="E102" s="279" t="s">
        <v>5236</v>
      </c>
      <c r="F102" s="280" t="s">
        <v>5237</v>
      </c>
      <c r="G102" s="281" t="s">
        <v>3001</v>
      </c>
      <c r="H102" s="282">
        <v>1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252</v>
      </c>
      <c r="AT102" s="227" t="s">
        <v>547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5238</v>
      </c>
    </row>
    <row r="103" s="2" customFormat="1" ht="16.5" customHeight="1">
      <c r="A103" s="41"/>
      <c r="B103" s="42"/>
      <c r="C103" s="278" t="s">
        <v>304</v>
      </c>
      <c r="D103" s="278" t="s">
        <v>547</v>
      </c>
      <c r="E103" s="279" t="s">
        <v>5239</v>
      </c>
      <c r="F103" s="280" t="s">
        <v>5240</v>
      </c>
      <c r="G103" s="281" t="s">
        <v>1331</v>
      </c>
      <c r="H103" s="300"/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252</v>
      </c>
      <c r="AT103" s="227" t="s">
        <v>547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5241</v>
      </c>
    </row>
    <row r="104" s="2" customFormat="1" ht="16.5" customHeight="1">
      <c r="A104" s="41"/>
      <c r="B104" s="42"/>
      <c r="C104" s="278" t="s">
        <v>309</v>
      </c>
      <c r="D104" s="278" t="s">
        <v>547</v>
      </c>
      <c r="E104" s="279" t="s">
        <v>5242</v>
      </c>
      <c r="F104" s="280" t="s">
        <v>5243</v>
      </c>
      <c r="G104" s="281" t="s">
        <v>1331</v>
      </c>
      <c r="H104" s="300"/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252</v>
      </c>
      <c r="AT104" s="227" t="s">
        <v>547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5244</v>
      </c>
    </row>
    <row r="105" s="2" customFormat="1" ht="16.5" customHeight="1">
      <c r="A105" s="41"/>
      <c r="B105" s="42"/>
      <c r="C105" s="278" t="s">
        <v>316</v>
      </c>
      <c r="D105" s="278" t="s">
        <v>547</v>
      </c>
      <c r="E105" s="279" t="s">
        <v>5245</v>
      </c>
      <c r="F105" s="280" t="s">
        <v>5246</v>
      </c>
      <c r="G105" s="281" t="s">
        <v>1331</v>
      </c>
      <c r="H105" s="300"/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252</v>
      </c>
      <c r="AT105" s="227" t="s">
        <v>547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5247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3652</v>
      </c>
      <c r="F106" s="203" t="s">
        <v>5248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SUM(P107:P129)</f>
        <v>0</v>
      </c>
      <c r="Q106" s="208"/>
      <c r="R106" s="209">
        <f>SUM(R107:R129)</f>
        <v>0</v>
      </c>
      <c r="S106" s="208"/>
      <c r="T106" s="210">
        <f>SUM(T107:T129)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SUM(BK107:BK129)</f>
        <v>0</v>
      </c>
    </row>
    <row r="107" s="2" customFormat="1" ht="44.25" customHeight="1">
      <c r="A107" s="41"/>
      <c r="B107" s="42"/>
      <c r="C107" s="278" t="s">
        <v>323</v>
      </c>
      <c r="D107" s="278" t="s">
        <v>547</v>
      </c>
      <c r="E107" s="279" t="s">
        <v>5249</v>
      </c>
      <c r="F107" s="280" t="s">
        <v>5250</v>
      </c>
      <c r="G107" s="281" t="s">
        <v>3293</v>
      </c>
      <c r="H107" s="282">
        <v>40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252</v>
      </c>
      <c r="AT107" s="227" t="s">
        <v>547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5251</v>
      </c>
    </row>
    <row r="108" s="2" customFormat="1" ht="16.5" customHeight="1">
      <c r="A108" s="41"/>
      <c r="B108" s="42"/>
      <c r="C108" s="278" t="s">
        <v>330</v>
      </c>
      <c r="D108" s="278" t="s">
        <v>547</v>
      </c>
      <c r="E108" s="279" t="s">
        <v>5252</v>
      </c>
      <c r="F108" s="280" t="s">
        <v>5253</v>
      </c>
      <c r="G108" s="281" t="s">
        <v>3293</v>
      </c>
      <c r="H108" s="282">
        <v>40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252</v>
      </c>
      <c r="AT108" s="227" t="s">
        <v>547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5254</v>
      </c>
    </row>
    <row r="109" s="2" customFormat="1" ht="16.5" customHeight="1">
      <c r="A109" s="41"/>
      <c r="B109" s="42"/>
      <c r="C109" s="278" t="s">
        <v>7</v>
      </c>
      <c r="D109" s="278" t="s">
        <v>547</v>
      </c>
      <c r="E109" s="279" t="s">
        <v>5255</v>
      </c>
      <c r="F109" s="280" t="s">
        <v>5256</v>
      </c>
      <c r="G109" s="281" t="s">
        <v>3293</v>
      </c>
      <c r="H109" s="282">
        <v>8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252</v>
      </c>
      <c r="AT109" s="227" t="s">
        <v>547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5257</v>
      </c>
    </row>
    <row r="110" s="2" customFormat="1" ht="24.15" customHeight="1">
      <c r="A110" s="41"/>
      <c r="B110" s="42"/>
      <c r="C110" s="278" t="s">
        <v>341</v>
      </c>
      <c r="D110" s="278" t="s">
        <v>547</v>
      </c>
      <c r="E110" s="279" t="s">
        <v>5258</v>
      </c>
      <c r="F110" s="280" t="s">
        <v>5259</v>
      </c>
      <c r="G110" s="281" t="s">
        <v>3293</v>
      </c>
      <c r="H110" s="282">
        <v>10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252</v>
      </c>
      <c r="AT110" s="227" t="s">
        <v>547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5260</v>
      </c>
    </row>
    <row r="111" s="2" customFormat="1" ht="16.5" customHeight="1">
      <c r="A111" s="41"/>
      <c r="B111" s="42"/>
      <c r="C111" s="278" t="s">
        <v>350</v>
      </c>
      <c r="D111" s="278" t="s">
        <v>547</v>
      </c>
      <c r="E111" s="279" t="s">
        <v>5261</v>
      </c>
      <c r="F111" s="280" t="s">
        <v>5262</v>
      </c>
      <c r="G111" s="281" t="s">
        <v>903</v>
      </c>
      <c r="H111" s="282">
        <v>20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252</v>
      </c>
      <c r="AT111" s="227" t="s">
        <v>547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5263</v>
      </c>
    </row>
    <row r="112" s="2" customFormat="1" ht="16.5" customHeight="1">
      <c r="A112" s="41"/>
      <c r="B112" s="42"/>
      <c r="C112" s="278" t="s">
        <v>358</v>
      </c>
      <c r="D112" s="278" t="s">
        <v>547</v>
      </c>
      <c r="E112" s="279" t="s">
        <v>5264</v>
      </c>
      <c r="F112" s="280" t="s">
        <v>5265</v>
      </c>
      <c r="G112" s="281" t="s">
        <v>3293</v>
      </c>
      <c r="H112" s="282">
        <v>1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252</v>
      </c>
      <c r="AT112" s="227" t="s">
        <v>547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5266</v>
      </c>
    </row>
    <row r="113" s="2" customFormat="1" ht="16.5" customHeight="1">
      <c r="A113" s="41"/>
      <c r="B113" s="42"/>
      <c r="C113" s="278" t="s">
        <v>365</v>
      </c>
      <c r="D113" s="278" t="s">
        <v>547</v>
      </c>
      <c r="E113" s="279" t="s">
        <v>5267</v>
      </c>
      <c r="F113" s="280" t="s">
        <v>5268</v>
      </c>
      <c r="G113" s="281" t="s">
        <v>3293</v>
      </c>
      <c r="H113" s="282">
        <v>50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252</v>
      </c>
      <c r="AT113" s="227" t="s">
        <v>547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5269</v>
      </c>
    </row>
    <row r="114" s="2" customFormat="1" ht="16.5" customHeight="1">
      <c r="A114" s="41"/>
      <c r="B114" s="42"/>
      <c r="C114" s="278" t="s">
        <v>372</v>
      </c>
      <c r="D114" s="278" t="s">
        <v>547</v>
      </c>
      <c r="E114" s="279" t="s">
        <v>5270</v>
      </c>
      <c r="F114" s="280" t="s">
        <v>5271</v>
      </c>
      <c r="G114" s="281" t="s">
        <v>3293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252</v>
      </c>
      <c r="AT114" s="227" t="s">
        <v>547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5272</v>
      </c>
    </row>
    <row r="115" s="2" customFormat="1" ht="24.15" customHeight="1">
      <c r="A115" s="41"/>
      <c r="B115" s="42"/>
      <c r="C115" s="278" t="s">
        <v>379</v>
      </c>
      <c r="D115" s="278" t="s">
        <v>547</v>
      </c>
      <c r="E115" s="279" t="s">
        <v>5273</v>
      </c>
      <c r="F115" s="280" t="s">
        <v>5274</v>
      </c>
      <c r="G115" s="281" t="s">
        <v>3293</v>
      </c>
      <c r="H115" s="282">
        <v>1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252</v>
      </c>
      <c r="AT115" s="227" t="s">
        <v>547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5275</v>
      </c>
    </row>
    <row r="116" s="2" customFormat="1" ht="33" customHeight="1">
      <c r="A116" s="41"/>
      <c r="B116" s="42"/>
      <c r="C116" s="278" t="s">
        <v>385</v>
      </c>
      <c r="D116" s="278" t="s">
        <v>547</v>
      </c>
      <c r="E116" s="279" t="s">
        <v>5276</v>
      </c>
      <c r="F116" s="280" t="s">
        <v>5277</v>
      </c>
      <c r="G116" s="281" t="s">
        <v>3293</v>
      </c>
      <c r="H116" s="282">
        <v>1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252</v>
      </c>
      <c r="AT116" s="227" t="s">
        <v>547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5278</v>
      </c>
    </row>
    <row r="117" s="2" customFormat="1" ht="16.5" customHeight="1">
      <c r="A117" s="41"/>
      <c r="B117" s="42"/>
      <c r="C117" s="278" t="s">
        <v>392</v>
      </c>
      <c r="D117" s="278" t="s">
        <v>547</v>
      </c>
      <c r="E117" s="279" t="s">
        <v>5279</v>
      </c>
      <c r="F117" s="280" t="s">
        <v>5280</v>
      </c>
      <c r="G117" s="281" t="s">
        <v>2082</v>
      </c>
      <c r="H117" s="282">
        <v>100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252</v>
      </c>
      <c r="AT117" s="227" t="s">
        <v>547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5281</v>
      </c>
    </row>
    <row r="118" s="2" customFormat="1" ht="16.5" customHeight="1">
      <c r="A118" s="41"/>
      <c r="B118" s="42"/>
      <c r="C118" s="278" t="s">
        <v>396</v>
      </c>
      <c r="D118" s="278" t="s">
        <v>547</v>
      </c>
      <c r="E118" s="279" t="s">
        <v>5282</v>
      </c>
      <c r="F118" s="280" t="s">
        <v>5283</v>
      </c>
      <c r="G118" s="281" t="s">
        <v>3293</v>
      </c>
      <c r="H118" s="282">
        <v>20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252</v>
      </c>
      <c r="AT118" s="227" t="s">
        <v>547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5284</v>
      </c>
    </row>
    <row r="119" s="2" customFormat="1" ht="16.5" customHeight="1">
      <c r="A119" s="41"/>
      <c r="B119" s="42"/>
      <c r="C119" s="278" t="s">
        <v>403</v>
      </c>
      <c r="D119" s="278" t="s">
        <v>547</v>
      </c>
      <c r="E119" s="279" t="s">
        <v>5285</v>
      </c>
      <c r="F119" s="280" t="s">
        <v>5286</v>
      </c>
      <c r="G119" s="281" t="s">
        <v>3293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252</v>
      </c>
      <c r="AT119" s="227" t="s">
        <v>547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5287</v>
      </c>
    </row>
    <row r="120" s="2" customFormat="1" ht="16.5" customHeight="1">
      <c r="A120" s="41"/>
      <c r="B120" s="42"/>
      <c r="C120" s="278" t="s">
        <v>409</v>
      </c>
      <c r="D120" s="278" t="s">
        <v>547</v>
      </c>
      <c r="E120" s="279" t="s">
        <v>5288</v>
      </c>
      <c r="F120" s="280" t="s">
        <v>5289</v>
      </c>
      <c r="G120" s="281" t="s">
        <v>3293</v>
      </c>
      <c r="H120" s="282">
        <v>2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252</v>
      </c>
      <c r="AT120" s="227" t="s">
        <v>547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5290</v>
      </c>
    </row>
    <row r="121" s="2" customFormat="1" ht="49.05" customHeight="1">
      <c r="A121" s="41"/>
      <c r="B121" s="42"/>
      <c r="C121" s="216" t="s">
        <v>415</v>
      </c>
      <c r="D121" s="216" t="s">
        <v>199</v>
      </c>
      <c r="E121" s="217" t="s">
        <v>5291</v>
      </c>
      <c r="F121" s="218" t="s">
        <v>5292</v>
      </c>
      <c r="G121" s="219" t="s">
        <v>3293</v>
      </c>
      <c r="H121" s="220">
        <v>110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5293</v>
      </c>
    </row>
    <row r="122" s="2" customFormat="1" ht="24.15" customHeight="1">
      <c r="A122" s="41"/>
      <c r="B122" s="42"/>
      <c r="C122" s="216" t="s">
        <v>421</v>
      </c>
      <c r="D122" s="216" t="s">
        <v>199</v>
      </c>
      <c r="E122" s="217" t="s">
        <v>5294</v>
      </c>
      <c r="F122" s="218" t="s">
        <v>5295</v>
      </c>
      <c r="G122" s="219" t="s">
        <v>3293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5296</v>
      </c>
    </row>
    <row r="123" s="2" customFormat="1" ht="16.5" customHeight="1">
      <c r="A123" s="41"/>
      <c r="B123" s="42"/>
      <c r="C123" s="216" t="s">
        <v>428</v>
      </c>
      <c r="D123" s="216" t="s">
        <v>199</v>
      </c>
      <c r="E123" s="217" t="s">
        <v>5297</v>
      </c>
      <c r="F123" s="218" t="s">
        <v>5298</v>
      </c>
      <c r="G123" s="219" t="s">
        <v>3293</v>
      </c>
      <c r="H123" s="220">
        <v>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5299</v>
      </c>
    </row>
    <row r="124" s="2" customFormat="1" ht="16.5" customHeight="1">
      <c r="A124" s="41"/>
      <c r="B124" s="42"/>
      <c r="C124" s="216" t="s">
        <v>436</v>
      </c>
      <c r="D124" s="216" t="s">
        <v>199</v>
      </c>
      <c r="E124" s="217" t="s">
        <v>5300</v>
      </c>
      <c r="F124" s="218" t="s">
        <v>5301</v>
      </c>
      <c r="G124" s="219" t="s">
        <v>3293</v>
      </c>
      <c r="H124" s="220">
        <v>110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5302</v>
      </c>
    </row>
    <row r="125" s="2" customFormat="1" ht="16.5" customHeight="1">
      <c r="A125" s="41"/>
      <c r="B125" s="42"/>
      <c r="C125" s="216" t="s">
        <v>443</v>
      </c>
      <c r="D125" s="216" t="s">
        <v>199</v>
      </c>
      <c r="E125" s="217" t="s">
        <v>5303</v>
      </c>
      <c r="F125" s="218" t="s">
        <v>5304</v>
      </c>
      <c r="G125" s="219" t="s">
        <v>3293</v>
      </c>
      <c r="H125" s="220">
        <v>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5305</v>
      </c>
    </row>
    <row r="126" s="2" customFormat="1" ht="16.5" customHeight="1">
      <c r="A126" s="41"/>
      <c r="B126" s="42"/>
      <c r="C126" s="216" t="s">
        <v>449</v>
      </c>
      <c r="D126" s="216" t="s">
        <v>199</v>
      </c>
      <c r="E126" s="217" t="s">
        <v>5306</v>
      </c>
      <c r="F126" s="218" t="s">
        <v>5307</v>
      </c>
      <c r="G126" s="219" t="s">
        <v>3293</v>
      </c>
      <c r="H126" s="220">
        <v>110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5308</v>
      </c>
    </row>
    <row r="127" s="2" customFormat="1" ht="16.5" customHeight="1">
      <c r="A127" s="41"/>
      <c r="B127" s="42"/>
      <c r="C127" s="216" t="s">
        <v>455</v>
      </c>
      <c r="D127" s="216" t="s">
        <v>199</v>
      </c>
      <c r="E127" s="217" t="s">
        <v>5309</v>
      </c>
      <c r="F127" s="218" t="s">
        <v>5310</v>
      </c>
      <c r="G127" s="219" t="s">
        <v>3293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5311</v>
      </c>
    </row>
    <row r="128" s="2" customFormat="1" ht="16.5" customHeight="1">
      <c r="A128" s="41"/>
      <c r="B128" s="42"/>
      <c r="C128" s="216" t="s">
        <v>461</v>
      </c>
      <c r="D128" s="216" t="s">
        <v>199</v>
      </c>
      <c r="E128" s="217" t="s">
        <v>5312</v>
      </c>
      <c r="F128" s="218" t="s">
        <v>5313</v>
      </c>
      <c r="G128" s="219" t="s">
        <v>3293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5314</v>
      </c>
    </row>
    <row r="129" s="2" customFormat="1" ht="16.5" customHeight="1">
      <c r="A129" s="41"/>
      <c r="B129" s="42"/>
      <c r="C129" s="216" t="s">
        <v>468</v>
      </c>
      <c r="D129" s="216" t="s">
        <v>199</v>
      </c>
      <c r="E129" s="217" t="s">
        <v>5315</v>
      </c>
      <c r="F129" s="218" t="s">
        <v>5316</v>
      </c>
      <c r="G129" s="219" t="s">
        <v>3293</v>
      </c>
      <c r="H129" s="220">
        <v>5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5317</v>
      </c>
    </row>
    <row r="130" s="12" customFormat="1" ht="25.92" customHeight="1">
      <c r="A130" s="12"/>
      <c r="B130" s="200"/>
      <c r="C130" s="201"/>
      <c r="D130" s="202" t="s">
        <v>73</v>
      </c>
      <c r="E130" s="203" t="s">
        <v>2061</v>
      </c>
      <c r="F130" s="203" t="s">
        <v>5318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81</v>
      </c>
      <c r="AT130" s="212" t="s">
        <v>73</v>
      </c>
      <c r="AU130" s="212" t="s">
        <v>74</v>
      </c>
      <c r="AY130" s="211" t="s">
        <v>197</v>
      </c>
      <c r="BK130" s="213">
        <f>SUM(BK131:BK134)</f>
        <v>0</v>
      </c>
    </row>
    <row r="131" s="2" customFormat="1" ht="37.8" customHeight="1">
      <c r="A131" s="41"/>
      <c r="B131" s="42"/>
      <c r="C131" s="278" t="s">
        <v>475</v>
      </c>
      <c r="D131" s="278" t="s">
        <v>547</v>
      </c>
      <c r="E131" s="279" t="s">
        <v>5319</v>
      </c>
      <c r="F131" s="280" t="s">
        <v>5320</v>
      </c>
      <c r="G131" s="281" t="s">
        <v>903</v>
      </c>
      <c r="H131" s="282">
        <v>220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252</v>
      </c>
      <c r="AT131" s="227" t="s">
        <v>547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5321</v>
      </c>
    </row>
    <row r="132" s="2" customFormat="1" ht="49.05" customHeight="1">
      <c r="A132" s="41"/>
      <c r="B132" s="42"/>
      <c r="C132" s="278" t="s">
        <v>480</v>
      </c>
      <c r="D132" s="278" t="s">
        <v>547</v>
      </c>
      <c r="E132" s="279" t="s">
        <v>5322</v>
      </c>
      <c r="F132" s="280" t="s">
        <v>5323</v>
      </c>
      <c r="G132" s="281" t="s">
        <v>3293</v>
      </c>
      <c r="H132" s="282">
        <v>50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252</v>
      </c>
      <c r="AT132" s="227" t="s">
        <v>547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5324</v>
      </c>
    </row>
    <row r="133" s="2" customFormat="1" ht="16.5" customHeight="1">
      <c r="A133" s="41"/>
      <c r="B133" s="42"/>
      <c r="C133" s="278" t="s">
        <v>487</v>
      </c>
      <c r="D133" s="278" t="s">
        <v>547</v>
      </c>
      <c r="E133" s="279" t="s">
        <v>5325</v>
      </c>
      <c r="F133" s="280" t="s">
        <v>5216</v>
      </c>
      <c r="G133" s="281" t="s">
        <v>1331</v>
      </c>
      <c r="H133" s="300"/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252</v>
      </c>
      <c r="AT133" s="227" t="s">
        <v>547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5326</v>
      </c>
    </row>
    <row r="134" s="2" customFormat="1" ht="16.5" customHeight="1">
      <c r="A134" s="41"/>
      <c r="B134" s="42"/>
      <c r="C134" s="216" t="s">
        <v>494</v>
      </c>
      <c r="D134" s="216" t="s">
        <v>199</v>
      </c>
      <c r="E134" s="217" t="s">
        <v>5327</v>
      </c>
      <c r="F134" s="218" t="s">
        <v>5328</v>
      </c>
      <c r="G134" s="219" t="s">
        <v>3630</v>
      </c>
      <c r="H134" s="220">
        <v>120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5329</v>
      </c>
    </row>
    <row r="135" s="12" customFormat="1" ht="25.92" customHeight="1">
      <c r="A135" s="12"/>
      <c r="B135" s="200"/>
      <c r="C135" s="201"/>
      <c r="D135" s="202" t="s">
        <v>73</v>
      </c>
      <c r="E135" s="203" t="s">
        <v>3799</v>
      </c>
      <c r="F135" s="203" t="s">
        <v>5330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SUM(P136:P147)</f>
        <v>0</v>
      </c>
      <c r="Q135" s="208"/>
      <c r="R135" s="209">
        <f>SUM(R136:R147)</f>
        <v>0</v>
      </c>
      <c r="S135" s="208"/>
      <c r="T135" s="21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74</v>
      </c>
      <c r="AY135" s="211" t="s">
        <v>197</v>
      </c>
      <c r="BK135" s="213">
        <f>SUM(BK136:BK147)</f>
        <v>0</v>
      </c>
    </row>
    <row r="136" s="2" customFormat="1" ht="16.5" customHeight="1">
      <c r="A136" s="41"/>
      <c r="B136" s="42"/>
      <c r="C136" s="216" t="s">
        <v>501</v>
      </c>
      <c r="D136" s="216" t="s">
        <v>199</v>
      </c>
      <c r="E136" s="217" t="s">
        <v>5331</v>
      </c>
      <c r="F136" s="218" t="s">
        <v>5332</v>
      </c>
      <c r="G136" s="219" t="s">
        <v>3293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5333</v>
      </c>
    </row>
    <row r="137" s="2" customFormat="1" ht="24.15" customHeight="1">
      <c r="A137" s="41"/>
      <c r="B137" s="42"/>
      <c r="C137" s="216" t="s">
        <v>508</v>
      </c>
      <c r="D137" s="216" t="s">
        <v>199</v>
      </c>
      <c r="E137" s="217" t="s">
        <v>5334</v>
      </c>
      <c r="F137" s="218" t="s">
        <v>5335</v>
      </c>
      <c r="G137" s="219" t="s">
        <v>3293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5336</v>
      </c>
    </row>
    <row r="138" s="2" customFormat="1" ht="16.5" customHeight="1">
      <c r="A138" s="41"/>
      <c r="B138" s="42"/>
      <c r="C138" s="216" t="s">
        <v>513</v>
      </c>
      <c r="D138" s="216" t="s">
        <v>199</v>
      </c>
      <c r="E138" s="217" t="s">
        <v>5337</v>
      </c>
      <c r="F138" s="218" t="s">
        <v>5338</v>
      </c>
      <c r="G138" s="219" t="s">
        <v>3293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5339</v>
      </c>
    </row>
    <row r="139" s="2" customFormat="1" ht="16.5" customHeight="1">
      <c r="A139" s="41"/>
      <c r="B139" s="42"/>
      <c r="C139" s="216" t="s">
        <v>519</v>
      </c>
      <c r="D139" s="216" t="s">
        <v>199</v>
      </c>
      <c r="E139" s="217" t="s">
        <v>5340</v>
      </c>
      <c r="F139" s="218" t="s">
        <v>5341</v>
      </c>
      <c r="G139" s="219" t="s">
        <v>3293</v>
      </c>
      <c r="H139" s="220">
        <v>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81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5342</v>
      </c>
    </row>
    <row r="140" s="2" customFormat="1" ht="16.5" customHeight="1">
      <c r="A140" s="41"/>
      <c r="B140" s="42"/>
      <c r="C140" s="216" t="s">
        <v>524</v>
      </c>
      <c r="D140" s="216" t="s">
        <v>199</v>
      </c>
      <c r="E140" s="217" t="s">
        <v>5343</v>
      </c>
      <c r="F140" s="218" t="s">
        <v>5262</v>
      </c>
      <c r="G140" s="219" t="s">
        <v>903</v>
      </c>
      <c r="H140" s="220">
        <v>20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5344</v>
      </c>
    </row>
    <row r="141" s="2" customFormat="1" ht="24.15" customHeight="1">
      <c r="A141" s="41"/>
      <c r="B141" s="42"/>
      <c r="C141" s="216" t="s">
        <v>530</v>
      </c>
      <c r="D141" s="216" t="s">
        <v>199</v>
      </c>
      <c r="E141" s="217" t="s">
        <v>5345</v>
      </c>
      <c r="F141" s="218" t="s">
        <v>5346</v>
      </c>
      <c r="G141" s="219" t="s">
        <v>3293</v>
      </c>
      <c r="H141" s="220">
        <v>40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5347</v>
      </c>
    </row>
    <row r="142" s="2" customFormat="1" ht="21.75" customHeight="1">
      <c r="A142" s="41"/>
      <c r="B142" s="42"/>
      <c r="C142" s="216" t="s">
        <v>538</v>
      </c>
      <c r="D142" s="216" t="s">
        <v>199</v>
      </c>
      <c r="E142" s="217" t="s">
        <v>5348</v>
      </c>
      <c r="F142" s="218" t="s">
        <v>5349</v>
      </c>
      <c r="G142" s="219" t="s">
        <v>3293</v>
      </c>
      <c r="H142" s="220">
        <v>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5350</v>
      </c>
    </row>
    <row r="143" s="2" customFormat="1" ht="24.15" customHeight="1">
      <c r="A143" s="41"/>
      <c r="B143" s="42"/>
      <c r="C143" s="216" t="s">
        <v>546</v>
      </c>
      <c r="D143" s="216" t="s">
        <v>199</v>
      </c>
      <c r="E143" s="217" t="s">
        <v>5351</v>
      </c>
      <c r="F143" s="218" t="s">
        <v>5352</v>
      </c>
      <c r="G143" s="219" t="s">
        <v>3293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5353</v>
      </c>
    </row>
    <row r="144" s="2" customFormat="1" ht="21.75" customHeight="1">
      <c r="A144" s="41"/>
      <c r="B144" s="42"/>
      <c r="C144" s="216" t="s">
        <v>551</v>
      </c>
      <c r="D144" s="216" t="s">
        <v>199</v>
      </c>
      <c r="E144" s="217" t="s">
        <v>5354</v>
      </c>
      <c r="F144" s="218" t="s">
        <v>5355</v>
      </c>
      <c r="G144" s="219" t="s">
        <v>3293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5356</v>
      </c>
    </row>
    <row r="145" s="2" customFormat="1" ht="16.5" customHeight="1">
      <c r="A145" s="41"/>
      <c r="B145" s="42"/>
      <c r="C145" s="216" t="s">
        <v>555</v>
      </c>
      <c r="D145" s="216" t="s">
        <v>199</v>
      </c>
      <c r="E145" s="217" t="s">
        <v>5357</v>
      </c>
      <c r="F145" s="218" t="s">
        <v>5358</v>
      </c>
      <c r="G145" s="219" t="s">
        <v>3293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5359</v>
      </c>
    </row>
    <row r="146" s="2" customFormat="1" ht="21.75" customHeight="1">
      <c r="A146" s="41"/>
      <c r="B146" s="42"/>
      <c r="C146" s="216" t="s">
        <v>566</v>
      </c>
      <c r="D146" s="216" t="s">
        <v>199</v>
      </c>
      <c r="E146" s="217" t="s">
        <v>5360</v>
      </c>
      <c r="F146" s="218" t="s">
        <v>5361</v>
      </c>
      <c r="G146" s="219" t="s">
        <v>3293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5362</v>
      </c>
    </row>
    <row r="147" s="2" customFormat="1" ht="24.15" customHeight="1">
      <c r="A147" s="41"/>
      <c r="B147" s="42"/>
      <c r="C147" s="216" t="s">
        <v>570</v>
      </c>
      <c r="D147" s="216" t="s">
        <v>199</v>
      </c>
      <c r="E147" s="217" t="s">
        <v>5363</v>
      </c>
      <c r="F147" s="218" t="s">
        <v>5364</v>
      </c>
      <c r="G147" s="219" t="s">
        <v>3293</v>
      </c>
      <c r="H147" s="220">
        <v>1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5365</v>
      </c>
    </row>
    <row r="148" s="12" customFormat="1" ht="25.92" customHeight="1">
      <c r="A148" s="12"/>
      <c r="B148" s="200"/>
      <c r="C148" s="201"/>
      <c r="D148" s="202" t="s">
        <v>73</v>
      </c>
      <c r="E148" s="203" t="s">
        <v>3828</v>
      </c>
      <c r="F148" s="203" t="s">
        <v>5248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SUM(P149:P156)</f>
        <v>0</v>
      </c>
      <c r="Q148" s="208"/>
      <c r="R148" s="209">
        <f>SUM(R149:R156)</f>
        <v>0</v>
      </c>
      <c r="S148" s="208"/>
      <c r="T148" s="210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74</v>
      </c>
      <c r="AY148" s="211" t="s">
        <v>197</v>
      </c>
      <c r="BK148" s="213">
        <f>SUM(BK149:BK156)</f>
        <v>0</v>
      </c>
    </row>
    <row r="149" s="2" customFormat="1" ht="16.5" customHeight="1">
      <c r="A149" s="41"/>
      <c r="B149" s="42"/>
      <c r="C149" s="216" t="s">
        <v>575</v>
      </c>
      <c r="D149" s="216" t="s">
        <v>199</v>
      </c>
      <c r="E149" s="217" t="s">
        <v>5366</v>
      </c>
      <c r="F149" s="218" t="s">
        <v>5328</v>
      </c>
      <c r="G149" s="219" t="s">
        <v>3630</v>
      </c>
      <c r="H149" s="220">
        <v>60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5367</v>
      </c>
    </row>
    <row r="150" s="2" customFormat="1" ht="16.5" customHeight="1">
      <c r="A150" s="41"/>
      <c r="B150" s="42"/>
      <c r="C150" s="216" t="s">
        <v>580</v>
      </c>
      <c r="D150" s="216" t="s">
        <v>199</v>
      </c>
      <c r="E150" s="217" t="s">
        <v>5368</v>
      </c>
      <c r="F150" s="218" t="s">
        <v>5369</v>
      </c>
      <c r="G150" s="219" t="s">
        <v>3630</v>
      </c>
      <c r="H150" s="220">
        <v>20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5370</v>
      </c>
    </row>
    <row r="151" s="2" customFormat="1" ht="16.5" customHeight="1">
      <c r="A151" s="41"/>
      <c r="B151" s="42"/>
      <c r="C151" s="216" t="s">
        <v>584</v>
      </c>
      <c r="D151" s="216" t="s">
        <v>199</v>
      </c>
      <c r="E151" s="217" t="s">
        <v>5371</v>
      </c>
      <c r="F151" s="218" t="s">
        <v>5372</v>
      </c>
      <c r="G151" s="219" t="s">
        <v>903</v>
      </c>
      <c r="H151" s="220">
        <v>1000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5373</v>
      </c>
    </row>
    <row r="152" s="2" customFormat="1" ht="24.15" customHeight="1">
      <c r="A152" s="41"/>
      <c r="B152" s="42"/>
      <c r="C152" s="216" t="s">
        <v>593</v>
      </c>
      <c r="D152" s="216" t="s">
        <v>199</v>
      </c>
      <c r="E152" s="217" t="s">
        <v>5374</v>
      </c>
      <c r="F152" s="218" t="s">
        <v>5375</v>
      </c>
      <c r="G152" s="219" t="s">
        <v>3293</v>
      </c>
      <c r="H152" s="220">
        <v>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5376</v>
      </c>
    </row>
    <row r="153" s="2" customFormat="1" ht="24.15" customHeight="1">
      <c r="A153" s="41"/>
      <c r="B153" s="42"/>
      <c r="C153" s="216" t="s">
        <v>601</v>
      </c>
      <c r="D153" s="216" t="s">
        <v>199</v>
      </c>
      <c r="E153" s="217" t="s">
        <v>5377</v>
      </c>
      <c r="F153" s="218" t="s">
        <v>5378</v>
      </c>
      <c r="G153" s="219" t="s">
        <v>3293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5379</v>
      </c>
    </row>
    <row r="154" s="2" customFormat="1" ht="33" customHeight="1">
      <c r="A154" s="41"/>
      <c r="B154" s="42"/>
      <c r="C154" s="216" t="s">
        <v>606</v>
      </c>
      <c r="D154" s="216" t="s">
        <v>199</v>
      </c>
      <c r="E154" s="217" t="s">
        <v>5380</v>
      </c>
      <c r="F154" s="218" t="s">
        <v>5381</v>
      </c>
      <c r="G154" s="219" t="s">
        <v>903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5382</v>
      </c>
    </row>
    <row r="155" s="2" customFormat="1" ht="33" customHeight="1">
      <c r="A155" s="41"/>
      <c r="B155" s="42"/>
      <c r="C155" s="216" t="s">
        <v>615</v>
      </c>
      <c r="D155" s="216" t="s">
        <v>199</v>
      </c>
      <c r="E155" s="217" t="s">
        <v>5383</v>
      </c>
      <c r="F155" s="218" t="s">
        <v>5384</v>
      </c>
      <c r="G155" s="219" t="s">
        <v>3293</v>
      </c>
      <c r="H155" s="220">
        <v>50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5385</v>
      </c>
    </row>
    <row r="156" s="2" customFormat="1" ht="33" customHeight="1">
      <c r="A156" s="41"/>
      <c r="B156" s="42"/>
      <c r="C156" s="216" t="s">
        <v>620</v>
      </c>
      <c r="D156" s="216" t="s">
        <v>199</v>
      </c>
      <c r="E156" s="217" t="s">
        <v>5197</v>
      </c>
      <c r="F156" s="218" t="s">
        <v>5386</v>
      </c>
      <c r="G156" s="219" t="s">
        <v>3293</v>
      </c>
      <c r="H156" s="220">
        <v>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5387</v>
      </c>
    </row>
    <row r="157" s="12" customFormat="1" ht="25.92" customHeight="1">
      <c r="A157" s="12"/>
      <c r="B157" s="200"/>
      <c r="C157" s="201"/>
      <c r="D157" s="202" t="s">
        <v>73</v>
      </c>
      <c r="E157" s="203" t="s">
        <v>3830</v>
      </c>
      <c r="F157" s="203" t="s">
        <v>5318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74</v>
      </c>
      <c r="AY157" s="211" t="s">
        <v>197</v>
      </c>
      <c r="BK157" s="213">
        <f>BK158</f>
        <v>0</v>
      </c>
    </row>
    <row r="158" s="2" customFormat="1" ht="16.5" customHeight="1">
      <c r="A158" s="41"/>
      <c r="B158" s="42"/>
      <c r="C158" s="216" t="s">
        <v>627</v>
      </c>
      <c r="D158" s="216" t="s">
        <v>199</v>
      </c>
      <c r="E158" s="217" t="s">
        <v>5388</v>
      </c>
      <c r="F158" s="218" t="s">
        <v>5328</v>
      </c>
      <c r="G158" s="219" t="s">
        <v>3630</v>
      </c>
      <c r="H158" s="220">
        <v>95</v>
      </c>
      <c r="I158" s="221"/>
      <c r="J158" s="222">
        <f>ROUND(I158*H158,2)</f>
        <v>0</v>
      </c>
      <c r="K158" s="218" t="s">
        <v>19</v>
      </c>
      <c r="L158" s="47"/>
      <c r="M158" s="296" t="s">
        <v>19</v>
      </c>
      <c r="N158" s="297" t="s">
        <v>45</v>
      </c>
      <c r="O158" s="293"/>
      <c r="P158" s="298">
        <f>O158*H158</f>
        <v>0</v>
      </c>
      <c r="Q158" s="298">
        <v>0</v>
      </c>
      <c r="R158" s="298">
        <f>Q158*H158</f>
        <v>0</v>
      </c>
      <c r="S158" s="298">
        <v>0</v>
      </c>
      <c r="T158" s="29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5389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BK9jlfsI7U6woy6gosqKzU+sKD7VMrmfcImBE7Ym207N68CKJ3iVUhFTS156ncSWM71WX1tXaVi2r31wW6tQkQ==" hashValue="IiejgZEYJNa8dzVPuIHCFBejJkP+X/C17JppTP8ys9pap3Qgiixs8AqTNAPMSfDRGs9UzApqPqz5t/0VG9fDqg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5390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ROUND((SUM(BE87:BE187)),  2)</f>
        <v>0</v>
      </c>
      <c r="G33" s="41"/>
      <c r="H33" s="41"/>
      <c r="I33" s="161">
        <v>0.20999999999999999</v>
      </c>
      <c r="J33" s="160">
        <f>ROUND(((SUM(BE87:BE187))*I33),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ROUND((SUM(BF87:BF187)),  2)</f>
        <v>0</v>
      </c>
      <c r="G34" s="41"/>
      <c r="H34" s="41"/>
      <c r="I34" s="161">
        <v>0.12</v>
      </c>
      <c r="J34" s="160">
        <f>ROUND(((SUM(BF87:BF187))*I34),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ROUND((SUM(BG87:BG187)),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ROUND((SUM(BH87:BH187)),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ROUND((SUM(BI87:BI187)),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06 - Dešťová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J150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4614</v>
      </c>
      <c r="E65" s="186"/>
      <c r="F65" s="186"/>
      <c r="G65" s="186"/>
      <c r="H65" s="186"/>
      <c r="I65" s="186"/>
      <c r="J65" s="187">
        <f>J153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4615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06 - Dešťová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30.540022399999998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P89+P139+P146+P150+P153+P175+P183</f>
        <v>0</v>
      </c>
      <c r="Q88" s="208"/>
      <c r="R88" s="209">
        <f>R89+R139+R146+R150+R153+R175+R183</f>
        <v>30.540022399999998</v>
      </c>
      <c r="S88" s="208"/>
      <c r="T88" s="210">
        <f>T89+T139+T146+T150+T153+T175+T183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BK89+BK139+BK146+BK150+BK153+BK175+BK183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SUM(P90:P138)</f>
        <v>0</v>
      </c>
      <c r="Q89" s="208"/>
      <c r="R89" s="209">
        <f>SUM(R90:R138)</f>
        <v>29.300840999999998</v>
      </c>
      <c r="S89" s="208"/>
      <c r="T89" s="210">
        <f>SUM(T90:T138)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SUM(BK90:BK138)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4918</v>
      </c>
      <c r="F90" s="218" t="s">
        <v>4919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5391</v>
      </c>
    </row>
    <row r="91" s="2" customFormat="1">
      <c r="A91" s="41"/>
      <c r="B91" s="42"/>
      <c r="C91" s="43"/>
      <c r="D91" s="229" t="s">
        <v>205</v>
      </c>
      <c r="E91" s="43"/>
      <c r="F91" s="230" t="s">
        <v>4921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4922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4923</v>
      </c>
      <c r="F93" s="218" t="s">
        <v>4924</v>
      </c>
      <c r="G93" s="219" t="s">
        <v>3630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5392</v>
      </c>
    </row>
    <row r="94" s="2" customFormat="1">
      <c r="A94" s="41"/>
      <c r="B94" s="42"/>
      <c r="C94" s="43"/>
      <c r="D94" s="229" t="s">
        <v>205</v>
      </c>
      <c r="E94" s="43"/>
      <c r="F94" s="230" t="s">
        <v>4926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4927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4636</v>
      </c>
      <c r="F96" s="218" t="s">
        <v>4637</v>
      </c>
      <c r="G96" s="219" t="s">
        <v>202</v>
      </c>
      <c r="H96" s="220">
        <v>2.048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5393</v>
      </c>
    </row>
    <row r="97" s="2" customFormat="1">
      <c r="A97" s="41"/>
      <c r="B97" s="42"/>
      <c r="C97" s="43"/>
      <c r="D97" s="229" t="s">
        <v>205</v>
      </c>
      <c r="E97" s="43"/>
      <c r="F97" s="230" t="s">
        <v>4639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5394</v>
      </c>
      <c r="G98" s="235"/>
      <c r="H98" s="239">
        <v>2.048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4930</v>
      </c>
      <c r="F99" s="218" t="s">
        <v>4931</v>
      </c>
      <c r="G99" s="219" t="s">
        <v>211</v>
      </c>
      <c r="H99" s="220">
        <v>22.399999999999999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5395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4933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5396</v>
      </c>
      <c r="G101" s="235"/>
      <c r="H101" s="239">
        <v>22.399999999999999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4935</v>
      </c>
      <c r="F102" s="218" t="s">
        <v>4936</v>
      </c>
      <c r="G102" s="219" t="s">
        <v>202</v>
      </c>
      <c r="H102" s="220">
        <v>56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0.047599999999999996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5397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4938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5398</v>
      </c>
      <c r="G104" s="235"/>
      <c r="H104" s="239">
        <v>56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236</v>
      </c>
      <c r="D105" s="216" t="s">
        <v>199</v>
      </c>
      <c r="E105" s="217" t="s">
        <v>4940</v>
      </c>
      <c r="F105" s="218" t="s">
        <v>4941</v>
      </c>
      <c r="G105" s="219" t="s">
        <v>202</v>
      </c>
      <c r="H105" s="220">
        <v>56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5399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4943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5398</v>
      </c>
      <c r="G107" s="235"/>
      <c r="H107" s="239">
        <v>56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247</v>
      </c>
      <c r="D108" s="216" t="s">
        <v>199</v>
      </c>
      <c r="E108" s="217" t="s">
        <v>4653</v>
      </c>
      <c r="F108" s="218" t="s">
        <v>4654</v>
      </c>
      <c r="G108" s="219" t="s">
        <v>211</v>
      </c>
      <c r="H108" s="220">
        <v>22.809999999999999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5400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4656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5401</v>
      </c>
      <c r="G110" s="235"/>
      <c r="H110" s="239">
        <v>22.809999999999999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252</v>
      </c>
      <c r="D111" s="216" t="s">
        <v>199</v>
      </c>
      <c r="E111" s="217" t="s">
        <v>2670</v>
      </c>
      <c r="F111" s="218" t="s">
        <v>2671</v>
      </c>
      <c r="G111" s="219" t="s">
        <v>211</v>
      </c>
      <c r="H111" s="220">
        <v>23.809999999999999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5402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2673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5403</v>
      </c>
      <c r="G113" s="235"/>
      <c r="H113" s="239">
        <v>23.809999999999999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2" customFormat="1" ht="44.25" customHeight="1">
      <c r="A114" s="41"/>
      <c r="B114" s="42"/>
      <c r="C114" s="216" t="s">
        <v>257</v>
      </c>
      <c r="D114" s="216" t="s">
        <v>199</v>
      </c>
      <c r="E114" s="217" t="s">
        <v>2678</v>
      </c>
      <c r="F114" s="218" t="s">
        <v>2679</v>
      </c>
      <c r="G114" s="219" t="s">
        <v>211</v>
      </c>
      <c r="H114" s="220">
        <v>23.809999999999999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5404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2681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13" customFormat="1">
      <c r="A116" s="13"/>
      <c r="B116" s="234"/>
      <c r="C116" s="235"/>
      <c r="D116" s="236" t="s">
        <v>207</v>
      </c>
      <c r="E116" s="237" t="s">
        <v>19</v>
      </c>
      <c r="F116" s="238" t="s">
        <v>5403</v>
      </c>
      <c r="G116" s="235"/>
      <c r="H116" s="239">
        <v>23.809999999999999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207</v>
      </c>
      <c r="AU116" s="245" t="s">
        <v>83</v>
      </c>
      <c r="AV116" s="13" t="s">
        <v>83</v>
      </c>
      <c r="AW116" s="13" t="s">
        <v>35</v>
      </c>
      <c r="AX116" s="13" t="s">
        <v>81</v>
      </c>
      <c r="AY116" s="245" t="s">
        <v>197</v>
      </c>
    </row>
    <row r="117" s="2" customFormat="1" ht="44.25" customHeight="1">
      <c r="A117" s="41"/>
      <c r="B117" s="42"/>
      <c r="C117" s="216" t="s">
        <v>265</v>
      </c>
      <c r="D117" s="216" t="s">
        <v>199</v>
      </c>
      <c r="E117" s="217" t="s">
        <v>258</v>
      </c>
      <c r="F117" s="218" t="s">
        <v>259</v>
      </c>
      <c r="G117" s="219" t="s">
        <v>260</v>
      </c>
      <c r="H117" s="220">
        <v>47.619999999999997</v>
      </c>
      <c r="I117" s="221"/>
      <c r="J117" s="222">
        <f>ROUND(I117*H117,2)</f>
        <v>0</v>
      </c>
      <c r="K117" s="218" t="s">
        <v>203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5405</v>
      </c>
    </row>
    <row r="118" s="2" customFormat="1">
      <c r="A118" s="41"/>
      <c r="B118" s="42"/>
      <c r="C118" s="43"/>
      <c r="D118" s="229" t="s">
        <v>205</v>
      </c>
      <c r="E118" s="43"/>
      <c r="F118" s="230" t="s">
        <v>262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205</v>
      </c>
      <c r="AU118" s="20" t="s">
        <v>83</v>
      </c>
    </row>
    <row r="119" s="13" customFormat="1">
      <c r="A119" s="13"/>
      <c r="B119" s="234"/>
      <c r="C119" s="235"/>
      <c r="D119" s="236" t="s">
        <v>207</v>
      </c>
      <c r="E119" s="237" t="s">
        <v>19</v>
      </c>
      <c r="F119" s="238" t="s">
        <v>5406</v>
      </c>
      <c r="G119" s="235"/>
      <c r="H119" s="239">
        <v>47.619999999999997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207</v>
      </c>
      <c r="AU119" s="245" t="s">
        <v>83</v>
      </c>
      <c r="AV119" s="13" t="s">
        <v>83</v>
      </c>
      <c r="AW119" s="13" t="s">
        <v>35</v>
      </c>
      <c r="AX119" s="13" t="s">
        <v>81</v>
      </c>
      <c r="AY119" s="245" t="s">
        <v>197</v>
      </c>
    </row>
    <row r="120" s="2" customFormat="1" ht="44.25" customHeight="1">
      <c r="A120" s="41"/>
      <c r="B120" s="42"/>
      <c r="C120" s="216" t="s">
        <v>272</v>
      </c>
      <c r="D120" s="216" t="s">
        <v>199</v>
      </c>
      <c r="E120" s="217" t="s">
        <v>4949</v>
      </c>
      <c r="F120" s="218" t="s">
        <v>2689</v>
      </c>
      <c r="G120" s="219" t="s">
        <v>211</v>
      </c>
      <c r="H120" s="220">
        <v>14.359999999999999</v>
      </c>
      <c r="I120" s="221"/>
      <c r="J120" s="222">
        <f>ROUND(I120*H120,2)</f>
        <v>0</v>
      </c>
      <c r="K120" s="218" t="s">
        <v>203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5407</v>
      </c>
    </row>
    <row r="121" s="2" customFormat="1">
      <c r="A121" s="41"/>
      <c r="B121" s="42"/>
      <c r="C121" s="43"/>
      <c r="D121" s="229" t="s">
        <v>205</v>
      </c>
      <c r="E121" s="43"/>
      <c r="F121" s="230" t="s">
        <v>4951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5408</v>
      </c>
      <c r="G122" s="235"/>
      <c r="H122" s="239">
        <v>5.5999999999999996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5409</v>
      </c>
      <c r="G123" s="235"/>
      <c r="H123" s="239">
        <v>8.7599999999999998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4" customFormat="1">
      <c r="A124" s="14"/>
      <c r="B124" s="246"/>
      <c r="C124" s="247"/>
      <c r="D124" s="236" t="s">
        <v>207</v>
      </c>
      <c r="E124" s="248" t="s">
        <v>19</v>
      </c>
      <c r="F124" s="249" t="s">
        <v>216</v>
      </c>
      <c r="G124" s="247"/>
      <c r="H124" s="250">
        <v>14.359999999999999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207</v>
      </c>
      <c r="AU124" s="256" t="s">
        <v>83</v>
      </c>
      <c r="AV124" s="14" t="s">
        <v>109</v>
      </c>
      <c r="AW124" s="14" t="s">
        <v>35</v>
      </c>
      <c r="AX124" s="14" t="s">
        <v>81</v>
      </c>
      <c r="AY124" s="256" t="s">
        <v>197</v>
      </c>
    </row>
    <row r="125" s="2" customFormat="1" ht="16.5" customHeight="1">
      <c r="A125" s="41"/>
      <c r="B125" s="42"/>
      <c r="C125" s="278" t="s">
        <v>8</v>
      </c>
      <c r="D125" s="278" t="s">
        <v>547</v>
      </c>
      <c r="E125" s="279" t="s">
        <v>4954</v>
      </c>
      <c r="F125" s="280" t="s">
        <v>4955</v>
      </c>
      <c r="G125" s="281" t="s">
        <v>260</v>
      </c>
      <c r="H125" s="282">
        <v>14.892</v>
      </c>
      <c r="I125" s="283"/>
      <c r="J125" s="284">
        <f>ROUND(I125*H125,2)</f>
        <v>0</v>
      </c>
      <c r="K125" s="280" t="s">
        <v>203</v>
      </c>
      <c r="L125" s="285"/>
      <c r="M125" s="286" t="s">
        <v>19</v>
      </c>
      <c r="N125" s="287" t="s">
        <v>45</v>
      </c>
      <c r="O125" s="87"/>
      <c r="P125" s="225">
        <f>O125*H125</f>
        <v>0</v>
      </c>
      <c r="Q125" s="225">
        <v>1</v>
      </c>
      <c r="R125" s="225">
        <f>Q125*H125</f>
        <v>14.892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252</v>
      </c>
      <c r="AT125" s="227" t="s">
        <v>547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5410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5411</v>
      </c>
      <c r="G126" s="235"/>
      <c r="H126" s="239">
        <v>14.892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16.5" customHeight="1">
      <c r="A127" s="41"/>
      <c r="B127" s="42"/>
      <c r="C127" s="278" t="s">
        <v>284</v>
      </c>
      <c r="D127" s="278" t="s">
        <v>547</v>
      </c>
      <c r="E127" s="279" t="s">
        <v>4958</v>
      </c>
      <c r="F127" s="280" t="s">
        <v>4959</v>
      </c>
      <c r="G127" s="281" t="s">
        <v>260</v>
      </c>
      <c r="H127" s="282">
        <v>8.1199999999999992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45</v>
      </c>
      <c r="O127" s="87"/>
      <c r="P127" s="225">
        <f>O127*H127</f>
        <v>0</v>
      </c>
      <c r="Q127" s="225">
        <v>1</v>
      </c>
      <c r="R127" s="225">
        <f>Q127*H127</f>
        <v>8.1199999999999992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252</v>
      </c>
      <c r="AT127" s="227" t="s">
        <v>547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5412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5413</v>
      </c>
      <c r="G128" s="235"/>
      <c r="H128" s="239">
        <v>8.1199999999999992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81</v>
      </c>
      <c r="AY128" s="245" t="s">
        <v>197</v>
      </c>
    </row>
    <row r="129" s="2" customFormat="1" ht="66.75" customHeight="1">
      <c r="A129" s="41"/>
      <c r="B129" s="42"/>
      <c r="C129" s="216" t="s">
        <v>291</v>
      </c>
      <c r="D129" s="216" t="s">
        <v>199</v>
      </c>
      <c r="E129" s="217" t="s">
        <v>2692</v>
      </c>
      <c r="F129" s="218" t="s">
        <v>2693</v>
      </c>
      <c r="G129" s="219" t="s">
        <v>211</v>
      </c>
      <c r="H129" s="220">
        <v>3.1200000000000001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5414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2695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5415</v>
      </c>
      <c r="G131" s="235"/>
      <c r="H131" s="239">
        <v>3.1200000000000001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16.5" customHeight="1">
      <c r="A132" s="41"/>
      <c r="B132" s="42"/>
      <c r="C132" s="278" t="s">
        <v>297</v>
      </c>
      <c r="D132" s="278" t="s">
        <v>547</v>
      </c>
      <c r="E132" s="279" t="s">
        <v>4964</v>
      </c>
      <c r="F132" s="280" t="s">
        <v>4965</v>
      </c>
      <c r="G132" s="281" t="s">
        <v>260</v>
      </c>
      <c r="H132" s="282">
        <v>6.2400000000000002</v>
      </c>
      <c r="I132" s="283"/>
      <c r="J132" s="284">
        <f>ROUND(I132*H132,2)</f>
        <v>0</v>
      </c>
      <c r="K132" s="280" t="s">
        <v>203</v>
      </c>
      <c r="L132" s="285"/>
      <c r="M132" s="286" t="s">
        <v>19</v>
      </c>
      <c r="N132" s="287" t="s">
        <v>45</v>
      </c>
      <c r="O132" s="87"/>
      <c r="P132" s="225">
        <f>O132*H132</f>
        <v>0</v>
      </c>
      <c r="Q132" s="225">
        <v>1</v>
      </c>
      <c r="R132" s="225">
        <f>Q132*H132</f>
        <v>6.2400000000000002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252</v>
      </c>
      <c r="AT132" s="227" t="s">
        <v>547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5416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5417</v>
      </c>
      <c r="G133" s="235"/>
      <c r="H133" s="239">
        <v>6.2400000000000002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304</v>
      </c>
      <c r="D134" s="216" t="s">
        <v>199</v>
      </c>
      <c r="E134" s="217" t="s">
        <v>4968</v>
      </c>
      <c r="F134" s="218" t="s">
        <v>4969</v>
      </c>
      <c r="G134" s="219" t="s">
        <v>202</v>
      </c>
      <c r="H134" s="220">
        <v>2.048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5418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4971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5419</v>
      </c>
      <c r="G136" s="235"/>
      <c r="H136" s="239">
        <v>2.048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2" customFormat="1" ht="16.5" customHeight="1">
      <c r="A137" s="41"/>
      <c r="B137" s="42"/>
      <c r="C137" s="278" t="s">
        <v>309</v>
      </c>
      <c r="D137" s="278" t="s">
        <v>547</v>
      </c>
      <c r="E137" s="279" t="s">
        <v>4973</v>
      </c>
      <c r="F137" s="280" t="s">
        <v>4974</v>
      </c>
      <c r="G137" s="281" t="s">
        <v>2082</v>
      </c>
      <c r="H137" s="282">
        <v>0.041000000000000002</v>
      </c>
      <c r="I137" s="283"/>
      <c r="J137" s="284">
        <f>ROUND(I137*H137,2)</f>
        <v>0</v>
      </c>
      <c r="K137" s="280" t="s">
        <v>203</v>
      </c>
      <c r="L137" s="285"/>
      <c r="M137" s="286" t="s">
        <v>19</v>
      </c>
      <c r="N137" s="287" t="s">
        <v>45</v>
      </c>
      <c r="O137" s="87"/>
      <c r="P137" s="225">
        <f>O137*H137</f>
        <v>0</v>
      </c>
      <c r="Q137" s="225">
        <v>0.001</v>
      </c>
      <c r="R137" s="225">
        <f>Q137*H137</f>
        <v>4.1E-05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252</v>
      </c>
      <c r="AT137" s="227" t="s">
        <v>547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5420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5421</v>
      </c>
      <c r="G138" s="235"/>
      <c r="H138" s="239">
        <v>0.041000000000000002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94</v>
      </c>
      <c r="F139" s="214" t="s">
        <v>357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SUM(P140:P145)</f>
        <v>0</v>
      </c>
      <c r="Q139" s="208"/>
      <c r="R139" s="209">
        <f>SUM(R140:R145)</f>
        <v>0</v>
      </c>
      <c r="S139" s="208"/>
      <c r="T139" s="21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SUM(BK140:BK145)</f>
        <v>0</v>
      </c>
    </row>
    <row r="140" s="2" customFormat="1" ht="16.5" customHeight="1">
      <c r="A140" s="41"/>
      <c r="B140" s="42"/>
      <c r="C140" s="216" t="s">
        <v>316</v>
      </c>
      <c r="D140" s="216" t="s">
        <v>199</v>
      </c>
      <c r="E140" s="217" t="s">
        <v>4977</v>
      </c>
      <c r="F140" s="218" t="s">
        <v>4978</v>
      </c>
      <c r="G140" s="219" t="s">
        <v>903</v>
      </c>
      <c r="H140" s="220">
        <v>13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5422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4980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3" customFormat="1">
      <c r="A142" s="13"/>
      <c r="B142" s="234"/>
      <c r="C142" s="235"/>
      <c r="D142" s="236" t="s">
        <v>207</v>
      </c>
      <c r="E142" s="237" t="s">
        <v>19</v>
      </c>
      <c r="F142" s="238" t="s">
        <v>284</v>
      </c>
      <c r="G142" s="235"/>
      <c r="H142" s="239">
        <v>13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207</v>
      </c>
      <c r="AU142" s="245" t="s">
        <v>83</v>
      </c>
      <c r="AV142" s="13" t="s">
        <v>83</v>
      </c>
      <c r="AW142" s="13" t="s">
        <v>35</v>
      </c>
      <c r="AX142" s="13" t="s">
        <v>81</v>
      </c>
      <c r="AY142" s="245" t="s">
        <v>197</v>
      </c>
    </row>
    <row r="143" s="2" customFormat="1" ht="24.15" customHeight="1">
      <c r="A143" s="41"/>
      <c r="B143" s="42"/>
      <c r="C143" s="216" t="s">
        <v>323</v>
      </c>
      <c r="D143" s="216" t="s">
        <v>199</v>
      </c>
      <c r="E143" s="217" t="s">
        <v>4982</v>
      </c>
      <c r="F143" s="218" t="s">
        <v>4983</v>
      </c>
      <c r="G143" s="219" t="s">
        <v>903</v>
      </c>
      <c r="H143" s="220">
        <v>13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5423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4985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284</v>
      </c>
      <c r="G145" s="235"/>
      <c r="H145" s="239">
        <v>13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81</v>
      </c>
      <c r="AY145" s="245" t="s">
        <v>197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109</v>
      </c>
      <c r="F146" s="214" t="s">
        <v>537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SUM(BK147:BK149)</f>
        <v>0</v>
      </c>
    </row>
    <row r="147" s="2" customFormat="1" ht="33" customHeight="1">
      <c r="A147" s="41"/>
      <c r="B147" s="42"/>
      <c r="C147" s="216" t="s">
        <v>330</v>
      </c>
      <c r="D147" s="216" t="s">
        <v>199</v>
      </c>
      <c r="E147" s="217" t="s">
        <v>4986</v>
      </c>
      <c r="F147" s="218" t="s">
        <v>4987</v>
      </c>
      <c r="G147" s="219" t="s">
        <v>211</v>
      </c>
      <c r="H147" s="220">
        <v>1.3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5424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4989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13" customFormat="1">
      <c r="A149" s="13"/>
      <c r="B149" s="234"/>
      <c r="C149" s="235"/>
      <c r="D149" s="236" t="s">
        <v>207</v>
      </c>
      <c r="E149" s="237" t="s">
        <v>19</v>
      </c>
      <c r="F149" s="238" t="s">
        <v>5425</v>
      </c>
      <c r="G149" s="235"/>
      <c r="H149" s="239">
        <v>1.3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207</v>
      </c>
      <c r="AU149" s="245" t="s">
        <v>83</v>
      </c>
      <c r="AV149" s="13" t="s">
        <v>83</v>
      </c>
      <c r="AW149" s="13" t="s">
        <v>35</v>
      </c>
      <c r="AX149" s="13" t="s">
        <v>81</v>
      </c>
      <c r="AY149" s="245" t="s">
        <v>197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230</v>
      </c>
      <c r="F150" s="214" t="s">
        <v>690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0.95524000000000009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73</v>
      </c>
      <c r="AU150" s="212" t="s">
        <v>81</v>
      </c>
      <c r="AY150" s="211" t="s">
        <v>197</v>
      </c>
      <c r="BK150" s="213">
        <f>SUM(BK151:BK152)</f>
        <v>0</v>
      </c>
    </row>
    <row r="151" s="2" customFormat="1" ht="55.5" customHeight="1">
      <c r="A151" s="41"/>
      <c r="B151" s="42"/>
      <c r="C151" s="216" t="s">
        <v>7</v>
      </c>
      <c r="D151" s="216" t="s">
        <v>199</v>
      </c>
      <c r="E151" s="217" t="s">
        <v>4991</v>
      </c>
      <c r="F151" s="218" t="s">
        <v>4992</v>
      </c>
      <c r="G151" s="219" t="s">
        <v>202</v>
      </c>
      <c r="H151" s="220">
        <v>5.2000000000000002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0.1837</v>
      </c>
      <c r="R151" s="225">
        <f>Q151*H151</f>
        <v>0.95524000000000009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5426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4994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252</v>
      </c>
      <c r="F153" s="214" t="s">
        <v>4729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SUM(P154:P174)</f>
        <v>0</v>
      </c>
      <c r="Q153" s="208"/>
      <c r="R153" s="209">
        <f>SUM(R154:R174)</f>
        <v>0.28394140000000001</v>
      </c>
      <c r="S153" s="208"/>
      <c r="T153" s="210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73</v>
      </c>
      <c r="AU153" s="212" t="s">
        <v>81</v>
      </c>
      <c r="AY153" s="211" t="s">
        <v>197</v>
      </c>
      <c r="BK153" s="213">
        <f>SUM(BK154:BK174)</f>
        <v>0</v>
      </c>
    </row>
    <row r="154" s="2" customFormat="1" ht="24.15" customHeight="1">
      <c r="A154" s="41"/>
      <c r="B154" s="42"/>
      <c r="C154" s="216" t="s">
        <v>341</v>
      </c>
      <c r="D154" s="216" t="s">
        <v>199</v>
      </c>
      <c r="E154" s="217" t="s">
        <v>5003</v>
      </c>
      <c r="F154" s="218" t="s">
        <v>5004</v>
      </c>
      <c r="G154" s="219" t="s">
        <v>903</v>
      </c>
      <c r="H154" s="220">
        <v>13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1.0000000000000001E-05</v>
      </c>
      <c r="R154" s="225">
        <f>Q154*H154</f>
        <v>0.00013000000000000002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5427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5006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78" t="s">
        <v>350</v>
      </c>
      <c r="D156" s="278" t="s">
        <v>547</v>
      </c>
      <c r="E156" s="279" t="s">
        <v>5010</v>
      </c>
      <c r="F156" s="280" t="s">
        <v>5011</v>
      </c>
      <c r="G156" s="281" t="s">
        <v>903</v>
      </c>
      <c r="H156" s="282">
        <v>13.390000000000001</v>
      </c>
      <c r="I156" s="283"/>
      <c r="J156" s="284">
        <f>ROUND(I156*H156,2)</f>
        <v>0</v>
      </c>
      <c r="K156" s="280" t="s">
        <v>203</v>
      </c>
      <c r="L156" s="285"/>
      <c r="M156" s="286" t="s">
        <v>19</v>
      </c>
      <c r="N156" s="287" t="s">
        <v>45</v>
      </c>
      <c r="O156" s="87"/>
      <c r="P156" s="225">
        <f>O156*H156</f>
        <v>0</v>
      </c>
      <c r="Q156" s="225">
        <v>0.0042599999999999999</v>
      </c>
      <c r="R156" s="225">
        <f>Q156*H156</f>
        <v>0.057041399999999999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252</v>
      </c>
      <c r="AT156" s="227" t="s">
        <v>547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5428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5429</v>
      </c>
      <c r="G157" s="235"/>
      <c r="H157" s="239">
        <v>13.390000000000001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24.15" customHeight="1">
      <c r="A158" s="41"/>
      <c r="B158" s="42"/>
      <c r="C158" s="216" t="s">
        <v>358</v>
      </c>
      <c r="D158" s="216" t="s">
        <v>199</v>
      </c>
      <c r="E158" s="217" t="s">
        <v>5014</v>
      </c>
      <c r="F158" s="218" t="s">
        <v>5015</v>
      </c>
      <c r="G158" s="219" t="s">
        <v>903</v>
      </c>
      <c r="H158" s="220">
        <v>4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2.0000000000000002E-05</v>
      </c>
      <c r="R158" s="225">
        <f>Q158*H158</f>
        <v>8.0000000000000007E-05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5430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5017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24.15" customHeight="1">
      <c r="A160" s="41"/>
      <c r="B160" s="42"/>
      <c r="C160" s="278" t="s">
        <v>365</v>
      </c>
      <c r="D160" s="278" t="s">
        <v>547</v>
      </c>
      <c r="E160" s="279" t="s">
        <v>5018</v>
      </c>
      <c r="F160" s="280" t="s">
        <v>5019</v>
      </c>
      <c r="G160" s="281" t="s">
        <v>903</v>
      </c>
      <c r="H160" s="282">
        <v>4.1200000000000001</v>
      </c>
      <c r="I160" s="283"/>
      <c r="J160" s="284">
        <f>ROUND(I160*H160,2)</f>
        <v>0</v>
      </c>
      <c r="K160" s="280" t="s">
        <v>203</v>
      </c>
      <c r="L160" s="285"/>
      <c r="M160" s="286" t="s">
        <v>19</v>
      </c>
      <c r="N160" s="287" t="s">
        <v>45</v>
      </c>
      <c r="O160" s="87"/>
      <c r="P160" s="225">
        <f>O160*H160</f>
        <v>0</v>
      </c>
      <c r="Q160" s="225">
        <v>0.0080999999999999996</v>
      </c>
      <c r="R160" s="225">
        <f>Q160*H160</f>
        <v>0.033371999999999999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252</v>
      </c>
      <c r="AT160" s="227" t="s">
        <v>547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5431</v>
      </c>
    </row>
    <row r="161" s="13" customFormat="1">
      <c r="A161" s="13"/>
      <c r="B161" s="234"/>
      <c r="C161" s="235"/>
      <c r="D161" s="236" t="s">
        <v>207</v>
      </c>
      <c r="E161" s="237" t="s">
        <v>19</v>
      </c>
      <c r="F161" s="238" t="s">
        <v>5432</v>
      </c>
      <c r="G161" s="235"/>
      <c r="H161" s="239">
        <v>4.1200000000000001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207</v>
      </c>
      <c r="AU161" s="245" t="s">
        <v>83</v>
      </c>
      <c r="AV161" s="13" t="s">
        <v>83</v>
      </c>
      <c r="AW161" s="13" t="s">
        <v>35</v>
      </c>
      <c r="AX161" s="13" t="s">
        <v>81</v>
      </c>
      <c r="AY161" s="245" t="s">
        <v>197</v>
      </c>
    </row>
    <row r="162" s="2" customFormat="1" ht="33" customHeight="1">
      <c r="A162" s="41"/>
      <c r="B162" s="42"/>
      <c r="C162" s="216" t="s">
        <v>372</v>
      </c>
      <c r="D162" s="216" t="s">
        <v>199</v>
      </c>
      <c r="E162" s="217" t="s">
        <v>5022</v>
      </c>
      <c r="F162" s="218" t="s">
        <v>5023</v>
      </c>
      <c r="G162" s="219" t="s">
        <v>903</v>
      </c>
      <c r="H162" s="220">
        <v>3.2000000000000002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4.0000000000000003E-05</v>
      </c>
      <c r="R162" s="225">
        <f>Q162*H162</f>
        <v>0.00012800000000000002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5433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5025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5434</v>
      </c>
      <c r="G164" s="235"/>
      <c r="H164" s="239">
        <v>3.2000000000000002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16.5" customHeight="1">
      <c r="A165" s="41"/>
      <c r="B165" s="42"/>
      <c r="C165" s="278" t="s">
        <v>379</v>
      </c>
      <c r="D165" s="278" t="s">
        <v>547</v>
      </c>
      <c r="E165" s="279" t="s">
        <v>5027</v>
      </c>
      <c r="F165" s="280" t="s">
        <v>5028</v>
      </c>
      <c r="G165" s="281" t="s">
        <v>280</v>
      </c>
      <c r="H165" s="282">
        <v>4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45</v>
      </c>
      <c r="O165" s="87"/>
      <c r="P165" s="225">
        <f>O165*H165</f>
        <v>0</v>
      </c>
      <c r="Q165" s="225">
        <v>0.024</v>
      </c>
      <c r="R165" s="225">
        <f>Q165*H165</f>
        <v>0.096000000000000002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252</v>
      </c>
      <c r="AT165" s="227" t="s">
        <v>547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5435</v>
      </c>
    </row>
    <row r="166" s="13" customFormat="1">
      <c r="A166" s="13"/>
      <c r="B166" s="234"/>
      <c r="C166" s="235"/>
      <c r="D166" s="236" t="s">
        <v>207</v>
      </c>
      <c r="E166" s="237" t="s">
        <v>19</v>
      </c>
      <c r="F166" s="238" t="s">
        <v>5436</v>
      </c>
      <c r="G166" s="235"/>
      <c r="H166" s="239">
        <v>4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207</v>
      </c>
      <c r="AU166" s="245" t="s">
        <v>83</v>
      </c>
      <c r="AV166" s="13" t="s">
        <v>83</v>
      </c>
      <c r="AW166" s="13" t="s">
        <v>35</v>
      </c>
      <c r="AX166" s="13" t="s">
        <v>81</v>
      </c>
      <c r="AY166" s="245" t="s">
        <v>197</v>
      </c>
    </row>
    <row r="167" s="2" customFormat="1" ht="16.5" customHeight="1">
      <c r="A167" s="41"/>
      <c r="B167" s="42"/>
      <c r="C167" s="278" t="s">
        <v>385</v>
      </c>
      <c r="D167" s="278" t="s">
        <v>547</v>
      </c>
      <c r="E167" s="279" t="s">
        <v>5031</v>
      </c>
      <c r="F167" s="280" t="s">
        <v>5032</v>
      </c>
      <c r="G167" s="281" t="s">
        <v>280</v>
      </c>
      <c r="H167" s="282">
        <v>4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45</v>
      </c>
      <c r="O167" s="87"/>
      <c r="P167" s="225">
        <f>O167*H167</f>
        <v>0</v>
      </c>
      <c r="Q167" s="225">
        <v>0.024</v>
      </c>
      <c r="R167" s="225">
        <f>Q167*H167</f>
        <v>0.096000000000000002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252</v>
      </c>
      <c r="AT167" s="227" t="s">
        <v>547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5437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5436</v>
      </c>
      <c r="G168" s="235"/>
      <c r="H168" s="239">
        <v>4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78" t="s">
        <v>392</v>
      </c>
      <c r="D169" s="278" t="s">
        <v>547</v>
      </c>
      <c r="E169" s="279" t="s">
        <v>5034</v>
      </c>
      <c r="F169" s="280" t="s">
        <v>5035</v>
      </c>
      <c r="G169" s="281" t="s">
        <v>280</v>
      </c>
      <c r="H169" s="282">
        <v>1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45</v>
      </c>
      <c r="O169" s="87"/>
      <c r="P169" s="225">
        <f>O169*H169</f>
        <v>0</v>
      </c>
      <c r="Q169" s="225">
        <v>0.00010000000000000001</v>
      </c>
      <c r="R169" s="225">
        <f>Q169*H169</f>
        <v>0.00010000000000000001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252</v>
      </c>
      <c r="AT169" s="227" t="s">
        <v>547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5438</v>
      </c>
    </row>
    <row r="170" s="2" customFormat="1" ht="24.15" customHeight="1">
      <c r="A170" s="41"/>
      <c r="B170" s="42"/>
      <c r="C170" s="216" t="s">
        <v>396</v>
      </c>
      <c r="D170" s="216" t="s">
        <v>199</v>
      </c>
      <c r="E170" s="217" t="s">
        <v>5042</v>
      </c>
      <c r="F170" s="218" t="s">
        <v>5043</v>
      </c>
      <c r="G170" s="219" t="s">
        <v>5039</v>
      </c>
      <c r="H170" s="220">
        <v>1</v>
      </c>
      <c r="I170" s="221"/>
      <c r="J170" s="222">
        <f>ROUND(I170*H170,2)</f>
        <v>0</v>
      </c>
      <c r="K170" s="218" t="s">
        <v>203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0.00018000000000000001</v>
      </c>
      <c r="R170" s="225">
        <f>Q170*H170</f>
        <v>0.00018000000000000001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5439</v>
      </c>
    </row>
    <row r="171" s="2" customFormat="1">
      <c r="A171" s="41"/>
      <c r="B171" s="42"/>
      <c r="C171" s="43"/>
      <c r="D171" s="229" t="s">
        <v>205</v>
      </c>
      <c r="E171" s="43"/>
      <c r="F171" s="230" t="s">
        <v>5045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205</v>
      </c>
      <c r="AU171" s="20" t="s">
        <v>83</v>
      </c>
    </row>
    <row r="172" s="2" customFormat="1" ht="24.15" customHeight="1">
      <c r="A172" s="41"/>
      <c r="B172" s="42"/>
      <c r="C172" s="216" t="s">
        <v>403</v>
      </c>
      <c r="D172" s="216" t="s">
        <v>199</v>
      </c>
      <c r="E172" s="217" t="s">
        <v>5046</v>
      </c>
      <c r="F172" s="218" t="s">
        <v>5047</v>
      </c>
      <c r="G172" s="219" t="s">
        <v>903</v>
      </c>
      <c r="H172" s="220">
        <v>13</v>
      </c>
      <c r="I172" s="221"/>
      <c r="J172" s="222">
        <f>ROUND(I172*H172,2)</f>
        <v>0</v>
      </c>
      <c r="K172" s="218" t="s">
        <v>203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6.9999999999999994E-05</v>
      </c>
      <c r="R172" s="225">
        <f>Q172*H172</f>
        <v>0.00090999999999999989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5440</v>
      </c>
    </row>
    <row r="173" s="2" customFormat="1">
      <c r="A173" s="41"/>
      <c r="B173" s="42"/>
      <c r="C173" s="43"/>
      <c r="D173" s="229" t="s">
        <v>205</v>
      </c>
      <c r="E173" s="43"/>
      <c r="F173" s="230" t="s">
        <v>5049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205</v>
      </c>
      <c r="AU173" s="20" t="s">
        <v>83</v>
      </c>
    </row>
    <row r="174" s="13" customFormat="1">
      <c r="A174" s="13"/>
      <c r="B174" s="234"/>
      <c r="C174" s="235"/>
      <c r="D174" s="236" t="s">
        <v>207</v>
      </c>
      <c r="E174" s="237" t="s">
        <v>19</v>
      </c>
      <c r="F174" s="238" t="s">
        <v>5441</v>
      </c>
      <c r="G174" s="235"/>
      <c r="H174" s="239">
        <v>13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207</v>
      </c>
      <c r="AU174" s="245" t="s">
        <v>83</v>
      </c>
      <c r="AV174" s="13" t="s">
        <v>83</v>
      </c>
      <c r="AW174" s="13" t="s">
        <v>35</v>
      </c>
      <c r="AX174" s="13" t="s">
        <v>81</v>
      </c>
      <c r="AY174" s="245" t="s">
        <v>197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4775</v>
      </c>
      <c r="F175" s="214" t="s">
        <v>4776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SUM(BK176:BK182)</f>
        <v>0</v>
      </c>
    </row>
    <row r="176" s="2" customFormat="1" ht="37.8" customHeight="1">
      <c r="A176" s="41"/>
      <c r="B176" s="42"/>
      <c r="C176" s="216" t="s">
        <v>409</v>
      </c>
      <c r="D176" s="216" t="s">
        <v>199</v>
      </c>
      <c r="E176" s="217" t="s">
        <v>5171</v>
      </c>
      <c r="F176" s="218" t="s">
        <v>5172</v>
      </c>
      <c r="G176" s="219" t="s">
        <v>260</v>
      </c>
      <c r="H176" s="220">
        <v>1.534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5442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5174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2" customFormat="1" ht="49.05" customHeight="1">
      <c r="A178" s="41"/>
      <c r="B178" s="42"/>
      <c r="C178" s="216" t="s">
        <v>415</v>
      </c>
      <c r="D178" s="216" t="s">
        <v>199</v>
      </c>
      <c r="E178" s="217" t="s">
        <v>5175</v>
      </c>
      <c r="F178" s="218" t="s">
        <v>5176</v>
      </c>
      <c r="G178" s="219" t="s">
        <v>260</v>
      </c>
      <c r="H178" s="220">
        <v>15.34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5443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5178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13" customFormat="1">
      <c r="A180" s="13"/>
      <c r="B180" s="234"/>
      <c r="C180" s="235"/>
      <c r="D180" s="236" t="s">
        <v>207</v>
      </c>
      <c r="E180" s="237" t="s">
        <v>19</v>
      </c>
      <c r="F180" s="238" t="s">
        <v>5053</v>
      </c>
      <c r="G180" s="235"/>
      <c r="H180" s="239">
        <v>15.34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207</v>
      </c>
      <c r="AU180" s="245" t="s">
        <v>83</v>
      </c>
      <c r="AV180" s="13" t="s">
        <v>83</v>
      </c>
      <c r="AW180" s="13" t="s">
        <v>35</v>
      </c>
      <c r="AX180" s="13" t="s">
        <v>81</v>
      </c>
      <c r="AY180" s="245" t="s">
        <v>197</v>
      </c>
    </row>
    <row r="181" s="2" customFormat="1" ht="44.25" customHeight="1">
      <c r="A181" s="41"/>
      <c r="B181" s="42"/>
      <c r="C181" s="216" t="s">
        <v>421</v>
      </c>
      <c r="D181" s="216" t="s">
        <v>199</v>
      </c>
      <c r="E181" s="217" t="s">
        <v>5180</v>
      </c>
      <c r="F181" s="218" t="s">
        <v>5055</v>
      </c>
      <c r="G181" s="219" t="s">
        <v>260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5444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5182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1260</v>
      </c>
      <c r="F183" s="214" t="s">
        <v>1261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SUM(P184:P187)</f>
        <v>0</v>
      </c>
      <c r="Q183" s="208"/>
      <c r="R183" s="209">
        <f>SUM(R184:R187)</f>
        <v>0</v>
      </c>
      <c r="S183" s="208"/>
      <c r="T183" s="21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81</v>
      </c>
      <c r="AY183" s="211" t="s">
        <v>197</v>
      </c>
      <c r="BK183" s="213">
        <f>SUM(BK184:BK187)</f>
        <v>0</v>
      </c>
    </row>
    <row r="184" s="2" customFormat="1" ht="49.05" customHeight="1">
      <c r="A184" s="41"/>
      <c r="B184" s="42"/>
      <c r="C184" s="216" t="s">
        <v>428</v>
      </c>
      <c r="D184" s="216" t="s">
        <v>199</v>
      </c>
      <c r="E184" s="217" t="s">
        <v>4913</v>
      </c>
      <c r="F184" s="218" t="s">
        <v>4914</v>
      </c>
      <c r="G184" s="219" t="s">
        <v>260</v>
      </c>
      <c r="H184" s="220">
        <v>30.539999999999999</v>
      </c>
      <c r="I184" s="221"/>
      <c r="J184" s="222">
        <f>ROUND(I184*H184,2)</f>
        <v>0</v>
      </c>
      <c r="K184" s="218" t="s">
        <v>203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5445</v>
      </c>
    </row>
    <row r="185" s="2" customFormat="1">
      <c r="A185" s="41"/>
      <c r="B185" s="42"/>
      <c r="C185" s="43"/>
      <c r="D185" s="229" t="s">
        <v>205</v>
      </c>
      <c r="E185" s="43"/>
      <c r="F185" s="230" t="s">
        <v>4916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205</v>
      </c>
      <c r="AU185" s="20" t="s">
        <v>83</v>
      </c>
    </row>
    <row r="186" s="2" customFormat="1" ht="55.5" customHeight="1">
      <c r="A186" s="41"/>
      <c r="B186" s="42"/>
      <c r="C186" s="216" t="s">
        <v>436</v>
      </c>
      <c r="D186" s="216" t="s">
        <v>199</v>
      </c>
      <c r="E186" s="217" t="s">
        <v>5059</v>
      </c>
      <c r="F186" s="218" t="s">
        <v>5060</v>
      </c>
      <c r="G186" s="219" t="s">
        <v>260</v>
      </c>
      <c r="H186" s="220">
        <v>30.539999999999999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5446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5062</v>
      </c>
      <c r="G187" s="43"/>
      <c r="H187" s="43"/>
      <c r="I187" s="231"/>
      <c r="J187" s="43"/>
      <c r="K187" s="43"/>
      <c r="L187" s="47"/>
      <c r="M187" s="291"/>
      <c r="N187" s="292"/>
      <c r="O187" s="293"/>
      <c r="P187" s="293"/>
      <c r="Q187" s="293"/>
      <c r="R187" s="293"/>
      <c r="S187" s="293"/>
      <c r="T187" s="294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9PsswOIo3s2pIpKU2HDFMJNNqBeSpvm+PnpfL9jhrWRusKTnqfTeG9/IV/rvpS3g7o/LzSRk9cVCkjzF670Zpw==" hashValue="dXhh2I3NEsAHEsLWW0iZSpCoa2rMz3he7a6o8Wp4jaVXnrroXwMuhNwjPdBDhtBFmBWw7r5o/l2C9JB1E04ZPA==" algorithmName="SHA-512" password="CC35"/>
  <autoFilter ref="C86:K18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5" r:id="rId9" display="https://podminky.urs.cz/item/CS_URS_2024_02/167151101"/>
    <hyperlink ref="F118" r:id="rId10" display="https://podminky.urs.cz/item/CS_URS_2024_02/171201221"/>
    <hyperlink ref="F121" r:id="rId11" display="https://podminky.urs.cz/item/CS_URS_2024_02/174151101"/>
    <hyperlink ref="F130" r:id="rId12" display="https://podminky.urs.cz/item/CS_URS_2024_02/175151101"/>
    <hyperlink ref="F135" r:id="rId13" display="https://podminky.urs.cz/item/CS_URS_2024_02/181411121"/>
    <hyperlink ref="F141" r:id="rId14" display="https://podminky.urs.cz/item/CS_URS_2024_02/359901111"/>
    <hyperlink ref="F144" r:id="rId15" display="https://podminky.urs.cz/item/CS_URS_2024_02/359901211"/>
    <hyperlink ref="F148" r:id="rId16" display="https://podminky.urs.cz/item/CS_URS_2024_02/451573111"/>
    <hyperlink ref="F152" r:id="rId17" display="https://podminky.urs.cz/item/CS_URS_2024_02/591211111"/>
    <hyperlink ref="F155" r:id="rId18" display="https://podminky.urs.cz/item/CS_URS_2024_02/871353121"/>
    <hyperlink ref="F159" r:id="rId19" display="https://podminky.urs.cz/item/CS_URS_2024_02/871363121"/>
    <hyperlink ref="F163" r:id="rId20" display="https://podminky.urs.cz/item/CS_URS_2024_02/871440430"/>
    <hyperlink ref="F171" r:id="rId21" display="https://podminky.urs.cz/item/CS_URS_2024_02/892352121"/>
    <hyperlink ref="F173" r:id="rId22" display="https://podminky.urs.cz/item/CS_URS_2024_02/899722112"/>
    <hyperlink ref="F177" r:id="rId23" display="https://podminky.urs.cz/item/CS_URS_2024_02/997221571"/>
    <hyperlink ref="F179" r:id="rId24" display="https://podminky.urs.cz/item/CS_URS_2024_02/997221579"/>
    <hyperlink ref="F182" r:id="rId25" display="https://podminky.urs.cz/item/CS_URS_2024_02/997221615"/>
    <hyperlink ref="F185" r:id="rId26" display="https://podminky.urs.cz/item/CS_URS_2024_02/998276101"/>
    <hyperlink ref="F187" r:id="rId27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ROUND((SUM(BE86:BE125)),  2)</f>
        <v>0</v>
      </c>
      <c r="G33" s="41"/>
      <c r="H33" s="41"/>
      <c r="I33" s="161">
        <v>0.20999999999999999</v>
      </c>
      <c r="J33" s="160">
        <f>ROUND(((SUM(BE86:BE125))*I33),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ROUND((SUM(BF86:BF125)),  2)</f>
        <v>0</v>
      </c>
      <c r="G34" s="41"/>
      <c r="H34" s="41"/>
      <c r="I34" s="161">
        <v>0.12</v>
      </c>
      <c r="J34" s="160">
        <f>ROUND(((SUM(BF86:BF125))*I34),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ROUND((SUM(BG86:BG125)),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ROUND((SUM(BH86:BH125)),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ROUND((SUM(BI86:BI125)),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5447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5448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5449</v>
      </c>
      <c r="E62" s="186"/>
      <c r="F62" s="186"/>
      <c r="G62" s="186"/>
      <c r="H62" s="186"/>
      <c r="I62" s="186"/>
      <c r="J62" s="187">
        <f>J92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5450</v>
      </c>
      <c r="E63" s="186"/>
      <c r="F63" s="186"/>
      <c r="G63" s="186"/>
      <c r="H63" s="186"/>
      <c r="I63" s="186"/>
      <c r="J63" s="187">
        <f>J95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5451</v>
      </c>
      <c r="E64" s="186"/>
      <c r="F64" s="186"/>
      <c r="G64" s="186"/>
      <c r="H64" s="186"/>
      <c r="I64" s="186"/>
      <c r="J64" s="187">
        <f>J105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5452</v>
      </c>
      <c r="E65" s="186"/>
      <c r="F65" s="186"/>
      <c r="G65" s="186"/>
      <c r="H65" s="186"/>
      <c r="I65" s="186"/>
      <c r="J65" s="187">
        <f>J110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5453</v>
      </c>
      <c r="E66" s="186"/>
      <c r="F66" s="186"/>
      <c r="G66" s="186"/>
      <c r="H66" s="186"/>
      <c r="I66" s="186"/>
      <c r="J66" s="187">
        <f>J115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182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ZZS - Náchod - aktual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147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VRN - Vedlejší rozpočtové náklady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Náchod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Královéhradecký kraj</v>
      </c>
      <c r="G82" s="43"/>
      <c r="H82" s="43"/>
      <c r="I82" s="35" t="s">
        <v>31</v>
      </c>
      <c r="J82" s="39" t="str">
        <f>E21</f>
        <v>CE-ING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183</v>
      </c>
      <c r="D85" s="192" t="s">
        <v>59</v>
      </c>
      <c r="E85" s="192" t="s">
        <v>55</v>
      </c>
      <c r="F85" s="192" t="s">
        <v>56</v>
      </c>
      <c r="G85" s="192" t="s">
        <v>184</v>
      </c>
      <c r="H85" s="192" t="s">
        <v>185</v>
      </c>
      <c r="I85" s="192" t="s">
        <v>186</v>
      </c>
      <c r="J85" s="192" t="s">
        <v>153</v>
      </c>
      <c r="K85" s="193" t="s">
        <v>187</v>
      </c>
      <c r="L85" s="194"/>
      <c r="M85" s="95" t="s">
        <v>19</v>
      </c>
      <c r="N85" s="96" t="s">
        <v>44</v>
      </c>
      <c r="O85" s="96" t="s">
        <v>188</v>
      </c>
      <c r="P85" s="96" t="s">
        <v>189</v>
      </c>
      <c r="Q85" s="96" t="s">
        <v>190</v>
      </c>
      <c r="R85" s="96" t="s">
        <v>191</v>
      </c>
      <c r="S85" s="96" t="s">
        <v>192</v>
      </c>
      <c r="T85" s="97" t="s">
        <v>193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194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154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73</v>
      </c>
      <c r="E87" s="203" t="s">
        <v>140</v>
      </c>
      <c r="F87" s="203" t="s">
        <v>141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P88+P92+P95+P105+P110+P115</f>
        <v>0</v>
      </c>
      <c r="Q87" s="208"/>
      <c r="R87" s="209">
        <f>R88+R92+R95+R105+R110+R115</f>
        <v>0</v>
      </c>
      <c r="S87" s="208"/>
      <c r="T87" s="210">
        <f>T88+T92+T95+T105+T110+T115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230</v>
      </c>
      <c r="AT87" s="212" t="s">
        <v>73</v>
      </c>
      <c r="AU87" s="212" t="s">
        <v>74</v>
      </c>
      <c r="AY87" s="211" t="s">
        <v>197</v>
      </c>
      <c r="BK87" s="213">
        <f>BK88+BK92+BK95+BK105+BK110+BK115</f>
        <v>0</v>
      </c>
    </row>
    <row r="88" s="12" customFormat="1" ht="22.8" customHeight="1">
      <c r="A88" s="12"/>
      <c r="B88" s="200"/>
      <c r="C88" s="201"/>
      <c r="D88" s="202" t="s">
        <v>73</v>
      </c>
      <c r="E88" s="214" t="s">
        <v>5454</v>
      </c>
      <c r="F88" s="214" t="s">
        <v>5455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SUM(P89:P91)</f>
        <v>0</v>
      </c>
      <c r="Q88" s="208"/>
      <c r="R88" s="209">
        <f>SUM(R89:R91)</f>
        <v>0</v>
      </c>
      <c r="S88" s="208"/>
      <c r="T88" s="210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230</v>
      </c>
      <c r="AT88" s="212" t="s">
        <v>73</v>
      </c>
      <c r="AU88" s="212" t="s">
        <v>81</v>
      </c>
      <c r="AY88" s="211" t="s">
        <v>197</v>
      </c>
      <c r="BK88" s="213">
        <f>SUM(BK89:BK91)</f>
        <v>0</v>
      </c>
    </row>
    <row r="89" s="2" customFormat="1" ht="16.5" customHeight="1">
      <c r="A89" s="41"/>
      <c r="B89" s="42"/>
      <c r="C89" s="216" t="s">
        <v>81</v>
      </c>
      <c r="D89" s="216" t="s">
        <v>199</v>
      </c>
      <c r="E89" s="217" t="s">
        <v>5456</v>
      </c>
      <c r="F89" s="218" t="s">
        <v>5457</v>
      </c>
      <c r="G89" s="219" t="s">
        <v>1532</v>
      </c>
      <c r="H89" s="220">
        <v>1</v>
      </c>
      <c r="I89" s="221"/>
      <c r="J89" s="222">
        <f>ROUND(I89*H89,2)</f>
        <v>0</v>
      </c>
      <c r="K89" s="218" t="s">
        <v>203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5458</v>
      </c>
      <c r="AT89" s="227" t="s">
        <v>199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5458</v>
      </c>
      <c r="BM89" s="227" t="s">
        <v>5459</v>
      </c>
    </row>
    <row r="90" s="2" customFormat="1">
      <c r="A90" s="41"/>
      <c r="B90" s="42"/>
      <c r="C90" s="43"/>
      <c r="D90" s="229" t="s">
        <v>205</v>
      </c>
      <c r="E90" s="43"/>
      <c r="F90" s="230" t="s">
        <v>5460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205</v>
      </c>
      <c r="AU90" s="20" t="s">
        <v>83</v>
      </c>
    </row>
    <row r="91" s="2" customFormat="1" ht="21.75" customHeight="1">
      <c r="A91" s="41"/>
      <c r="B91" s="42"/>
      <c r="C91" s="216" t="s">
        <v>83</v>
      </c>
      <c r="D91" s="216" t="s">
        <v>199</v>
      </c>
      <c r="E91" s="217" t="s">
        <v>5461</v>
      </c>
      <c r="F91" s="218" t="s">
        <v>5462</v>
      </c>
      <c r="G91" s="219" t="s">
        <v>1532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5458</v>
      </c>
      <c r="AT91" s="227" t="s">
        <v>199</v>
      </c>
      <c r="AU91" s="227" t="s">
        <v>83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5458</v>
      </c>
      <c r="BM91" s="227" t="s">
        <v>5463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5464</v>
      </c>
      <c r="F92" s="214" t="s">
        <v>5465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SUM(P93:P94)</f>
        <v>0</v>
      </c>
      <c r="Q92" s="208"/>
      <c r="R92" s="209">
        <f>SUM(R93:R94)</f>
        <v>0</v>
      </c>
      <c r="S92" s="208"/>
      <c r="T92" s="21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230</v>
      </c>
      <c r="AT92" s="212" t="s">
        <v>73</v>
      </c>
      <c r="AU92" s="212" t="s">
        <v>81</v>
      </c>
      <c r="AY92" s="211" t="s">
        <v>197</v>
      </c>
      <c r="BK92" s="213">
        <f>SUM(BK93:BK94)</f>
        <v>0</v>
      </c>
    </row>
    <row r="93" s="2" customFormat="1" ht="16.5" customHeight="1">
      <c r="A93" s="41"/>
      <c r="B93" s="42"/>
      <c r="C93" s="216" t="s">
        <v>94</v>
      </c>
      <c r="D93" s="216" t="s">
        <v>199</v>
      </c>
      <c r="E93" s="217" t="s">
        <v>5466</v>
      </c>
      <c r="F93" s="218" t="s">
        <v>5465</v>
      </c>
      <c r="G93" s="219" t="s">
        <v>1532</v>
      </c>
      <c r="H93" s="220">
        <v>1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5458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5458</v>
      </c>
      <c r="BM93" s="227" t="s">
        <v>5467</v>
      </c>
    </row>
    <row r="94" s="2" customFormat="1">
      <c r="A94" s="41"/>
      <c r="B94" s="42"/>
      <c r="C94" s="43"/>
      <c r="D94" s="229" t="s">
        <v>205</v>
      </c>
      <c r="E94" s="43"/>
      <c r="F94" s="230" t="s">
        <v>5468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2" customFormat="1" ht="22.8" customHeight="1">
      <c r="A95" s="12"/>
      <c r="B95" s="200"/>
      <c r="C95" s="201"/>
      <c r="D95" s="202" t="s">
        <v>73</v>
      </c>
      <c r="E95" s="214" t="s">
        <v>5469</v>
      </c>
      <c r="F95" s="214" t="s">
        <v>5470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SUM(P96:P104)</f>
        <v>0</v>
      </c>
      <c r="Q95" s="208"/>
      <c r="R95" s="209">
        <f>SUM(R96:R104)</f>
        <v>0</v>
      </c>
      <c r="S95" s="208"/>
      <c r="T95" s="210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230</v>
      </c>
      <c r="AT95" s="212" t="s">
        <v>73</v>
      </c>
      <c r="AU95" s="212" t="s">
        <v>81</v>
      </c>
      <c r="AY95" s="211" t="s">
        <v>197</v>
      </c>
      <c r="BK95" s="213">
        <f>SUM(BK96:BK104)</f>
        <v>0</v>
      </c>
    </row>
    <row r="96" s="2" customFormat="1" ht="16.5" customHeight="1">
      <c r="A96" s="41"/>
      <c r="B96" s="42"/>
      <c r="C96" s="216" t="s">
        <v>109</v>
      </c>
      <c r="D96" s="216" t="s">
        <v>199</v>
      </c>
      <c r="E96" s="217" t="s">
        <v>5471</v>
      </c>
      <c r="F96" s="218" t="s">
        <v>5470</v>
      </c>
      <c r="G96" s="219" t="s">
        <v>1532</v>
      </c>
      <c r="H96" s="220">
        <v>1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5458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5458</v>
      </c>
      <c r="BM96" s="227" t="s">
        <v>5472</v>
      </c>
    </row>
    <row r="97" s="2" customFormat="1">
      <c r="A97" s="41"/>
      <c r="B97" s="42"/>
      <c r="C97" s="43"/>
      <c r="D97" s="229" t="s">
        <v>205</v>
      </c>
      <c r="E97" s="43"/>
      <c r="F97" s="230" t="s">
        <v>5473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2" customFormat="1" ht="16.5" customHeight="1">
      <c r="A98" s="41"/>
      <c r="B98" s="42"/>
      <c r="C98" s="216" t="s">
        <v>230</v>
      </c>
      <c r="D98" s="216" t="s">
        <v>199</v>
      </c>
      <c r="E98" s="217" t="s">
        <v>5474</v>
      </c>
      <c r="F98" s="218" t="s">
        <v>5475</v>
      </c>
      <c r="G98" s="219" t="s">
        <v>1532</v>
      </c>
      <c r="H98" s="220">
        <v>1</v>
      </c>
      <c r="I98" s="221"/>
      <c r="J98" s="222">
        <f>ROUND(I98*H98,2)</f>
        <v>0</v>
      </c>
      <c r="K98" s="218" t="s">
        <v>203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5458</v>
      </c>
      <c r="AT98" s="227" t="s">
        <v>199</v>
      </c>
      <c r="AU98" s="227" t="s">
        <v>83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5458</v>
      </c>
      <c r="BM98" s="227" t="s">
        <v>5476</v>
      </c>
    </row>
    <row r="99" s="2" customFormat="1">
      <c r="A99" s="41"/>
      <c r="B99" s="42"/>
      <c r="C99" s="43"/>
      <c r="D99" s="229" t="s">
        <v>205</v>
      </c>
      <c r="E99" s="43"/>
      <c r="F99" s="230" t="s">
        <v>5477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205</v>
      </c>
      <c r="AU99" s="20" t="s">
        <v>83</v>
      </c>
    </row>
    <row r="100" s="2" customFormat="1" ht="21.75" customHeight="1">
      <c r="A100" s="41"/>
      <c r="B100" s="42"/>
      <c r="C100" s="216" t="s">
        <v>236</v>
      </c>
      <c r="D100" s="216" t="s">
        <v>199</v>
      </c>
      <c r="E100" s="217" t="s">
        <v>5478</v>
      </c>
      <c r="F100" s="218" t="s">
        <v>5479</v>
      </c>
      <c r="G100" s="219" t="s">
        <v>1532</v>
      </c>
      <c r="H100" s="220">
        <v>1</v>
      </c>
      <c r="I100" s="221"/>
      <c r="J100" s="222">
        <f>ROUND(I100*H100,2)</f>
        <v>0</v>
      </c>
      <c r="K100" s="218" t="s">
        <v>203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5458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5458</v>
      </c>
      <c r="BM100" s="227" t="s">
        <v>5480</v>
      </c>
    </row>
    <row r="101" s="2" customFormat="1">
      <c r="A101" s="41"/>
      <c r="B101" s="42"/>
      <c r="C101" s="43"/>
      <c r="D101" s="229" t="s">
        <v>205</v>
      </c>
      <c r="E101" s="43"/>
      <c r="F101" s="230" t="s">
        <v>5481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205</v>
      </c>
      <c r="AU101" s="20" t="s">
        <v>83</v>
      </c>
    </row>
    <row r="102" s="2" customFormat="1" ht="21.75" customHeight="1">
      <c r="A102" s="41"/>
      <c r="B102" s="42"/>
      <c r="C102" s="216" t="s">
        <v>247</v>
      </c>
      <c r="D102" s="216" t="s">
        <v>199</v>
      </c>
      <c r="E102" s="217" t="s">
        <v>5482</v>
      </c>
      <c r="F102" s="218" t="s">
        <v>5483</v>
      </c>
      <c r="G102" s="219" t="s">
        <v>1532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5458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5458</v>
      </c>
      <c r="BM102" s="227" t="s">
        <v>5484</v>
      </c>
    </row>
    <row r="103" s="2" customFormat="1" ht="16.5" customHeight="1">
      <c r="A103" s="41"/>
      <c r="B103" s="42"/>
      <c r="C103" s="216" t="s">
        <v>252</v>
      </c>
      <c r="D103" s="216" t="s">
        <v>199</v>
      </c>
      <c r="E103" s="217" t="s">
        <v>5485</v>
      </c>
      <c r="F103" s="218" t="s">
        <v>5486</v>
      </c>
      <c r="G103" s="219" t="s">
        <v>1532</v>
      </c>
      <c r="H103" s="220">
        <v>1</v>
      </c>
      <c r="I103" s="221"/>
      <c r="J103" s="222">
        <f>ROUND(I103*H103,2)</f>
        <v>0</v>
      </c>
      <c r="K103" s="218" t="s">
        <v>203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5458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5458</v>
      </c>
      <c r="BM103" s="227" t="s">
        <v>5487</v>
      </c>
    </row>
    <row r="104" s="2" customFormat="1">
      <c r="A104" s="41"/>
      <c r="B104" s="42"/>
      <c r="C104" s="43"/>
      <c r="D104" s="229" t="s">
        <v>205</v>
      </c>
      <c r="E104" s="43"/>
      <c r="F104" s="230" t="s">
        <v>5488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205</v>
      </c>
      <c r="AU104" s="20" t="s">
        <v>83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5489</v>
      </c>
      <c r="F105" s="214" t="s">
        <v>5490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0</v>
      </c>
      <c r="S105" s="208"/>
      <c r="T105" s="21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230</v>
      </c>
      <c r="AT105" s="212" t="s">
        <v>73</v>
      </c>
      <c r="AU105" s="212" t="s">
        <v>81</v>
      </c>
      <c r="AY105" s="211" t="s">
        <v>197</v>
      </c>
      <c r="BK105" s="213">
        <f>SUM(BK106:BK109)</f>
        <v>0</v>
      </c>
    </row>
    <row r="106" s="2" customFormat="1" ht="16.5" customHeight="1">
      <c r="A106" s="41"/>
      <c r="B106" s="42"/>
      <c r="C106" s="216" t="s">
        <v>257</v>
      </c>
      <c r="D106" s="216" t="s">
        <v>199</v>
      </c>
      <c r="E106" s="217" t="s">
        <v>5491</v>
      </c>
      <c r="F106" s="218" t="s">
        <v>5490</v>
      </c>
      <c r="G106" s="219" t="s">
        <v>1532</v>
      </c>
      <c r="H106" s="220">
        <v>1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5458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5458</v>
      </c>
      <c r="BM106" s="227" t="s">
        <v>5492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5493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2" customFormat="1" ht="16.5" customHeight="1">
      <c r="A108" s="41"/>
      <c r="B108" s="42"/>
      <c r="C108" s="216" t="s">
        <v>265</v>
      </c>
      <c r="D108" s="216" t="s">
        <v>199</v>
      </c>
      <c r="E108" s="217" t="s">
        <v>5494</v>
      </c>
      <c r="F108" s="218" t="s">
        <v>5246</v>
      </c>
      <c r="G108" s="219" t="s">
        <v>1532</v>
      </c>
      <c r="H108" s="220">
        <v>1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5458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5458</v>
      </c>
      <c r="BM108" s="227" t="s">
        <v>5495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5496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5497</v>
      </c>
      <c r="F110" s="214" t="s">
        <v>5498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230</v>
      </c>
      <c r="AT110" s="212" t="s">
        <v>73</v>
      </c>
      <c r="AU110" s="212" t="s">
        <v>81</v>
      </c>
      <c r="AY110" s="211" t="s">
        <v>197</v>
      </c>
      <c r="BK110" s="213">
        <f>SUM(BK111:BK114)</f>
        <v>0</v>
      </c>
    </row>
    <row r="111" s="2" customFormat="1" ht="16.5" customHeight="1">
      <c r="A111" s="41"/>
      <c r="B111" s="42"/>
      <c r="C111" s="216" t="s">
        <v>272</v>
      </c>
      <c r="D111" s="216" t="s">
        <v>199</v>
      </c>
      <c r="E111" s="217" t="s">
        <v>5499</v>
      </c>
      <c r="F111" s="218" t="s">
        <v>5498</v>
      </c>
      <c r="G111" s="219" t="s">
        <v>1532</v>
      </c>
      <c r="H111" s="220">
        <v>1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5458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5458</v>
      </c>
      <c r="BM111" s="227" t="s">
        <v>5500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5501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16.5" customHeight="1">
      <c r="A113" s="41"/>
      <c r="B113" s="42"/>
      <c r="C113" s="216" t="s">
        <v>8</v>
      </c>
      <c r="D113" s="216" t="s">
        <v>199</v>
      </c>
      <c r="E113" s="217" t="s">
        <v>5502</v>
      </c>
      <c r="F113" s="218" t="s">
        <v>5503</v>
      </c>
      <c r="G113" s="219" t="s">
        <v>1532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5458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5458</v>
      </c>
      <c r="BM113" s="227" t="s">
        <v>5504</v>
      </c>
    </row>
    <row r="114" s="2" customFormat="1" ht="16.5" customHeight="1">
      <c r="A114" s="41"/>
      <c r="B114" s="42"/>
      <c r="C114" s="216" t="s">
        <v>284</v>
      </c>
      <c r="D114" s="216" t="s">
        <v>199</v>
      </c>
      <c r="E114" s="217" t="s">
        <v>5505</v>
      </c>
      <c r="F114" s="218" t="s">
        <v>5506</v>
      </c>
      <c r="G114" s="219" t="s">
        <v>1532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5458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5458</v>
      </c>
      <c r="BM114" s="227" t="s">
        <v>5507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5508</v>
      </c>
      <c r="F115" s="214" t="s">
        <v>5190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SUM(P116:P125)</f>
        <v>0</v>
      </c>
      <c r="Q115" s="208"/>
      <c r="R115" s="209">
        <f>SUM(R116:R125)</f>
        <v>0</v>
      </c>
      <c r="S115" s="208"/>
      <c r="T115" s="21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230</v>
      </c>
      <c r="AT115" s="212" t="s">
        <v>73</v>
      </c>
      <c r="AU115" s="212" t="s">
        <v>81</v>
      </c>
      <c r="AY115" s="211" t="s">
        <v>197</v>
      </c>
      <c r="BK115" s="213">
        <f>SUM(BK116:BK125)</f>
        <v>0</v>
      </c>
    </row>
    <row r="116" s="2" customFormat="1" ht="16.5" customHeight="1">
      <c r="A116" s="41"/>
      <c r="B116" s="42"/>
      <c r="C116" s="216" t="s">
        <v>291</v>
      </c>
      <c r="D116" s="216" t="s">
        <v>199</v>
      </c>
      <c r="E116" s="217" t="s">
        <v>5509</v>
      </c>
      <c r="F116" s="218" t="s">
        <v>5510</v>
      </c>
      <c r="G116" s="219" t="s">
        <v>1532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5511</v>
      </c>
    </row>
    <row r="117" s="2" customFormat="1" ht="24.15" customHeight="1">
      <c r="A117" s="41"/>
      <c r="B117" s="42"/>
      <c r="C117" s="216" t="s">
        <v>297</v>
      </c>
      <c r="D117" s="216" t="s">
        <v>199</v>
      </c>
      <c r="E117" s="217" t="s">
        <v>5512</v>
      </c>
      <c r="F117" s="218" t="s">
        <v>5513</v>
      </c>
      <c r="G117" s="219" t="s">
        <v>1532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5514</v>
      </c>
    </row>
    <row r="118" s="13" customFormat="1">
      <c r="A118" s="13"/>
      <c r="B118" s="234"/>
      <c r="C118" s="235"/>
      <c r="D118" s="236" t="s">
        <v>207</v>
      </c>
      <c r="E118" s="237" t="s">
        <v>19</v>
      </c>
      <c r="F118" s="238" t="s">
        <v>5515</v>
      </c>
      <c r="G118" s="235"/>
      <c r="H118" s="239">
        <v>1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207</v>
      </c>
      <c r="AU118" s="245" t="s">
        <v>83</v>
      </c>
      <c r="AV118" s="13" t="s">
        <v>83</v>
      </c>
      <c r="AW118" s="13" t="s">
        <v>35</v>
      </c>
      <c r="AX118" s="13" t="s">
        <v>74</v>
      </c>
      <c r="AY118" s="245" t="s">
        <v>197</v>
      </c>
    </row>
    <row r="119" s="14" customFormat="1">
      <c r="A119" s="14"/>
      <c r="B119" s="246"/>
      <c r="C119" s="247"/>
      <c r="D119" s="236" t="s">
        <v>207</v>
      </c>
      <c r="E119" s="248" t="s">
        <v>19</v>
      </c>
      <c r="F119" s="249" t="s">
        <v>216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207</v>
      </c>
      <c r="AU119" s="256" t="s">
        <v>83</v>
      </c>
      <c r="AV119" s="14" t="s">
        <v>109</v>
      </c>
      <c r="AW119" s="14" t="s">
        <v>35</v>
      </c>
      <c r="AX119" s="14" t="s">
        <v>81</v>
      </c>
      <c r="AY119" s="256" t="s">
        <v>197</v>
      </c>
    </row>
    <row r="120" s="2" customFormat="1" ht="16.5" customHeight="1">
      <c r="A120" s="41"/>
      <c r="B120" s="42"/>
      <c r="C120" s="216" t="s">
        <v>304</v>
      </c>
      <c r="D120" s="216" t="s">
        <v>199</v>
      </c>
      <c r="E120" s="217" t="s">
        <v>5516</v>
      </c>
      <c r="F120" s="218" t="s">
        <v>5190</v>
      </c>
      <c r="G120" s="219" t="s">
        <v>1532</v>
      </c>
      <c r="H120" s="220">
        <v>1</v>
      </c>
      <c r="I120" s="221"/>
      <c r="J120" s="222">
        <f>ROUND(I120*H120,2)</f>
        <v>0</v>
      </c>
      <c r="K120" s="218" t="s">
        <v>203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5458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5458</v>
      </c>
      <c r="BM120" s="227" t="s">
        <v>5517</v>
      </c>
    </row>
    <row r="121" s="2" customFormat="1">
      <c r="A121" s="41"/>
      <c r="B121" s="42"/>
      <c r="C121" s="43"/>
      <c r="D121" s="229" t="s">
        <v>205</v>
      </c>
      <c r="E121" s="43"/>
      <c r="F121" s="230" t="s">
        <v>5518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5519</v>
      </c>
      <c r="G122" s="235"/>
      <c r="H122" s="239">
        <v>1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81</v>
      </c>
      <c r="AY122" s="245" t="s">
        <v>197</v>
      </c>
    </row>
    <row r="123" s="2" customFormat="1" ht="16.5" customHeight="1">
      <c r="A123" s="41"/>
      <c r="B123" s="42"/>
      <c r="C123" s="216" t="s">
        <v>309</v>
      </c>
      <c r="D123" s="216" t="s">
        <v>199</v>
      </c>
      <c r="E123" s="217" t="s">
        <v>5520</v>
      </c>
      <c r="F123" s="218" t="s">
        <v>5521</v>
      </c>
      <c r="G123" s="219" t="s">
        <v>1532</v>
      </c>
      <c r="H123" s="220">
        <v>1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5458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5458</v>
      </c>
      <c r="BM123" s="227" t="s">
        <v>5522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5523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2" customFormat="1" ht="24.15" customHeight="1">
      <c r="A125" s="41"/>
      <c r="B125" s="42"/>
      <c r="C125" s="216" t="s">
        <v>316</v>
      </c>
      <c r="D125" s="216" t="s">
        <v>199</v>
      </c>
      <c r="E125" s="217" t="s">
        <v>5524</v>
      </c>
      <c r="F125" s="218" t="s">
        <v>5525</v>
      </c>
      <c r="G125" s="219" t="s">
        <v>5526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96" t="s">
        <v>19</v>
      </c>
      <c r="N125" s="297" t="s">
        <v>45</v>
      </c>
      <c r="O125" s="293"/>
      <c r="P125" s="298">
        <f>O125*H125</f>
        <v>0</v>
      </c>
      <c r="Q125" s="298">
        <v>0</v>
      </c>
      <c r="R125" s="298">
        <f>Q125*H125</f>
        <v>0</v>
      </c>
      <c r="S125" s="298">
        <v>0</v>
      </c>
      <c r="T125" s="29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5458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5458</v>
      </c>
      <c r="BM125" s="227" t="s">
        <v>5527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hfpAWic3BEsSn9DvInTcek/apghI6YotmvaxL337aOp/i9GbPNm7yNbnIvxMjrq89OllPOSa6iumzXipijrnrg==" hashValue="rU74pmQwmMcBO63YzQVkCSjQgZoVgpYcSAyLOeZqeSxAG3Snsk5rOU+WkZZUjXawacsqHPlFNx+Ogl0VVtBU7A==" algorithmName="SHA-512" password="CC35"/>
  <autoFilter ref="C85:K1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0001000"/>
    <hyperlink ref="F94" r:id="rId2" display="https://podminky.urs.cz/item/CS_URS_2024_02/020001000"/>
    <hyperlink ref="F97" r:id="rId3" display="https://podminky.urs.cz/item/CS_URS_2024_02/030001000"/>
    <hyperlink ref="F99" r:id="rId4" display="https://podminky.urs.cz/item/CS_URS_2024_02/032002000"/>
    <hyperlink ref="F101" r:id="rId5" display="https://podminky.urs.cz/item/CS_URS_2024_02/033002000"/>
    <hyperlink ref="F104" r:id="rId6" display="https://podminky.urs.cz/item/CS_URS_2024_02/034103000"/>
    <hyperlink ref="F107" r:id="rId7" display="https://podminky.urs.cz/item/CS_URS_2024_02/040001000"/>
    <hyperlink ref="F109" r:id="rId8" display="https://podminky.urs.cz/item/CS_URS_2024_02/045203000"/>
    <hyperlink ref="F112" r:id="rId9" display="https://podminky.urs.cz/item/CS_URS_2024_02/070001000"/>
    <hyperlink ref="F121" r:id="rId10" display="https://podminky.urs.cz/item/CS_URS_2024_02/090001000"/>
    <hyperlink ref="F124" r:id="rId11" display="https://podminky.urs.cz/item/CS_URS_2024_02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ROUND((SUM(BE81:BE93)),  2)</f>
        <v>0</v>
      </c>
      <c r="G33" s="41"/>
      <c r="H33" s="41"/>
      <c r="I33" s="161">
        <v>0.20999999999999999</v>
      </c>
      <c r="J33" s="160">
        <f>ROUND(((SUM(BE81:BE93))*I33),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ROUND((SUM(BF81:BF93)),  2)</f>
        <v>0</v>
      </c>
      <c r="G34" s="41"/>
      <c r="H34" s="41"/>
      <c r="I34" s="161">
        <v>0.12</v>
      </c>
      <c r="J34" s="160">
        <f>ROUND(((SUM(BF81:BF93))*I34),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vybavení pevně spojené se stavbou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5529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5530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182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ZZS - Náchod - aktual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147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Vnitřní vybavení pevně spojené se stavbou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Náchod</v>
      </c>
      <c r="G75" s="43"/>
      <c r="H75" s="43"/>
      <c r="I75" s="35" t="s">
        <v>23</v>
      </c>
      <c r="J75" s="75" t="str">
        <f>IF(J12="","",J12)</f>
        <v>29. 7. 2024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Královéhradecký kraj</v>
      </c>
      <c r="G77" s="43"/>
      <c r="H77" s="43"/>
      <c r="I77" s="35" t="s">
        <v>31</v>
      </c>
      <c r="J77" s="39" t="str">
        <f>E21</f>
        <v>CE-ING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183</v>
      </c>
      <c r="D80" s="192" t="s">
        <v>59</v>
      </c>
      <c r="E80" s="192" t="s">
        <v>55</v>
      </c>
      <c r="F80" s="192" t="s">
        <v>56</v>
      </c>
      <c r="G80" s="192" t="s">
        <v>184</v>
      </c>
      <c r="H80" s="192" t="s">
        <v>185</v>
      </c>
      <c r="I80" s="192" t="s">
        <v>186</v>
      </c>
      <c r="J80" s="192" t="s">
        <v>153</v>
      </c>
      <c r="K80" s="193" t="s">
        <v>187</v>
      </c>
      <c r="L80" s="194"/>
      <c r="M80" s="95" t="s">
        <v>19</v>
      </c>
      <c r="N80" s="96" t="s">
        <v>44</v>
      </c>
      <c r="O80" s="96" t="s">
        <v>188</v>
      </c>
      <c r="P80" s="96" t="s">
        <v>189</v>
      </c>
      <c r="Q80" s="96" t="s">
        <v>190</v>
      </c>
      <c r="R80" s="96" t="s">
        <v>191</v>
      </c>
      <c r="S80" s="96" t="s">
        <v>192</v>
      </c>
      <c r="T80" s="97" t="s">
        <v>193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194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0.11799999999999999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154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3242</v>
      </c>
      <c r="F82" s="203" t="s">
        <v>3242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0.11799999999999999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109</v>
      </c>
      <c r="AT82" s="212" t="s">
        <v>73</v>
      </c>
      <c r="AU82" s="212" t="s">
        <v>74</v>
      </c>
      <c r="AY82" s="211" t="s">
        <v>197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5531</v>
      </c>
      <c r="F83" s="214" t="s">
        <v>5532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SUM(P84:P93)</f>
        <v>0</v>
      </c>
      <c r="Q83" s="208"/>
      <c r="R83" s="209">
        <f>SUM(R84:R93)</f>
        <v>0.11799999999999999</v>
      </c>
      <c r="S83" s="208"/>
      <c r="T83" s="210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109</v>
      </c>
      <c r="AT83" s="212" t="s">
        <v>73</v>
      </c>
      <c r="AU83" s="212" t="s">
        <v>81</v>
      </c>
      <c r="AY83" s="211" t="s">
        <v>197</v>
      </c>
      <c r="BK83" s="213">
        <f>SUM(BK84:BK93)</f>
        <v>0</v>
      </c>
    </row>
    <row r="84" s="2" customFormat="1" ht="16.5" customHeight="1">
      <c r="A84" s="41"/>
      <c r="B84" s="42"/>
      <c r="C84" s="278" t="s">
        <v>81</v>
      </c>
      <c r="D84" s="278" t="s">
        <v>547</v>
      </c>
      <c r="E84" s="279" t="s">
        <v>5533</v>
      </c>
      <c r="F84" s="280" t="s">
        <v>5534</v>
      </c>
      <c r="G84" s="281" t="s">
        <v>280</v>
      </c>
      <c r="H84" s="282">
        <v>1</v>
      </c>
      <c r="I84" s="283"/>
      <c r="J84" s="284">
        <f>ROUND(I84*H84,2)</f>
        <v>0</v>
      </c>
      <c r="K84" s="280" t="s">
        <v>19</v>
      </c>
      <c r="L84" s="285"/>
      <c r="M84" s="286" t="s">
        <v>19</v>
      </c>
      <c r="N84" s="287" t="s">
        <v>45</v>
      </c>
      <c r="O84" s="87"/>
      <c r="P84" s="225">
        <f>O84*H84</f>
        <v>0</v>
      </c>
      <c r="Q84" s="225">
        <v>0.014</v>
      </c>
      <c r="R84" s="225">
        <f>Q84*H84</f>
        <v>0.014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252</v>
      </c>
      <c r="AT84" s="227" t="s">
        <v>547</v>
      </c>
      <c r="AU84" s="227" t="s">
        <v>83</v>
      </c>
      <c r="AY84" s="20" t="s">
        <v>197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81</v>
      </c>
      <c r="BK84" s="228">
        <f>ROUND(I84*H84,2)</f>
        <v>0</v>
      </c>
      <c r="BL84" s="20" t="s">
        <v>109</v>
      </c>
      <c r="BM84" s="227" t="s">
        <v>5535</v>
      </c>
    </row>
    <row r="85" s="13" customFormat="1">
      <c r="A85" s="13"/>
      <c r="B85" s="234"/>
      <c r="C85" s="235"/>
      <c r="D85" s="236" t="s">
        <v>207</v>
      </c>
      <c r="E85" s="237" t="s">
        <v>19</v>
      </c>
      <c r="F85" s="238" t="s">
        <v>5536</v>
      </c>
      <c r="G85" s="235"/>
      <c r="H85" s="239">
        <v>1</v>
      </c>
      <c r="I85" s="240"/>
      <c r="J85" s="235"/>
      <c r="K85" s="235"/>
      <c r="L85" s="241"/>
      <c r="M85" s="242"/>
      <c r="N85" s="243"/>
      <c r="O85" s="243"/>
      <c r="P85" s="243"/>
      <c r="Q85" s="243"/>
      <c r="R85" s="243"/>
      <c r="S85" s="243"/>
      <c r="T85" s="24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5" t="s">
        <v>207</v>
      </c>
      <c r="AU85" s="245" t="s">
        <v>83</v>
      </c>
      <c r="AV85" s="13" t="s">
        <v>83</v>
      </c>
      <c r="AW85" s="13" t="s">
        <v>35</v>
      </c>
      <c r="AX85" s="13" t="s">
        <v>81</v>
      </c>
      <c r="AY85" s="245" t="s">
        <v>197</v>
      </c>
    </row>
    <row r="86" s="2" customFormat="1" ht="16.5" customHeight="1">
      <c r="A86" s="41"/>
      <c r="B86" s="42"/>
      <c r="C86" s="278" t="s">
        <v>83</v>
      </c>
      <c r="D86" s="278" t="s">
        <v>547</v>
      </c>
      <c r="E86" s="279" t="s">
        <v>5537</v>
      </c>
      <c r="F86" s="280" t="s">
        <v>5538</v>
      </c>
      <c r="G86" s="281" t="s">
        <v>280</v>
      </c>
      <c r="H86" s="282">
        <v>1</v>
      </c>
      <c r="I86" s="283"/>
      <c r="J86" s="284">
        <f>ROUND(I86*H86,2)</f>
        <v>0</v>
      </c>
      <c r="K86" s="280" t="s">
        <v>19</v>
      </c>
      <c r="L86" s="285"/>
      <c r="M86" s="286" t="s">
        <v>19</v>
      </c>
      <c r="N86" s="287" t="s">
        <v>45</v>
      </c>
      <c r="O86" s="87"/>
      <c r="P86" s="225">
        <f>O86*H86</f>
        <v>0</v>
      </c>
      <c r="Q86" s="225">
        <v>0.010500000000000001</v>
      </c>
      <c r="R86" s="225">
        <f>Q86*H86</f>
        <v>0.010500000000000001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252</v>
      </c>
      <c r="AT86" s="227" t="s">
        <v>547</v>
      </c>
      <c r="AU86" s="227" t="s">
        <v>83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5539</v>
      </c>
    </row>
    <row r="87" s="13" customFormat="1">
      <c r="A87" s="13"/>
      <c r="B87" s="234"/>
      <c r="C87" s="235"/>
      <c r="D87" s="236" t="s">
        <v>207</v>
      </c>
      <c r="E87" s="237" t="s">
        <v>19</v>
      </c>
      <c r="F87" s="238" t="s">
        <v>5540</v>
      </c>
      <c r="G87" s="235"/>
      <c r="H87" s="239">
        <v>1</v>
      </c>
      <c r="I87" s="240"/>
      <c r="J87" s="235"/>
      <c r="K87" s="235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207</v>
      </c>
      <c r="AU87" s="245" t="s">
        <v>83</v>
      </c>
      <c r="AV87" s="13" t="s">
        <v>83</v>
      </c>
      <c r="AW87" s="13" t="s">
        <v>35</v>
      </c>
      <c r="AX87" s="13" t="s">
        <v>81</v>
      </c>
      <c r="AY87" s="245" t="s">
        <v>197</v>
      </c>
    </row>
    <row r="88" s="2" customFormat="1" ht="16.5" customHeight="1">
      <c r="A88" s="41"/>
      <c r="B88" s="42"/>
      <c r="C88" s="278" t="s">
        <v>94</v>
      </c>
      <c r="D88" s="278" t="s">
        <v>547</v>
      </c>
      <c r="E88" s="279" t="s">
        <v>5541</v>
      </c>
      <c r="F88" s="280" t="s">
        <v>5542</v>
      </c>
      <c r="G88" s="281" t="s">
        <v>280</v>
      </c>
      <c r="H88" s="282">
        <v>1</v>
      </c>
      <c r="I88" s="283"/>
      <c r="J88" s="284">
        <f>ROUND(I88*H88,2)</f>
        <v>0</v>
      </c>
      <c r="K88" s="280" t="s">
        <v>19</v>
      </c>
      <c r="L88" s="285"/>
      <c r="M88" s="286" t="s">
        <v>19</v>
      </c>
      <c r="N88" s="287" t="s">
        <v>45</v>
      </c>
      <c r="O88" s="87"/>
      <c r="P88" s="225">
        <f>O88*H88</f>
        <v>0</v>
      </c>
      <c r="Q88" s="225">
        <v>0.035999999999999997</v>
      </c>
      <c r="R88" s="225">
        <f>Q88*H88</f>
        <v>0.035999999999999997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252</v>
      </c>
      <c r="AT88" s="227" t="s">
        <v>547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5543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5536</v>
      </c>
      <c r="G89" s="235"/>
      <c r="H89" s="239">
        <v>1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83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16.5" customHeight="1">
      <c r="A90" s="41"/>
      <c r="B90" s="42"/>
      <c r="C90" s="278" t="s">
        <v>109</v>
      </c>
      <c r="D90" s="278" t="s">
        <v>547</v>
      </c>
      <c r="E90" s="279" t="s">
        <v>5544</v>
      </c>
      <c r="F90" s="280" t="s">
        <v>5545</v>
      </c>
      <c r="G90" s="281" t="s">
        <v>280</v>
      </c>
      <c r="H90" s="282">
        <v>1</v>
      </c>
      <c r="I90" s="283"/>
      <c r="J90" s="284">
        <f>ROUND(I90*H90,2)</f>
        <v>0</v>
      </c>
      <c r="K90" s="280" t="s">
        <v>19</v>
      </c>
      <c r="L90" s="285"/>
      <c r="M90" s="286" t="s">
        <v>19</v>
      </c>
      <c r="N90" s="287" t="s">
        <v>45</v>
      </c>
      <c r="O90" s="87"/>
      <c r="P90" s="225">
        <f>O90*H90</f>
        <v>0</v>
      </c>
      <c r="Q90" s="225">
        <v>0.050999999999999997</v>
      </c>
      <c r="R90" s="225">
        <f>Q90*H90</f>
        <v>0.050999999999999997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252</v>
      </c>
      <c r="AT90" s="227" t="s">
        <v>547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5546</v>
      </c>
    </row>
    <row r="91" s="13" customFormat="1">
      <c r="A91" s="13"/>
      <c r="B91" s="234"/>
      <c r="C91" s="235"/>
      <c r="D91" s="236" t="s">
        <v>207</v>
      </c>
      <c r="E91" s="237" t="s">
        <v>19</v>
      </c>
      <c r="F91" s="238" t="s">
        <v>5536</v>
      </c>
      <c r="G91" s="235"/>
      <c r="H91" s="239">
        <v>1</v>
      </c>
      <c r="I91" s="240"/>
      <c r="J91" s="235"/>
      <c r="K91" s="235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207</v>
      </c>
      <c r="AU91" s="245" t="s">
        <v>83</v>
      </c>
      <c r="AV91" s="13" t="s">
        <v>83</v>
      </c>
      <c r="AW91" s="13" t="s">
        <v>35</v>
      </c>
      <c r="AX91" s="13" t="s">
        <v>81</v>
      </c>
      <c r="AY91" s="245" t="s">
        <v>197</v>
      </c>
    </row>
    <row r="92" s="2" customFormat="1" ht="21.75" customHeight="1">
      <c r="A92" s="41"/>
      <c r="B92" s="42"/>
      <c r="C92" s="278" t="s">
        <v>230</v>
      </c>
      <c r="D92" s="278" t="s">
        <v>547</v>
      </c>
      <c r="E92" s="279" t="s">
        <v>5547</v>
      </c>
      <c r="F92" s="280" t="s">
        <v>5548</v>
      </c>
      <c r="G92" s="281" t="s">
        <v>280</v>
      </c>
      <c r="H92" s="282">
        <v>1</v>
      </c>
      <c r="I92" s="283"/>
      <c r="J92" s="284">
        <f>ROUND(I92*H92,2)</f>
        <v>0</v>
      </c>
      <c r="K92" s="280" t="s">
        <v>19</v>
      </c>
      <c r="L92" s="285"/>
      <c r="M92" s="286" t="s">
        <v>19</v>
      </c>
      <c r="N92" s="287" t="s">
        <v>45</v>
      </c>
      <c r="O92" s="87"/>
      <c r="P92" s="225">
        <f>O92*H92</f>
        <v>0</v>
      </c>
      <c r="Q92" s="225">
        <v>0.0064999999999999997</v>
      </c>
      <c r="R92" s="225">
        <f>Q92*H92</f>
        <v>0.0064999999999999997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252</v>
      </c>
      <c r="AT92" s="227" t="s">
        <v>547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5549</v>
      </c>
    </row>
    <row r="93" s="13" customFormat="1">
      <c r="A93" s="13"/>
      <c r="B93" s="234"/>
      <c r="C93" s="235"/>
      <c r="D93" s="236" t="s">
        <v>207</v>
      </c>
      <c r="E93" s="237" t="s">
        <v>19</v>
      </c>
      <c r="F93" s="238" t="s">
        <v>5536</v>
      </c>
      <c r="G93" s="235"/>
      <c r="H93" s="239">
        <v>1</v>
      </c>
      <c r="I93" s="240"/>
      <c r="J93" s="235"/>
      <c r="K93" s="235"/>
      <c r="L93" s="241"/>
      <c r="M93" s="301"/>
      <c r="N93" s="302"/>
      <c r="O93" s="302"/>
      <c r="P93" s="302"/>
      <c r="Q93" s="302"/>
      <c r="R93" s="302"/>
      <c r="S93" s="302"/>
      <c r="T93" s="30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207</v>
      </c>
      <c r="AU93" s="245" t="s">
        <v>83</v>
      </c>
      <c r="AV93" s="13" t="s">
        <v>83</v>
      </c>
      <c r="AW93" s="13" t="s">
        <v>35</v>
      </c>
      <c r="AX93" s="13" t="s">
        <v>81</v>
      </c>
      <c r="AY93" s="245" t="s">
        <v>197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OEhAtkNWh/S4nBwIMBqeuG4CHP1kcQdxgfY0sF/N54hmu/epteb3qoP46+44epVgshiF4Ykc/sB7vAMh2wiLPA==" hashValue="Vflu2GYcbgpPgndmoi75CkBc++YUZwJR62ItTm7bsf+zrLFZ8XJ9fM+SWoZSXMpLvgtn6ppHoUVDusuF1FKK/w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5550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5551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5552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5553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5554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5555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5556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5557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5558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5559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5560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80</v>
      </c>
      <c r="F18" s="315" t="s">
        <v>5561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5562</v>
      </c>
      <c r="F19" s="315" t="s">
        <v>5563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5564</v>
      </c>
      <c r="F20" s="315" t="s">
        <v>5565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5566</v>
      </c>
      <c r="F21" s="315" t="s">
        <v>5567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5568</v>
      </c>
      <c r="F22" s="315" t="s">
        <v>3242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5569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5570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5571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5572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5573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5574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5575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5576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5577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5578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183</v>
      </c>
      <c r="F36" s="315"/>
      <c r="G36" s="315" t="s">
        <v>5579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5580</v>
      </c>
      <c r="F37" s="315"/>
      <c r="G37" s="315" t="s">
        <v>5581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55</v>
      </c>
      <c r="F38" s="315"/>
      <c r="G38" s="315" t="s">
        <v>5582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56</v>
      </c>
      <c r="F39" s="315"/>
      <c r="G39" s="315" t="s">
        <v>5583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184</v>
      </c>
      <c r="F40" s="315"/>
      <c r="G40" s="315" t="s">
        <v>5584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185</v>
      </c>
      <c r="F41" s="315"/>
      <c r="G41" s="315" t="s">
        <v>5585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5586</v>
      </c>
      <c r="F42" s="315"/>
      <c r="G42" s="315" t="s">
        <v>5587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5588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5589</v>
      </c>
      <c r="F44" s="315"/>
      <c r="G44" s="315" t="s">
        <v>5590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187</v>
      </c>
      <c r="F45" s="315"/>
      <c r="G45" s="315" t="s">
        <v>5591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5592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5593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5594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5595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5596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5597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5598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5599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5600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5601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5602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5603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5604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5605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5606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5607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5608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5609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5610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5611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5612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5613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5614</v>
      </c>
      <c r="D76" s="333"/>
      <c r="E76" s="333"/>
      <c r="F76" s="333" t="s">
        <v>5615</v>
      </c>
      <c r="G76" s="334"/>
      <c r="H76" s="333" t="s">
        <v>56</v>
      </c>
      <c r="I76" s="333" t="s">
        <v>59</v>
      </c>
      <c r="J76" s="333" t="s">
        <v>5616</v>
      </c>
      <c r="K76" s="332"/>
    </row>
    <row r="77" s="1" customFormat="1" ht="17.25" customHeight="1">
      <c r="B77" s="330"/>
      <c r="C77" s="335" t="s">
        <v>5617</v>
      </c>
      <c r="D77" s="335"/>
      <c r="E77" s="335"/>
      <c r="F77" s="336" t="s">
        <v>5618</v>
      </c>
      <c r="G77" s="337"/>
      <c r="H77" s="335"/>
      <c r="I77" s="335"/>
      <c r="J77" s="335" t="s">
        <v>5619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55</v>
      </c>
      <c r="D79" s="340"/>
      <c r="E79" s="340"/>
      <c r="F79" s="341" t="s">
        <v>5620</v>
      </c>
      <c r="G79" s="342"/>
      <c r="H79" s="318" t="s">
        <v>5621</v>
      </c>
      <c r="I79" s="318" t="s">
        <v>5622</v>
      </c>
      <c r="J79" s="318">
        <v>20</v>
      </c>
      <c r="K79" s="332"/>
    </row>
    <row r="80" s="1" customFormat="1" ht="15" customHeight="1">
      <c r="B80" s="330"/>
      <c r="C80" s="318" t="s">
        <v>5623</v>
      </c>
      <c r="D80" s="318"/>
      <c r="E80" s="318"/>
      <c r="F80" s="341" t="s">
        <v>5620</v>
      </c>
      <c r="G80" s="342"/>
      <c r="H80" s="318" t="s">
        <v>5624</v>
      </c>
      <c r="I80" s="318" t="s">
        <v>5622</v>
      </c>
      <c r="J80" s="318">
        <v>120</v>
      </c>
      <c r="K80" s="332"/>
    </row>
    <row r="81" s="1" customFormat="1" ht="15" customHeight="1">
      <c r="B81" s="343"/>
      <c r="C81" s="318" t="s">
        <v>5625</v>
      </c>
      <c r="D81" s="318"/>
      <c r="E81" s="318"/>
      <c r="F81" s="341" t="s">
        <v>5626</v>
      </c>
      <c r="G81" s="342"/>
      <c r="H81" s="318" t="s">
        <v>5627</v>
      </c>
      <c r="I81" s="318" t="s">
        <v>5622</v>
      </c>
      <c r="J81" s="318">
        <v>50</v>
      </c>
      <c r="K81" s="332"/>
    </row>
    <row r="82" s="1" customFormat="1" ht="15" customHeight="1">
      <c r="B82" s="343"/>
      <c r="C82" s="318" t="s">
        <v>5628</v>
      </c>
      <c r="D82" s="318"/>
      <c r="E82" s="318"/>
      <c r="F82" s="341" t="s">
        <v>5620</v>
      </c>
      <c r="G82" s="342"/>
      <c r="H82" s="318" t="s">
        <v>5629</v>
      </c>
      <c r="I82" s="318" t="s">
        <v>5630</v>
      </c>
      <c r="J82" s="318"/>
      <c r="K82" s="332"/>
    </row>
    <row r="83" s="1" customFormat="1" ht="15" customHeight="1">
      <c r="B83" s="343"/>
      <c r="C83" s="344" t="s">
        <v>5631</v>
      </c>
      <c r="D83" s="344"/>
      <c r="E83" s="344"/>
      <c r="F83" s="345" t="s">
        <v>5626</v>
      </c>
      <c r="G83" s="344"/>
      <c r="H83" s="344" t="s">
        <v>5632</v>
      </c>
      <c r="I83" s="344" t="s">
        <v>5622</v>
      </c>
      <c r="J83" s="344">
        <v>15</v>
      </c>
      <c r="K83" s="332"/>
    </row>
    <row r="84" s="1" customFormat="1" ht="15" customHeight="1">
      <c r="B84" s="343"/>
      <c r="C84" s="344" t="s">
        <v>5633</v>
      </c>
      <c r="D84" s="344"/>
      <c r="E84" s="344"/>
      <c r="F84" s="345" t="s">
        <v>5626</v>
      </c>
      <c r="G84" s="344"/>
      <c r="H84" s="344" t="s">
        <v>5634</v>
      </c>
      <c r="I84" s="344" t="s">
        <v>5622</v>
      </c>
      <c r="J84" s="344">
        <v>15</v>
      </c>
      <c r="K84" s="332"/>
    </row>
    <row r="85" s="1" customFormat="1" ht="15" customHeight="1">
      <c r="B85" s="343"/>
      <c r="C85" s="344" t="s">
        <v>5635</v>
      </c>
      <c r="D85" s="344"/>
      <c r="E85" s="344"/>
      <c r="F85" s="345" t="s">
        <v>5626</v>
      </c>
      <c r="G85" s="344"/>
      <c r="H85" s="344" t="s">
        <v>5636</v>
      </c>
      <c r="I85" s="344" t="s">
        <v>5622</v>
      </c>
      <c r="J85" s="344">
        <v>20</v>
      </c>
      <c r="K85" s="332"/>
    </row>
    <row r="86" s="1" customFormat="1" ht="15" customHeight="1">
      <c r="B86" s="343"/>
      <c r="C86" s="344" t="s">
        <v>5637</v>
      </c>
      <c r="D86" s="344"/>
      <c r="E86" s="344"/>
      <c r="F86" s="345" t="s">
        <v>5626</v>
      </c>
      <c r="G86" s="344"/>
      <c r="H86" s="344" t="s">
        <v>5638</v>
      </c>
      <c r="I86" s="344" t="s">
        <v>5622</v>
      </c>
      <c r="J86" s="344">
        <v>20</v>
      </c>
      <c r="K86" s="332"/>
    </row>
    <row r="87" s="1" customFormat="1" ht="15" customHeight="1">
      <c r="B87" s="343"/>
      <c r="C87" s="318" t="s">
        <v>5639</v>
      </c>
      <c r="D87" s="318"/>
      <c r="E87" s="318"/>
      <c r="F87" s="341" t="s">
        <v>5626</v>
      </c>
      <c r="G87" s="342"/>
      <c r="H87" s="318" t="s">
        <v>5640</v>
      </c>
      <c r="I87" s="318" t="s">
        <v>5622</v>
      </c>
      <c r="J87" s="318">
        <v>50</v>
      </c>
      <c r="K87" s="332"/>
    </row>
    <row r="88" s="1" customFormat="1" ht="15" customHeight="1">
      <c r="B88" s="343"/>
      <c r="C88" s="318" t="s">
        <v>5641</v>
      </c>
      <c r="D88" s="318"/>
      <c r="E88" s="318"/>
      <c r="F88" s="341" t="s">
        <v>5626</v>
      </c>
      <c r="G88" s="342"/>
      <c r="H88" s="318" t="s">
        <v>5642</v>
      </c>
      <c r="I88" s="318" t="s">
        <v>5622</v>
      </c>
      <c r="J88" s="318">
        <v>20</v>
      </c>
      <c r="K88" s="332"/>
    </row>
    <row r="89" s="1" customFormat="1" ht="15" customHeight="1">
      <c r="B89" s="343"/>
      <c r="C89" s="318" t="s">
        <v>5643</v>
      </c>
      <c r="D89" s="318"/>
      <c r="E89" s="318"/>
      <c r="F89" s="341" t="s">
        <v>5626</v>
      </c>
      <c r="G89" s="342"/>
      <c r="H89" s="318" t="s">
        <v>5644</v>
      </c>
      <c r="I89" s="318" t="s">
        <v>5622</v>
      </c>
      <c r="J89" s="318">
        <v>20</v>
      </c>
      <c r="K89" s="332"/>
    </row>
    <row r="90" s="1" customFormat="1" ht="15" customHeight="1">
      <c r="B90" s="343"/>
      <c r="C90" s="318" t="s">
        <v>5645</v>
      </c>
      <c r="D90" s="318"/>
      <c r="E90" s="318"/>
      <c r="F90" s="341" t="s">
        <v>5626</v>
      </c>
      <c r="G90" s="342"/>
      <c r="H90" s="318" t="s">
        <v>5646</v>
      </c>
      <c r="I90" s="318" t="s">
        <v>5622</v>
      </c>
      <c r="J90" s="318">
        <v>50</v>
      </c>
      <c r="K90" s="332"/>
    </row>
    <row r="91" s="1" customFormat="1" ht="15" customHeight="1">
      <c r="B91" s="343"/>
      <c r="C91" s="318" t="s">
        <v>5647</v>
      </c>
      <c r="D91" s="318"/>
      <c r="E91" s="318"/>
      <c r="F91" s="341" t="s">
        <v>5626</v>
      </c>
      <c r="G91" s="342"/>
      <c r="H91" s="318" t="s">
        <v>5647</v>
      </c>
      <c r="I91" s="318" t="s">
        <v>5622</v>
      </c>
      <c r="J91" s="318">
        <v>50</v>
      </c>
      <c r="K91" s="332"/>
    </row>
    <row r="92" s="1" customFormat="1" ht="15" customHeight="1">
      <c r="B92" s="343"/>
      <c r="C92" s="318" t="s">
        <v>5648</v>
      </c>
      <c r="D92" s="318"/>
      <c r="E92" s="318"/>
      <c r="F92" s="341" t="s">
        <v>5626</v>
      </c>
      <c r="G92" s="342"/>
      <c r="H92" s="318" t="s">
        <v>5649</v>
      </c>
      <c r="I92" s="318" t="s">
        <v>5622</v>
      </c>
      <c r="J92" s="318">
        <v>255</v>
      </c>
      <c r="K92" s="332"/>
    </row>
    <row r="93" s="1" customFormat="1" ht="15" customHeight="1">
      <c r="B93" s="343"/>
      <c r="C93" s="318" t="s">
        <v>5650</v>
      </c>
      <c r="D93" s="318"/>
      <c r="E93" s="318"/>
      <c r="F93" s="341" t="s">
        <v>5620</v>
      </c>
      <c r="G93" s="342"/>
      <c r="H93" s="318" t="s">
        <v>5651</v>
      </c>
      <c r="I93" s="318" t="s">
        <v>5652</v>
      </c>
      <c r="J93" s="318"/>
      <c r="K93" s="332"/>
    </row>
    <row r="94" s="1" customFormat="1" ht="15" customHeight="1">
      <c r="B94" s="343"/>
      <c r="C94" s="318" t="s">
        <v>5653</v>
      </c>
      <c r="D94" s="318"/>
      <c r="E94" s="318"/>
      <c r="F94" s="341" t="s">
        <v>5620</v>
      </c>
      <c r="G94" s="342"/>
      <c r="H94" s="318" t="s">
        <v>5654</v>
      </c>
      <c r="I94" s="318" t="s">
        <v>5655</v>
      </c>
      <c r="J94" s="318"/>
      <c r="K94" s="332"/>
    </row>
    <row r="95" s="1" customFormat="1" ht="15" customHeight="1">
      <c r="B95" s="343"/>
      <c r="C95" s="318" t="s">
        <v>5656</v>
      </c>
      <c r="D95" s="318"/>
      <c r="E95" s="318"/>
      <c r="F95" s="341" t="s">
        <v>5620</v>
      </c>
      <c r="G95" s="342"/>
      <c r="H95" s="318" t="s">
        <v>5656</v>
      </c>
      <c r="I95" s="318" t="s">
        <v>5655</v>
      </c>
      <c r="J95" s="318"/>
      <c r="K95" s="332"/>
    </row>
    <row r="96" s="1" customFormat="1" ht="15" customHeight="1">
      <c r="B96" s="343"/>
      <c r="C96" s="318" t="s">
        <v>40</v>
      </c>
      <c r="D96" s="318"/>
      <c r="E96" s="318"/>
      <c r="F96" s="341" t="s">
        <v>5620</v>
      </c>
      <c r="G96" s="342"/>
      <c r="H96" s="318" t="s">
        <v>5657</v>
      </c>
      <c r="I96" s="318" t="s">
        <v>5655</v>
      </c>
      <c r="J96" s="318"/>
      <c r="K96" s="332"/>
    </row>
    <row r="97" s="1" customFormat="1" ht="15" customHeight="1">
      <c r="B97" s="343"/>
      <c r="C97" s="318" t="s">
        <v>50</v>
      </c>
      <c r="D97" s="318"/>
      <c r="E97" s="318"/>
      <c r="F97" s="341" t="s">
        <v>5620</v>
      </c>
      <c r="G97" s="342"/>
      <c r="H97" s="318" t="s">
        <v>5658</v>
      </c>
      <c r="I97" s="318" t="s">
        <v>5655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5659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5614</v>
      </c>
      <c r="D103" s="333"/>
      <c r="E103" s="333"/>
      <c r="F103" s="333" t="s">
        <v>5615</v>
      </c>
      <c r="G103" s="334"/>
      <c r="H103" s="333" t="s">
        <v>56</v>
      </c>
      <c r="I103" s="333" t="s">
        <v>59</v>
      </c>
      <c r="J103" s="333" t="s">
        <v>5616</v>
      </c>
      <c r="K103" s="332"/>
    </row>
    <row r="104" s="1" customFormat="1" ht="17.25" customHeight="1">
      <c r="B104" s="330"/>
      <c r="C104" s="335" t="s">
        <v>5617</v>
      </c>
      <c r="D104" s="335"/>
      <c r="E104" s="335"/>
      <c r="F104" s="336" t="s">
        <v>5618</v>
      </c>
      <c r="G104" s="337"/>
      <c r="H104" s="335"/>
      <c r="I104" s="335"/>
      <c r="J104" s="335" t="s">
        <v>5619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55</v>
      </c>
      <c r="D106" s="340"/>
      <c r="E106" s="340"/>
      <c r="F106" s="341" t="s">
        <v>5620</v>
      </c>
      <c r="G106" s="318"/>
      <c r="H106" s="318" t="s">
        <v>5660</v>
      </c>
      <c r="I106" s="318" t="s">
        <v>5622</v>
      </c>
      <c r="J106" s="318">
        <v>20</v>
      </c>
      <c r="K106" s="332"/>
    </row>
    <row r="107" s="1" customFormat="1" ht="15" customHeight="1">
      <c r="B107" s="330"/>
      <c r="C107" s="318" t="s">
        <v>5623</v>
      </c>
      <c r="D107" s="318"/>
      <c r="E107" s="318"/>
      <c r="F107" s="341" t="s">
        <v>5620</v>
      </c>
      <c r="G107" s="318"/>
      <c r="H107" s="318" t="s">
        <v>5660</v>
      </c>
      <c r="I107" s="318" t="s">
        <v>5622</v>
      </c>
      <c r="J107" s="318">
        <v>120</v>
      </c>
      <c r="K107" s="332"/>
    </row>
    <row r="108" s="1" customFormat="1" ht="15" customHeight="1">
      <c r="B108" s="343"/>
      <c r="C108" s="318" t="s">
        <v>5625</v>
      </c>
      <c r="D108" s="318"/>
      <c r="E108" s="318"/>
      <c r="F108" s="341" t="s">
        <v>5626</v>
      </c>
      <c r="G108" s="318"/>
      <c r="H108" s="318" t="s">
        <v>5660</v>
      </c>
      <c r="I108" s="318" t="s">
        <v>5622</v>
      </c>
      <c r="J108" s="318">
        <v>50</v>
      </c>
      <c r="K108" s="332"/>
    </row>
    <row r="109" s="1" customFormat="1" ht="15" customHeight="1">
      <c r="B109" s="343"/>
      <c r="C109" s="318" t="s">
        <v>5628</v>
      </c>
      <c r="D109" s="318"/>
      <c r="E109" s="318"/>
      <c r="F109" s="341" t="s">
        <v>5620</v>
      </c>
      <c r="G109" s="318"/>
      <c r="H109" s="318" t="s">
        <v>5660</v>
      </c>
      <c r="I109" s="318" t="s">
        <v>5630</v>
      </c>
      <c r="J109" s="318"/>
      <c r="K109" s="332"/>
    </row>
    <row r="110" s="1" customFormat="1" ht="15" customHeight="1">
      <c r="B110" s="343"/>
      <c r="C110" s="318" t="s">
        <v>5639</v>
      </c>
      <c r="D110" s="318"/>
      <c r="E110" s="318"/>
      <c r="F110" s="341" t="s">
        <v>5626</v>
      </c>
      <c r="G110" s="318"/>
      <c r="H110" s="318" t="s">
        <v>5660</v>
      </c>
      <c r="I110" s="318" t="s">
        <v>5622</v>
      </c>
      <c r="J110" s="318">
        <v>50</v>
      </c>
      <c r="K110" s="332"/>
    </row>
    <row r="111" s="1" customFormat="1" ht="15" customHeight="1">
      <c r="B111" s="343"/>
      <c r="C111" s="318" t="s">
        <v>5647</v>
      </c>
      <c r="D111" s="318"/>
      <c r="E111" s="318"/>
      <c r="F111" s="341" t="s">
        <v>5626</v>
      </c>
      <c r="G111" s="318"/>
      <c r="H111" s="318" t="s">
        <v>5660</v>
      </c>
      <c r="I111" s="318" t="s">
        <v>5622</v>
      </c>
      <c r="J111" s="318">
        <v>50</v>
      </c>
      <c r="K111" s="332"/>
    </row>
    <row r="112" s="1" customFormat="1" ht="15" customHeight="1">
      <c r="B112" s="343"/>
      <c r="C112" s="318" t="s">
        <v>5645</v>
      </c>
      <c r="D112" s="318"/>
      <c r="E112" s="318"/>
      <c r="F112" s="341" t="s">
        <v>5626</v>
      </c>
      <c r="G112" s="318"/>
      <c r="H112" s="318" t="s">
        <v>5660</v>
      </c>
      <c r="I112" s="318" t="s">
        <v>5622</v>
      </c>
      <c r="J112" s="318">
        <v>50</v>
      </c>
      <c r="K112" s="332"/>
    </row>
    <row r="113" s="1" customFormat="1" ht="15" customHeight="1">
      <c r="B113" s="343"/>
      <c r="C113" s="318" t="s">
        <v>55</v>
      </c>
      <c r="D113" s="318"/>
      <c r="E113" s="318"/>
      <c r="F113" s="341" t="s">
        <v>5620</v>
      </c>
      <c r="G113" s="318"/>
      <c r="H113" s="318" t="s">
        <v>5661</v>
      </c>
      <c r="I113" s="318" t="s">
        <v>5622</v>
      </c>
      <c r="J113" s="318">
        <v>20</v>
      </c>
      <c r="K113" s="332"/>
    </row>
    <row r="114" s="1" customFormat="1" ht="15" customHeight="1">
      <c r="B114" s="343"/>
      <c r="C114" s="318" t="s">
        <v>5662</v>
      </c>
      <c r="D114" s="318"/>
      <c r="E114" s="318"/>
      <c r="F114" s="341" t="s">
        <v>5620</v>
      </c>
      <c r="G114" s="318"/>
      <c r="H114" s="318" t="s">
        <v>5663</v>
      </c>
      <c r="I114" s="318" t="s">
        <v>5622</v>
      </c>
      <c r="J114" s="318">
        <v>120</v>
      </c>
      <c r="K114" s="332"/>
    </row>
    <row r="115" s="1" customFormat="1" ht="15" customHeight="1">
      <c r="B115" s="343"/>
      <c r="C115" s="318" t="s">
        <v>40</v>
      </c>
      <c r="D115" s="318"/>
      <c r="E115" s="318"/>
      <c r="F115" s="341" t="s">
        <v>5620</v>
      </c>
      <c r="G115" s="318"/>
      <c r="H115" s="318" t="s">
        <v>5664</v>
      </c>
      <c r="I115" s="318" t="s">
        <v>5655</v>
      </c>
      <c r="J115" s="318"/>
      <c r="K115" s="332"/>
    </row>
    <row r="116" s="1" customFormat="1" ht="15" customHeight="1">
      <c r="B116" s="343"/>
      <c r="C116" s="318" t="s">
        <v>50</v>
      </c>
      <c r="D116" s="318"/>
      <c r="E116" s="318"/>
      <c r="F116" s="341" t="s">
        <v>5620</v>
      </c>
      <c r="G116" s="318"/>
      <c r="H116" s="318" t="s">
        <v>5665</v>
      </c>
      <c r="I116" s="318" t="s">
        <v>5655</v>
      </c>
      <c r="J116" s="318"/>
      <c r="K116" s="332"/>
    </row>
    <row r="117" s="1" customFormat="1" ht="15" customHeight="1">
      <c r="B117" s="343"/>
      <c r="C117" s="318" t="s">
        <v>59</v>
      </c>
      <c r="D117" s="318"/>
      <c r="E117" s="318"/>
      <c r="F117" s="341" t="s">
        <v>5620</v>
      </c>
      <c r="G117" s="318"/>
      <c r="H117" s="318" t="s">
        <v>5666</v>
      </c>
      <c r="I117" s="318" t="s">
        <v>5667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5668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5614</v>
      </c>
      <c r="D123" s="333"/>
      <c r="E123" s="333"/>
      <c r="F123" s="333" t="s">
        <v>5615</v>
      </c>
      <c r="G123" s="334"/>
      <c r="H123" s="333" t="s">
        <v>56</v>
      </c>
      <c r="I123" s="333" t="s">
        <v>59</v>
      </c>
      <c r="J123" s="333" t="s">
        <v>5616</v>
      </c>
      <c r="K123" s="362"/>
    </row>
    <row r="124" s="1" customFormat="1" ht="17.25" customHeight="1">
      <c r="B124" s="361"/>
      <c r="C124" s="335" t="s">
        <v>5617</v>
      </c>
      <c r="D124" s="335"/>
      <c r="E124" s="335"/>
      <c r="F124" s="336" t="s">
        <v>5618</v>
      </c>
      <c r="G124" s="337"/>
      <c r="H124" s="335"/>
      <c r="I124" s="335"/>
      <c r="J124" s="335" t="s">
        <v>5619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5623</v>
      </c>
      <c r="D126" s="340"/>
      <c r="E126" s="340"/>
      <c r="F126" s="341" t="s">
        <v>5620</v>
      </c>
      <c r="G126" s="318"/>
      <c r="H126" s="318" t="s">
        <v>5660</v>
      </c>
      <c r="I126" s="318" t="s">
        <v>5622</v>
      </c>
      <c r="J126" s="318">
        <v>120</v>
      </c>
      <c r="K126" s="366"/>
    </row>
    <row r="127" s="1" customFormat="1" ht="15" customHeight="1">
      <c r="B127" s="363"/>
      <c r="C127" s="318" t="s">
        <v>5669</v>
      </c>
      <c r="D127" s="318"/>
      <c r="E127" s="318"/>
      <c r="F127" s="341" t="s">
        <v>5620</v>
      </c>
      <c r="G127" s="318"/>
      <c r="H127" s="318" t="s">
        <v>5670</v>
      </c>
      <c r="I127" s="318" t="s">
        <v>5622</v>
      </c>
      <c r="J127" s="318" t="s">
        <v>5671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5620</v>
      </c>
      <c r="G128" s="318"/>
      <c r="H128" s="318" t="s">
        <v>5672</v>
      </c>
      <c r="I128" s="318" t="s">
        <v>5622</v>
      </c>
      <c r="J128" s="318" t="s">
        <v>5671</v>
      </c>
      <c r="K128" s="366"/>
    </row>
    <row r="129" s="1" customFormat="1" ht="15" customHeight="1">
      <c r="B129" s="363"/>
      <c r="C129" s="318" t="s">
        <v>5631</v>
      </c>
      <c r="D129" s="318"/>
      <c r="E129" s="318"/>
      <c r="F129" s="341" t="s">
        <v>5626</v>
      </c>
      <c r="G129" s="318"/>
      <c r="H129" s="318" t="s">
        <v>5632</v>
      </c>
      <c r="I129" s="318" t="s">
        <v>5622</v>
      </c>
      <c r="J129" s="318">
        <v>15</v>
      </c>
      <c r="K129" s="366"/>
    </row>
    <row r="130" s="1" customFormat="1" ht="15" customHeight="1">
      <c r="B130" s="363"/>
      <c r="C130" s="344" t="s">
        <v>5633</v>
      </c>
      <c r="D130" s="344"/>
      <c r="E130" s="344"/>
      <c r="F130" s="345" t="s">
        <v>5626</v>
      </c>
      <c r="G130" s="344"/>
      <c r="H130" s="344" t="s">
        <v>5634</v>
      </c>
      <c r="I130" s="344" t="s">
        <v>5622</v>
      </c>
      <c r="J130" s="344">
        <v>15</v>
      </c>
      <c r="K130" s="366"/>
    </row>
    <row r="131" s="1" customFormat="1" ht="15" customHeight="1">
      <c r="B131" s="363"/>
      <c r="C131" s="344" t="s">
        <v>5635</v>
      </c>
      <c r="D131" s="344"/>
      <c r="E131" s="344"/>
      <c r="F131" s="345" t="s">
        <v>5626</v>
      </c>
      <c r="G131" s="344"/>
      <c r="H131" s="344" t="s">
        <v>5636</v>
      </c>
      <c r="I131" s="344" t="s">
        <v>5622</v>
      </c>
      <c r="J131" s="344">
        <v>20</v>
      </c>
      <c r="K131" s="366"/>
    </row>
    <row r="132" s="1" customFormat="1" ht="15" customHeight="1">
      <c r="B132" s="363"/>
      <c r="C132" s="344" t="s">
        <v>5637</v>
      </c>
      <c r="D132" s="344"/>
      <c r="E132" s="344"/>
      <c r="F132" s="345" t="s">
        <v>5626</v>
      </c>
      <c r="G132" s="344"/>
      <c r="H132" s="344" t="s">
        <v>5638</v>
      </c>
      <c r="I132" s="344" t="s">
        <v>5622</v>
      </c>
      <c r="J132" s="344">
        <v>20</v>
      </c>
      <c r="K132" s="366"/>
    </row>
    <row r="133" s="1" customFormat="1" ht="15" customHeight="1">
      <c r="B133" s="363"/>
      <c r="C133" s="318" t="s">
        <v>5625</v>
      </c>
      <c r="D133" s="318"/>
      <c r="E133" s="318"/>
      <c r="F133" s="341" t="s">
        <v>5626</v>
      </c>
      <c r="G133" s="318"/>
      <c r="H133" s="318" t="s">
        <v>5660</v>
      </c>
      <c r="I133" s="318" t="s">
        <v>5622</v>
      </c>
      <c r="J133" s="318">
        <v>50</v>
      </c>
      <c r="K133" s="366"/>
    </row>
    <row r="134" s="1" customFormat="1" ht="15" customHeight="1">
      <c r="B134" s="363"/>
      <c r="C134" s="318" t="s">
        <v>5639</v>
      </c>
      <c r="D134" s="318"/>
      <c r="E134" s="318"/>
      <c r="F134" s="341" t="s">
        <v>5626</v>
      </c>
      <c r="G134" s="318"/>
      <c r="H134" s="318" t="s">
        <v>5660</v>
      </c>
      <c r="I134" s="318" t="s">
        <v>5622</v>
      </c>
      <c r="J134" s="318">
        <v>50</v>
      </c>
      <c r="K134" s="366"/>
    </row>
    <row r="135" s="1" customFormat="1" ht="15" customHeight="1">
      <c r="B135" s="363"/>
      <c r="C135" s="318" t="s">
        <v>5645</v>
      </c>
      <c r="D135" s="318"/>
      <c r="E135" s="318"/>
      <c r="F135" s="341" t="s">
        <v>5626</v>
      </c>
      <c r="G135" s="318"/>
      <c r="H135" s="318" t="s">
        <v>5660</v>
      </c>
      <c r="I135" s="318" t="s">
        <v>5622</v>
      </c>
      <c r="J135" s="318">
        <v>50</v>
      </c>
      <c r="K135" s="366"/>
    </row>
    <row r="136" s="1" customFormat="1" ht="15" customHeight="1">
      <c r="B136" s="363"/>
      <c r="C136" s="318" t="s">
        <v>5647</v>
      </c>
      <c r="D136" s="318"/>
      <c r="E136" s="318"/>
      <c r="F136" s="341" t="s">
        <v>5626</v>
      </c>
      <c r="G136" s="318"/>
      <c r="H136" s="318" t="s">
        <v>5660</v>
      </c>
      <c r="I136" s="318" t="s">
        <v>5622</v>
      </c>
      <c r="J136" s="318">
        <v>50</v>
      </c>
      <c r="K136" s="366"/>
    </row>
    <row r="137" s="1" customFormat="1" ht="15" customHeight="1">
      <c r="B137" s="363"/>
      <c r="C137" s="318" t="s">
        <v>5648</v>
      </c>
      <c r="D137" s="318"/>
      <c r="E137" s="318"/>
      <c r="F137" s="341" t="s">
        <v>5626</v>
      </c>
      <c r="G137" s="318"/>
      <c r="H137" s="318" t="s">
        <v>5673</v>
      </c>
      <c r="I137" s="318" t="s">
        <v>5622</v>
      </c>
      <c r="J137" s="318">
        <v>255</v>
      </c>
      <c r="K137" s="366"/>
    </row>
    <row r="138" s="1" customFormat="1" ht="15" customHeight="1">
      <c r="B138" s="363"/>
      <c r="C138" s="318" t="s">
        <v>5650</v>
      </c>
      <c r="D138" s="318"/>
      <c r="E138" s="318"/>
      <c r="F138" s="341" t="s">
        <v>5620</v>
      </c>
      <c r="G138" s="318"/>
      <c r="H138" s="318" t="s">
        <v>5674</v>
      </c>
      <c r="I138" s="318" t="s">
        <v>5652</v>
      </c>
      <c r="J138" s="318"/>
      <c r="K138" s="366"/>
    </row>
    <row r="139" s="1" customFormat="1" ht="15" customHeight="1">
      <c r="B139" s="363"/>
      <c r="C139" s="318" t="s">
        <v>5653</v>
      </c>
      <c r="D139" s="318"/>
      <c r="E139" s="318"/>
      <c r="F139" s="341" t="s">
        <v>5620</v>
      </c>
      <c r="G139" s="318"/>
      <c r="H139" s="318" t="s">
        <v>5675</v>
      </c>
      <c r="I139" s="318" t="s">
        <v>5655</v>
      </c>
      <c r="J139" s="318"/>
      <c r="K139" s="366"/>
    </row>
    <row r="140" s="1" customFormat="1" ht="15" customHeight="1">
      <c r="B140" s="363"/>
      <c r="C140" s="318" t="s">
        <v>5656</v>
      </c>
      <c r="D140" s="318"/>
      <c r="E140" s="318"/>
      <c r="F140" s="341" t="s">
        <v>5620</v>
      </c>
      <c r="G140" s="318"/>
      <c r="H140" s="318" t="s">
        <v>5656</v>
      </c>
      <c r="I140" s="318" t="s">
        <v>5655</v>
      </c>
      <c r="J140" s="318"/>
      <c r="K140" s="366"/>
    </row>
    <row r="141" s="1" customFormat="1" ht="15" customHeight="1">
      <c r="B141" s="363"/>
      <c r="C141" s="318" t="s">
        <v>40</v>
      </c>
      <c r="D141" s="318"/>
      <c r="E141" s="318"/>
      <c r="F141" s="341" t="s">
        <v>5620</v>
      </c>
      <c r="G141" s="318"/>
      <c r="H141" s="318" t="s">
        <v>5676</v>
      </c>
      <c r="I141" s="318" t="s">
        <v>5655</v>
      </c>
      <c r="J141" s="318"/>
      <c r="K141" s="366"/>
    </row>
    <row r="142" s="1" customFormat="1" ht="15" customHeight="1">
      <c r="B142" s="363"/>
      <c r="C142" s="318" t="s">
        <v>5677</v>
      </c>
      <c r="D142" s="318"/>
      <c r="E142" s="318"/>
      <c r="F142" s="341" t="s">
        <v>5620</v>
      </c>
      <c r="G142" s="318"/>
      <c r="H142" s="318" t="s">
        <v>5678</v>
      </c>
      <c r="I142" s="318" t="s">
        <v>5655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5679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5614</v>
      </c>
      <c r="D148" s="333"/>
      <c r="E148" s="333"/>
      <c r="F148" s="333" t="s">
        <v>5615</v>
      </c>
      <c r="G148" s="334"/>
      <c r="H148" s="333" t="s">
        <v>56</v>
      </c>
      <c r="I148" s="333" t="s">
        <v>59</v>
      </c>
      <c r="J148" s="333" t="s">
        <v>5616</v>
      </c>
      <c r="K148" s="332"/>
    </row>
    <row r="149" s="1" customFormat="1" ht="17.25" customHeight="1">
      <c r="B149" s="330"/>
      <c r="C149" s="335" t="s">
        <v>5617</v>
      </c>
      <c r="D149" s="335"/>
      <c r="E149" s="335"/>
      <c r="F149" s="336" t="s">
        <v>5618</v>
      </c>
      <c r="G149" s="337"/>
      <c r="H149" s="335"/>
      <c r="I149" s="335"/>
      <c r="J149" s="335" t="s">
        <v>5619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5623</v>
      </c>
      <c r="D151" s="318"/>
      <c r="E151" s="318"/>
      <c r="F151" s="371" t="s">
        <v>5620</v>
      </c>
      <c r="G151" s="318"/>
      <c r="H151" s="370" t="s">
        <v>5660</v>
      </c>
      <c r="I151" s="370" t="s">
        <v>5622</v>
      </c>
      <c r="J151" s="370">
        <v>120</v>
      </c>
      <c r="K151" s="366"/>
    </row>
    <row r="152" s="1" customFormat="1" ht="15" customHeight="1">
      <c r="B152" s="343"/>
      <c r="C152" s="370" t="s">
        <v>5669</v>
      </c>
      <c r="D152" s="318"/>
      <c r="E152" s="318"/>
      <c r="F152" s="371" t="s">
        <v>5620</v>
      </c>
      <c r="G152" s="318"/>
      <c r="H152" s="370" t="s">
        <v>5680</v>
      </c>
      <c r="I152" s="370" t="s">
        <v>5622</v>
      </c>
      <c r="J152" s="370" t="s">
        <v>5671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5620</v>
      </c>
      <c r="G153" s="318"/>
      <c r="H153" s="370" t="s">
        <v>5681</v>
      </c>
      <c r="I153" s="370" t="s">
        <v>5622</v>
      </c>
      <c r="J153" s="370" t="s">
        <v>5671</v>
      </c>
      <c r="K153" s="366"/>
    </row>
    <row r="154" s="1" customFormat="1" ht="15" customHeight="1">
      <c r="B154" s="343"/>
      <c r="C154" s="370" t="s">
        <v>5625</v>
      </c>
      <c r="D154" s="318"/>
      <c r="E154" s="318"/>
      <c r="F154" s="371" t="s">
        <v>5626</v>
      </c>
      <c r="G154" s="318"/>
      <c r="H154" s="370" t="s">
        <v>5660</v>
      </c>
      <c r="I154" s="370" t="s">
        <v>5622</v>
      </c>
      <c r="J154" s="370">
        <v>50</v>
      </c>
      <c r="K154" s="366"/>
    </row>
    <row r="155" s="1" customFormat="1" ht="15" customHeight="1">
      <c r="B155" s="343"/>
      <c r="C155" s="370" t="s">
        <v>5628</v>
      </c>
      <c r="D155" s="318"/>
      <c r="E155" s="318"/>
      <c r="F155" s="371" t="s">
        <v>5620</v>
      </c>
      <c r="G155" s="318"/>
      <c r="H155" s="370" t="s">
        <v>5660</v>
      </c>
      <c r="I155" s="370" t="s">
        <v>5630</v>
      </c>
      <c r="J155" s="370"/>
      <c r="K155" s="366"/>
    </row>
    <row r="156" s="1" customFormat="1" ht="15" customHeight="1">
      <c r="B156" s="343"/>
      <c r="C156" s="370" t="s">
        <v>5639</v>
      </c>
      <c r="D156" s="318"/>
      <c r="E156" s="318"/>
      <c r="F156" s="371" t="s">
        <v>5626</v>
      </c>
      <c r="G156" s="318"/>
      <c r="H156" s="370" t="s">
        <v>5660</v>
      </c>
      <c r="I156" s="370" t="s">
        <v>5622</v>
      </c>
      <c r="J156" s="370">
        <v>50</v>
      </c>
      <c r="K156" s="366"/>
    </row>
    <row r="157" s="1" customFormat="1" ht="15" customHeight="1">
      <c r="B157" s="343"/>
      <c r="C157" s="370" t="s">
        <v>5647</v>
      </c>
      <c r="D157" s="318"/>
      <c r="E157" s="318"/>
      <c r="F157" s="371" t="s">
        <v>5626</v>
      </c>
      <c r="G157" s="318"/>
      <c r="H157" s="370" t="s">
        <v>5660</v>
      </c>
      <c r="I157" s="370" t="s">
        <v>5622</v>
      </c>
      <c r="J157" s="370">
        <v>50</v>
      </c>
      <c r="K157" s="366"/>
    </row>
    <row r="158" s="1" customFormat="1" ht="15" customHeight="1">
      <c r="B158" s="343"/>
      <c r="C158" s="370" t="s">
        <v>5645</v>
      </c>
      <c r="D158" s="318"/>
      <c r="E158" s="318"/>
      <c r="F158" s="371" t="s">
        <v>5626</v>
      </c>
      <c r="G158" s="318"/>
      <c r="H158" s="370" t="s">
        <v>5660</v>
      </c>
      <c r="I158" s="370" t="s">
        <v>5622</v>
      </c>
      <c r="J158" s="370">
        <v>50</v>
      </c>
      <c r="K158" s="366"/>
    </row>
    <row r="159" s="1" customFormat="1" ht="15" customHeight="1">
      <c r="B159" s="343"/>
      <c r="C159" s="370" t="s">
        <v>152</v>
      </c>
      <c r="D159" s="318"/>
      <c r="E159" s="318"/>
      <c r="F159" s="371" t="s">
        <v>5620</v>
      </c>
      <c r="G159" s="318"/>
      <c r="H159" s="370" t="s">
        <v>5682</v>
      </c>
      <c r="I159" s="370" t="s">
        <v>5622</v>
      </c>
      <c r="J159" s="370" t="s">
        <v>5683</v>
      </c>
      <c r="K159" s="366"/>
    </row>
    <row r="160" s="1" customFormat="1" ht="15" customHeight="1">
      <c r="B160" s="343"/>
      <c r="C160" s="370" t="s">
        <v>5684</v>
      </c>
      <c r="D160" s="318"/>
      <c r="E160" s="318"/>
      <c r="F160" s="371" t="s">
        <v>5620</v>
      </c>
      <c r="G160" s="318"/>
      <c r="H160" s="370" t="s">
        <v>5685</v>
      </c>
      <c r="I160" s="370" t="s">
        <v>5655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5686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5614</v>
      </c>
      <c r="D166" s="333"/>
      <c r="E166" s="333"/>
      <c r="F166" s="333" t="s">
        <v>5615</v>
      </c>
      <c r="G166" s="375"/>
      <c r="H166" s="376" t="s">
        <v>56</v>
      </c>
      <c r="I166" s="376" t="s">
        <v>59</v>
      </c>
      <c r="J166" s="333" t="s">
        <v>5616</v>
      </c>
      <c r="K166" s="310"/>
    </row>
    <row r="167" s="1" customFormat="1" ht="17.25" customHeight="1">
      <c r="B167" s="311"/>
      <c r="C167" s="335" t="s">
        <v>5617</v>
      </c>
      <c r="D167" s="335"/>
      <c r="E167" s="335"/>
      <c r="F167" s="336" t="s">
        <v>5618</v>
      </c>
      <c r="G167" s="377"/>
      <c r="H167" s="378"/>
      <c r="I167" s="378"/>
      <c r="J167" s="335" t="s">
        <v>5619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5623</v>
      </c>
      <c r="D169" s="318"/>
      <c r="E169" s="318"/>
      <c r="F169" s="341" t="s">
        <v>5620</v>
      </c>
      <c r="G169" s="318"/>
      <c r="H169" s="318" t="s">
        <v>5660</v>
      </c>
      <c r="I169" s="318" t="s">
        <v>5622</v>
      </c>
      <c r="J169" s="318">
        <v>120</v>
      </c>
      <c r="K169" s="366"/>
    </row>
    <row r="170" s="1" customFormat="1" ht="15" customHeight="1">
      <c r="B170" s="343"/>
      <c r="C170" s="318" t="s">
        <v>5669</v>
      </c>
      <c r="D170" s="318"/>
      <c r="E170" s="318"/>
      <c r="F170" s="341" t="s">
        <v>5620</v>
      </c>
      <c r="G170" s="318"/>
      <c r="H170" s="318" t="s">
        <v>5670</v>
      </c>
      <c r="I170" s="318" t="s">
        <v>5622</v>
      </c>
      <c r="J170" s="318" t="s">
        <v>5671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5620</v>
      </c>
      <c r="G171" s="318"/>
      <c r="H171" s="318" t="s">
        <v>5687</v>
      </c>
      <c r="I171" s="318" t="s">
        <v>5622</v>
      </c>
      <c r="J171" s="318" t="s">
        <v>5671</v>
      </c>
      <c r="K171" s="366"/>
    </row>
    <row r="172" s="1" customFormat="1" ht="15" customHeight="1">
      <c r="B172" s="343"/>
      <c r="C172" s="318" t="s">
        <v>5625</v>
      </c>
      <c r="D172" s="318"/>
      <c r="E172" s="318"/>
      <c r="F172" s="341" t="s">
        <v>5626</v>
      </c>
      <c r="G172" s="318"/>
      <c r="H172" s="318" t="s">
        <v>5687</v>
      </c>
      <c r="I172" s="318" t="s">
        <v>5622</v>
      </c>
      <c r="J172" s="318">
        <v>50</v>
      </c>
      <c r="K172" s="366"/>
    </row>
    <row r="173" s="1" customFormat="1" ht="15" customHeight="1">
      <c r="B173" s="343"/>
      <c r="C173" s="318" t="s">
        <v>5628</v>
      </c>
      <c r="D173" s="318"/>
      <c r="E173" s="318"/>
      <c r="F173" s="341" t="s">
        <v>5620</v>
      </c>
      <c r="G173" s="318"/>
      <c r="H173" s="318" t="s">
        <v>5687</v>
      </c>
      <c r="I173" s="318" t="s">
        <v>5630</v>
      </c>
      <c r="J173" s="318"/>
      <c r="K173" s="366"/>
    </row>
    <row r="174" s="1" customFormat="1" ht="15" customHeight="1">
      <c r="B174" s="343"/>
      <c r="C174" s="318" t="s">
        <v>5639</v>
      </c>
      <c r="D174" s="318"/>
      <c r="E174" s="318"/>
      <c r="F174" s="341" t="s">
        <v>5626</v>
      </c>
      <c r="G174" s="318"/>
      <c r="H174" s="318" t="s">
        <v>5687</v>
      </c>
      <c r="I174" s="318" t="s">
        <v>5622</v>
      </c>
      <c r="J174" s="318">
        <v>50</v>
      </c>
      <c r="K174" s="366"/>
    </row>
    <row r="175" s="1" customFormat="1" ht="15" customHeight="1">
      <c r="B175" s="343"/>
      <c r="C175" s="318" t="s">
        <v>5647</v>
      </c>
      <c r="D175" s="318"/>
      <c r="E175" s="318"/>
      <c r="F175" s="341" t="s">
        <v>5626</v>
      </c>
      <c r="G175" s="318"/>
      <c r="H175" s="318" t="s">
        <v>5687</v>
      </c>
      <c r="I175" s="318" t="s">
        <v>5622</v>
      </c>
      <c r="J175" s="318">
        <v>50</v>
      </c>
      <c r="K175" s="366"/>
    </row>
    <row r="176" s="1" customFormat="1" ht="15" customHeight="1">
      <c r="B176" s="343"/>
      <c r="C176" s="318" t="s">
        <v>5645</v>
      </c>
      <c r="D176" s="318"/>
      <c r="E176" s="318"/>
      <c r="F176" s="341" t="s">
        <v>5626</v>
      </c>
      <c r="G176" s="318"/>
      <c r="H176" s="318" t="s">
        <v>5687</v>
      </c>
      <c r="I176" s="318" t="s">
        <v>5622</v>
      </c>
      <c r="J176" s="318">
        <v>50</v>
      </c>
      <c r="K176" s="366"/>
    </row>
    <row r="177" s="1" customFormat="1" ht="15" customHeight="1">
      <c r="B177" s="343"/>
      <c r="C177" s="318" t="s">
        <v>183</v>
      </c>
      <c r="D177" s="318"/>
      <c r="E177" s="318"/>
      <c r="F177" s="341" t="s">
        <v>5620</v>
      </c>
      <c r="G177" s="318"/>
      <c r="H177" s="318" t="s">
        <v>5688</v>
      </c>
      <c r="I177" s="318" t="s">
        <v>5689</v>
      </c>
      <c r="J177" s="318"/>
      <c r="K177" s="366"/>
    </row>
    <row r="178" s="1" customFormat="1" ht="15" customHeight="1">
      <c r="B178" s="343"/>
      <c r="C178" s="318" t="s">
        <v>59</v>
      </c>
      <c r="D178" s="318"/>
      <c r="E178" s="318"/>
      <c r="F178" s="341" t="s">
        <v>5620</v>
      </c>
      <c r="G178" s="318"/>
      <c r="H178" s="318" t="s">
        <v>5690</v>
      </c>
      <c r="I178" s="318" t="s">
        <v>5691</v>
      </c>
      <c r="J178" s="318">
        <v>1</v>
      </c>
      <c r="K178" s="366"/>
    </row>
    <row r="179" s="1" customFormat="1" ht="15" customHeight="1">
      <c r="B179" s="343"/>
      <c r="C179" s="318" t="s">
        <v>55</v>
      </c>
      <c r="D179" s="318"/>
      <c r="E179" s="318"/>
      <c r="F179" s="341" t="s">
        <v>5620</v>
      </c>
      <c r="G179" s="318"/>
      <c r="H179" s="318" t="s">
        <v>5692</v>
      </c>
      <c r="I179" s="318" t="s">
        <v>5622</v>
      </c>
      <c r="J179" s="318">
        <v>20</v>
      </c>
      <c r="K179" s="366"/>
    </row>
    <row r="180" s="1" customFormat="1" ht="15" customHeight="1">
      <c r="B180" s="343"/>
      <c r="C180" s="318" t="s">
        <v>56</v>
      </c>
      <c r="D180" s="318"/>
      <c r="E180" s="318"/>
      <c r="F180" s="341" t="s">
        <v>5620</v>
      </c>
      <c r="G180" s="318"/>
      <c r="H180" s="318" t="s">
        <v>5693</v>
      </c>
      <c r="I180" s="318" t="s">
        <v>5622</v>
      </c>
      <c r="J180" s="318">
        <v>255</v>
      </c>
      <c r="K180" s="366"/>
    </row>
    <row r="181" s="1" customFormat="1" ht="15" customHeight="1">
      <c r="B181" s="343"/>
      <c r="C181" s="318" t="s">
        <v>184</v>
      </c>
      <c r="D181" s="318"/>
      <c r="E181" s="318"/>
      <c r="F181" s="341" t="s">
        <v>5620</v>
      </c>
      <c r="G181" s="318"/>
      <c r="H181" s="318" t="s">
        <v>5584</v>
      </c>
      <c r="I181" s="318" t="s">
        <v>5622</v>
      </c>
      <c r="J181" s="318">
        <v>10</v>
      </c>
      <c r="K181" s="366"/>
    </row>
    <row r="182" s="1" customFormat="1" ht="15" customHeight="1">
      <c r="B182" s="343"/>
      <c r="C182" s="318" t="s">
        <v>185</v>
      </c>
      <c r="D182" s="318"/>
      <c r="E182" s="318"/>
      <c r="F182" s="341" t="s">
        <v>5620</v>
      </c>
      <c r="G182" s="318"/>
      <c r="H182" s="318" t="s">
        <v>5694</v>
      </c>
      <c r="I182" s="318" t="s">
        <v>5655</v>
      </c>
      <c r="J182" s="318"/>
      <c r="K182" s="366"/>
    </row>
    <row r="183" s="1" customFormat="1" ht="15" customHeight="1">
      <c r="B183" s="343"/>
      <c r="C183" s="318" t="s">
        <v>5695</v>
      </c>
      <c r="D183" s="318"/>
      <c r="E183" s="318"/>
      <c r="F183" s="341" t="s">
        <v>5620</v>
      </c>
      <c r="G183" s="318"/>
      <c r="H183" s="318" t="s">
        <v>5696</v>
      </c>
      <c r="I183" s="318" t="s">
        <v>5655</v>
      </c>
      <c r="J183" s="318"/>
      <c r="K183" s="366"/>
    </row>
    <row r="184" s="1" customFormat="1" ht="15" customHeight="1">
      <c r="B184" s="343"/>
      <c r="C184" s="318" t="s">
        <v>5684</v>
      </c>
      <c r="D184" s="318"/>
      <c r="E184" s="318"/>
      <c r="F184" s="341" t="s">
        <v>5620</v>
      </c>
      <c r="G184" s="318"/>
      <c r="H184" s="318" t="s">
        <v>5697</v>
      </c>
      <c r="I184" s="318" t="s">
        <v>5655</v>
      </c>
      <c r="J184" s="318"/>
      <c r="K184" s="366"/>
    </row>
    <row r="185" s="1" customFormat="1" ht="15" customHeight="1">
      <c r="B185" s="343"/>
      <c r="C185" s="318" t="s">
        <v>187</v>
      </c>
      <c r="D185" s="318"/>
      <c r="E185" s="318"/>
      <c r="F185" s="341" t="s">
        <v>5626</v>
      </c>
      <c r="G185" s="318"/>
      <c r="H185" s="318" t="s">
        <v>5698</v>
      </c>
      <c r="I185" s="318" t="s">
        <v>5622</v>
      </c>
      <c r="J185" s="318">
        <v>50</v>
      </c>
      <c r="K185" s="366"/>
    </row>
    <row r="186" s="1" customFormat="1" ht="15" customHeight="1">
      <c r="B186" s="343"/>
      <c r="C186" s="318" t="s">
        <v>1539</v>
      </c>
      <c r="D186" s="318"/>
      <c r="E186" s="318"/>
      <c r="F186" s="341" t="s">
        <v>5626</v>
      </c>
      <c r="G186" s="318"/>
      <c r="H186" s="318" t="s">
        <v>5699</v>
      </c>
      <c r="I186" s="318" t="s">
        <v>5700</v>
      </c>
      <c r="J186" s="318"/>
      <c r="K186" s="366"/>
    </row>
    <row r="187" s="1" customFormat="1" ht="15" customHeight="1">
      <c r="B187" s="343"/>
      <c r="C187" s="318" t="s">
        <v>5701</v>
      </c>
      <c r="D187" s="318"/>
      <c r="E187" s="318"/>
      <c r="F187" s="341" t="s">
        <v>5626</v>
      </c>
      <c r="G187" s="318"/>
      <c r="H187" s="318" t="s">
        <v>5702</v>
      </c>
      <c r="I187" s="318" t="s">
        <v>5700</v>
      </c>
      <c r="J187" s="318"/>
      <c r="K187" s="366"/>
    </row>
    <row r="188" s="1" customFormat="1" ht="15" customHeight="1">
      <c r="B188" s="343"/>
      <c r="C188" s="318" t="s">
        <v>5703</v>
      </c>
      <c r="D188" s="318"/>
      <c r="E188" s="318"/>
      <c r="F188" s="341" t="s">
        <v>5626</v>
      </c>
      <c r="G188" s="318"/>
      <c r="H188" s="318" t="s">
        <v>5704</v>
      </c>
      <c r="I188" s="318" t="s">
        <v>5700</v>
      </c>
      <c r="J188" s="318"/>
      <c r="K188" s="366"/>
    </row>
    <row r="189" s="1" customFormat="1" ht="15" customHeight="1">
      <c r="B189" s="343"/>
      <c r="C189" s="379" t="s">
        <v>5705</v>
      </c>
      <c r="D189" s="318"/>
      <c r="E189" s="318"/>
      <c r="F189" s="341" t="s">
        <v>5626</v>
      </c>
      <c r="G189" s="318"/>
      <c r="H189" s="318" t="s">
        <v>5706</v>
      </c>
      <c r="I189" s="318" t="s">
        <v>5707</v>
      </c>
      <c r="J189" s="380" t="s">
        <v>5708</v>
      </c>
      <c r="K189" s="366"/>
    </row>
    <row r="190" s="18" customFormat="1" ht="15" customHeight="1">
      <c r="B190" s="381"/>
      <c r="C190" s="382" t="s">
        <v>5709</v>
      </c>
      <c r="D190" s="383"/>
      <c r="E190" s="383"/>
      <c r="F190" s="384" t="s">
        <v>5626</v>
      </c>
      <c r="G190" s="383"/>
      <c r="H190" s="383" t="s">
        <v>5710</v>
      </c>
      <c r="I190" s="383" t="s">
        <v>5707</v>
      </c>
      <c r="J190" s="385" t="s">
        <v>5708</v>
      </c>
      <c r="K190" s="386"/>
    </row>
    <row r="191" s="1" customFormat="1" ht="15" customHeight="1">
      <c r="B191" s="343"/>
      <c r="C191" s="379" t="s">
        <v>44</v>
      </c>
      <c r="D191" s="318"/>
      <c r="E191" s="318"/>
      <c r="F191" s="341" t="s">
        <v>5620</v>
      </c>
      <c r="G191" s="318"/>
      <c r="H191" s="315" t="s">
        <v>5711</v>
      </c>
      <c r="I191" s="318" t="s">
        <v>5712</v>
      </c>
      <c r="J191" s="318"/>
      <c r="K191" s="366"/>
    </row>
    <row r="192" s="1" customFormat="1" ht="15" customHeight="1">
      <c r="B192" s="343"/>
      <c r="C192" s="379" t="s">
        <v>5713</v>
      </c>
      <c r="D192" s="318"/>
      <c r="E192" s="318"/>
      <c r="F192" s="341" t="s">
        <v>5620</v>
      </c>
      <c r="G192" s="318"/>
      <c r="H192" s="318" t="s">
        <v>5714</v>
      </c>
      <c r="I192" s="318" t="s">
        <v>5655</v>
      </c>
      <c r="J192" s="318"/>
      <c r="K192" s="366"/>
    </row>
    <row r="193" s="1" customFormat="1" ht="15" customHeight="1">
      <c r="B193" s="343"/>
      <c r="C193" s="379" t="s">
        <v>5715</v>
      </c>
      <c r="D193" s="318"/>
      <c r="E193" s="318"/>
      <c r="F193" s="341" t="s">
        <v>5620</v>
      </c>
      <c r="G193" s="318"/>
      <c r="H193" s="318" t="s">
        <v>5716</v>
      </c>
      <c r="I193" s="318" t="s">
        <v>5655</v>
      </c>
      <c r="J193" s="318"/>
      <c r="K193" s="366"/>
    </row>
    <row r="194" s="1" customFormat="1" ht="15" customHeight="1">
      <c r="B194" s="343"/>
      <c r="C194" s="379" t="s">
        <v>5717</v>
      </c>
      <c r="D194" s="318"/>
      <c r="E194" s="318"/>
      <c r="F194" s="341" t="s">
        <v>5626</v>
      </c>
      <c r="G194" s="318"/>
      <c r="H194" s="318" t="s">
        <v>5718</v>
      </c>
      <c r="I194" s="318" t="s">
        <v>5655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5719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5720</v>
      </c>
      <c r="D201" s="388"/>
      <c r="E201" s="388"/>
      <c r="F201" s="388" t="s">
        <v>5721</v>
      </c>
      <c r="G201" s="389"/>
      <c r="H201" s="388" t="s">
        <v>5722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5712</v>
      </c>
      <c r="D203" s="318"/>
      <c r="E203" s="318"/>
      <c r="F203" s="341" t="s">
        <v>45</v>
      </c>
      <c r="G203" s="318"/>
      <c r="H203" s="318" t="s">
        <v>5723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46</v>
      </c>
      <c r="G204" s="318"/>
      <c r="H204" s="318" t="s">
        <v>5724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5725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47</v>
      </c>
      <c r="G206" s="318"/>
      <c r="H206" s="318" t="s">
        <v>5726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48</v>
      </c>
      <c r="G207" s="318"/>
      <c r="H207" s="318" t="s">
        <v>5727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5667</v>
      </c>
      <c r="D209" s="318"/>
      <c r="E209" s="318"/>
      <c r="F209" s="341" t="s">
        <v>80</v>
      </c>
      <c r="G209" s="318"/>
      <c r="H209" s="318" t="s">
        <v>5728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5564</v>
      </c>
      <c r="G210" s="318"/>
      <c r="H210" s="318" t="s">
        <v>5565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5562</v>
      </c>
      <c r="G211" s="318"/>
      <c r="H211" s="318" t="s">
        <v>5729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5566</v>
      </c>
      <c r="G212" s="379"/>
      <c r="H212" s="370" t="s">
        <v>5567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5568</v>
      </c>
      <c r="G213" s="379"/>
      <c r="H213" s="370" t="s">
        <v>5190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5691</v>
      </c>
      <c r="D215" s="318"/>
      <c r="E215" s="318"/>
      <c r="F215" s="341">
        <v>1</v>
      </c>
      <c r="G215" s="379"/>
      <c r="H215" s="370" t="s">
        <v>5730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5731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5732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5733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2025-09-04T08:27:00Z</dcterms:created>
  <dcterms:modified xsi:type="dcterms:W3CDTF">2025-09-04T08:27:24Z</dcterms:modified>
</cp:coreProperties>
</file>