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____print_export\"/>
    </mc:Choice>
  </mc:AlternateContent>
  <bookViews>
    <workbookView xWindow="0" yWindow="0" windowWidth="0" windowHeight="0"/>
  </bookViews>
  <sheets>
    <sheet name="Rekapitulace stavby" sheetId="1" r:id="rId1"/>
    <sheet name="01 - Stavební část" sheetId="2" r:id="rId2"/>
    <sheet name="02 - Elektroinstalace sil..." sheetId="3" r:id="rId3"/>
  </sheets>
  <definedNames>
    <definedName name="_xlnm.Print_Area" localSheetId="0">'Rekapitulace stavby'!$D$4:$AO$76,'Rekapitulace stavby'!$C$82:$AQ$97</definedName>
    <definedName name="_xlnm.Print_Titles" localSheetId="0">'Rekapitulace stavby'!$92:$92</definedName>
    <definedName name="_xlnm._FilterDatabase" localSheetId="1" hidden="1">'01 - Stavební část'!$C$143:$K$498</definedName>
    <definedName name="_xlnm.Print_Area" localSheetId="1">'01 - Stavební část'!$C$4:$J$76,'01 - Stavební část'!$C$82:$J$125,'01 - Stavební část'!$C$131:$J$498</definedName>
    <definedName name="_xlnm.Print_Titles" localSheetId="1">'01 - Stavební část'!$143:$143</definedName>
    <definedName name="_xlnm._FilterDatabase" localSheetId="2" hidden="1">'02 - Elektroinstalace sil...'!$C$132:$K$192</definedName>
    <definedName name="_xlnm.Print_Area" localSheetId="2">'02 - Elektroinstalace sil...'!$C$4:$J$76,'02 - Elektroinstalace sil...'!$C$82:$J$114,'02 - Elektroinstalace sil...'!$C$120:$J$192</definedName>
    <definedName name="_xlnm.Print_Titles" localSheetId="2">'02 - Elektroinstalace sil...'!$132:$132</definedName>
  </definedNames>
  <calcPr/>
</workbook>
</file>

<file path=xl/calcChain.xml><?xml version="1.0" encoding="utf-8"?>
<calcChain xmlns="http://schemas.openxmlformats.org/spreadsheetml/2006/main">
  <c i="3" l="1" r="J39"/>
  <c r="J38"/>
  <c i="1" r="AY96"/>
  <c i="3" r="J37"/>
  <c i="1" r="AX96"/>
  <c i="3"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4"/>
  <c r="BH184"/>
  <c r="BG184"/>
  <c r="BF184"/>
  <c r="T184"/>
  <c r="T183"/>
  <c r="R184"/>
  <c r="R183"/>
  <c r="P184"/>
  <c r="P183"/>
  <c r="BI181"/>
  <c r="BH181"/>
  <c r="BG181"/>
  <c r="BF181"/>
  <c r="T181"/>
  <c r="R181"/>
  <c r="P181"/>
  <c r="BI179"/>
  <c r="BH179"/>
  <c r="BG179"/>
  <c r="BF179"/>
  <c r="T179"/>
  <c r="R179"/>
  <c r="P179"/>
  <c r="BI178"/>
  <c r="BH178"/>
  <c r="BG178"/>
  <c r="BF178"/>
  <c r="T178"/>
  <c r="R178"/>
  <c r="P178"/>
  <c r="BI177"/>
  <c r="BH177"/>
  <c r="BG177"/>
  <c r="BF177"/>
  <c r="T177"/>
  <c r="R177"/>
  <c r="P177"/>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39"/>
  <c r="BH139"/>
  <c r="BG139"/>
  <c r="BF139"/>
  <c r="T139"/>
  <c r="R139"/>
  <c r="P139"/>
  <c r="BI137"/>
  <c r="BH137"/>
  <c r="BG137"/>
  <c r="BF137"/>
  <c r="T137"/>
  <c r="R137"/>
  <c r="P137"/>
  <c r="BI135"/>
  <c r="BH135"/>
  <c r="BG135"/>
  <c r="BF135"/>
  <c r="T135"/>
  <c r="R135"/>
  <c r="P135"/>
  <c r="F127"/>
  <c r="E125"/>
  <c r="BI112"/>
  <c r="BH112"/>
  <c r="BG112"/>
  <c r="BF112"/>
  <c r="BI111"/>
  <c r="BH111"/>
  <c r="BG111"/>
  <c r="BF111"/>
  <c r="BE111"/>
  <c r="BI110"/>
  <c r="BH110"/>
  <c r="BG110"/>
  <c r="BF110"/>
  <c r="BE110"/>
  <c r="BI109"/>
  <c r="BH109"/>
  <c r="BG109"/>
  <c r="BF109"/>
  <c r="BE109"/>
  <c r="BI108"/>
  <c r="BH108"/>
  <c r="BG108"/>
  <c r="BF108"/>
  <c r="BE108"/>
  <c r="BI107"/>
  <c r="BH107"/>
  <c r="BG107"/>
  <c r="BF107"/>
  <c r="BE107"/>
  <c r="F89"/>
  <c r="E87"/>
  <c r="J24"/>
  <c r="E24"/>
  <c r="J130"/>
  <c r="J23"/>
  <c r="J21"/>
  <c r="E21"/>
  <c r="J91"/>
  <c r="J20"/>
  <c r="J18"/>
  <c r="E18"/>
  <c r="F130"/>
  <c r="J17"/>
  <c r="J15"/>
  <c r="E15"/>
  <c r="F129"/>
  <c r="J14"/>
  <c r="J12"/>
  <c r="J89"/>
  <c r="E7"/>
  <c r="E123"/>
  <c i="2" r="J39"/>
  <c r="J38"/>
  <c i="1" r="AY95"/>
  <c i="2" r="J37"/>
  <c i="1" r="AX95"/>
  <c i="2" r="BI492"/>
  <c r="BH492"/>
  <c r="BG492"/>
  <c r="BF492"/>
  <c r="T492"/>
  <c r="T491"/>
  <c r="R492"/>
  <c r="R491"/>
  <c r="P492"/>
  <c r="P491"/>
  <c r="BI490"/>
  <c r="BH490"/>
  <c r="BG490"/>
  <c r="BF490"/>
  <c r="T490"/>
  <c r="R490"/>
  <c r="P490"/>
  <c r="BI467"/>
  <c r="BH467"/>
  <c r="BG467"/>
  <c r="BF467"/>
  <c r="T467"/>
  <c r="R467"/>
  <c r="P467"/>
  <c r="BI453"/>
  <c r="BH453"/>
  <c r="BG453"/>
  <c r="BF453"/>
  <c r="T453"/>
  <c r="R453"/>
  <c r="P453"/>
  <c r="BI451"/>
  <c r="BH451"/>
  <c r="BG451"/>
  <c r="BF451"/>
  <c r="T451"/>
  <c r="R451"/>
  <c r="P451"/>
  <c r="BI446"/>
  <c r="BH446"/>
  <c r="BG446"/>
  <c r="BF446"/>
  <c r="T446"/>
  <c r="R446"/>
  <c r="P446"/>
  <c r="BI438"/>
  <c r="BH438"/>
  <c r="BG438"/>
  <c r="BF438"/>
  <c r="T438"/>
  <c r="R438"/>
  <c r="P438"/>
  <c r="BI435"/>
  <c r="BH435"/>
  <c r="BG435"/>
  <c r="BF435"/>
  <c r="T435"/>
  <c r="R435"/>
  <c r="P435"/>
  <c r="BI433"/>
  <c r="BH433"/>
  <c r="BG433"/>
  <c r="BF433"/>
  <c r="T433"/>
  <c r="R433"/>
  <c r="P433"/>
  <c r="BI432"/>
  <c r="BH432"/>
  <c r="BG432"/>
  <c r="BF432"/>
  <c r="T432"/>
  <c r="R432"/>
  <c r="P432"/>
  <c r="BI431"/>
  <c r="BH431"/>
  <c r="BG431"/>
  <c r="BF431"/>
  <c r="T431"/>
  <c r="R431"/>
  <c r="P431"/>
  <c r="BI429"/>
  <c r="BH429"/>
  <c r="BG429"/>
  <c r="BF429"/>
  <c r="T429"/>
  <c r="R429"/>
  <c r="P429"/>
  <c r="BI428"/>
  <c r="BH428"/>
  <c r="BG428"/>
  <c r="BF428"/>
  <c r="T428"/>
  <c r="R428"/>
  <c r="P428"/>
  <c r="BI401"/>
  <c r="BH401"/>
  <c r="BG401"/>
  <c r="BF401"/>
  <c r="T401"/>
  <c r="R401"/>
  <c r="P401"/>
  <c r="BI399"/>
  <c r="BH399"/>
  <c r="BG399"/>
  <c r="BF399"/>
  <c r="T399"/>
  <c r="R399"/>
  <c r="P399"/>
  <c r="BI397"/>
  <c r="BH397"/>
  <c r="BG397"/>
  <c r="BF397"/>
  <c r="T397"/>
  <c r="R397"/>
  <c r="P397"/>
  <c r="BI395"/>
  <c r="BH395"/>
  <c r="BG395"/>
  <c r="BF395"/>
  <c r="T395"/>
  <c r="R395"/>
  <c r="P395"/>
  <c r="BI393"/>
  <c r="BH393"/>
  <c r="BG393"/>
  <c r="BF393"/>
  <c r="T393"/>
  <c r="R393"/>
  <c r="P393"/>
  <c r="BI392"/>
  <c r="BH392"/>
  <c r="BG392"/>
  <c r="BF392"/>
  <c r="T392"/>
  <c r="R392"/>
  <c r="P392"/>
  <c r="BI391"/>
  <c r="BH391"/>
  <c r="BG391"/>
  <c r="BF391"/>
  <c r="T391"/>
  <c r="R391"/>
  <c r="P391"/>
  <c r="BI390"/>
  <c r="BH390"/>
  <c r="BG390"/>
  <c r="BF390"/>
  <c r="T390"/>
  <c r="R390"/>
  <c r="P390"/>
  <c r="BI385"/>
  <c r="BH385"/>
  <c r="BG385"/>
  <c r="BF385"/>
  <c r="T385"/>
  <c r="R385"/>
  <c r="P385"/>
  <c r="BI378"/>
  <c r="BH378"/>
  <c r="BG378"/>
  <c r="BF378"/>
  <c r="T378"/>
  <c r="R378"/>
  <c r="P378"/>
  <c r="BI376"/>
  <c r="BH376"/>
  <c r="BG376"/>
  <c r="BF376"/>
  <c r="T376"/>
  <c r="R376"/>
  <c r="P376"/>
  <c r="BI374"/>
  <c r="BH374"/>
  <c r="BG374"/>
  <c r="BF374"/>
  <c r="T374"/>
  <c r="R374"/>
  <c r="P374"/>
  <c r="BI372"/>
  <c r="BH372"/>
  <c r="BG372"/>
  <c r="BF372"/>
  <c r="T372"/>
  <c r="R372"/>
  <c r="P372"/>
  <c r="BI368"/>
  <c r="BH368"/>
  <c r="BG368"/>
  <c r="BF368"/>
  <c r="T368"/>
  <c r="R368"/>
  <c r="P368"/>
  <c r="BI358"/>
  <c r="BH358"/>
  <c r="BG358"/>
  <c r="BF358"/>
  <c r="T358"/>
  <c r="R358"/>
  <c r="P358"/>
  <c r="BI357"/>
  <c r="BH357"/>
  <c r="BG357"/>
  <c r="BF357"/>
  <c r="T357"/>
  <c r="R357"/>
  <c r="P357"/>
  <c r="BI356"/>
  <c r="BH356"/>
  <c r="BG356"/>
  <c r="BF356"/>
  <c r="T356"/>
  <c r="R356"/>
  <c r="P356"/>
  <c r="BI355"/>
  <c r="BH355"/>
  <c r="BG355"/>
  <c r="BF355"/>
  <c r="T355"/>
  <c r="R355"/>
  <c r="P355"/>
  <c r="BI350"/>
  <c r="BH350"/>
  <c r="BG350"/>
  <c r="BF350"/>
  <c r="T350"/>
  <c r="R350"/>
  <c r="P350"/>
  <c r="BI348"/>
  <c r="BH348"/>
  <c r="BG348"/>
  <c r="BF348"/>
  <c r="T348"/>
  <c r="R348"/>
  <c r="P348"/>
  <c r="BI341"/>
  <c r="BH341"/>
  <c r="BG341"/>
  <c r="BF341"/>
  <c r="T341"/>
  <c r="R341"/>
  <c r="P341"/>
  <c r="BI339"/>
  <c r="BH339"/>
  <c r="BG339"/>
  <c r="BF339"/>
  <c r="T339"/>
  <c r="R339"/>
  <c r="P339"/>
  <c r="BI333"/>
  <c r="BH333"/>
  <c r="BG333"/>
  <c r="BF333"/>
  <c r="T333"/>
  <c r="R333"/>
  <c r="P333"/>
  <c r="BI331"/>
  <c r="BH331"/>
  <c r="BG331"/>
  <c r="BF331"/>
  <c r="T331"/>
  <c r="R331"/>
  <c r="P331"/>
  <c r="BI328"/>
  <c r="BH328"/>
  <c r="BG328"/>
  <c r="BF328"/>
  <c r="T328"/>
  <c r="R328"/>
  <c r="P328"/>
  <c r="BI324"/>
  <c r="BH324"/>
  <c r="BG324"/>
  <c r="BF324"/>
  <c r="T324"/>
  <c r="R324"/>
  <c r="P324"/>
  <c r="BI322"/>
  <c r="BH322"/>
  <c r="BG322"/>
  <c r="BF322"/>
  <c r="T322"/>
  <c r="R322"/>
  <c r="P322"/>
  <c r="BI320"/>
  <c r="BH320"/>
  <c r="BG320"/>
  <c r="BF320"/>
  <c r="T320"/>
  <c r="R320"/>
  <c r="P320"/>
  <c r="BI316"/>
  <c r="BH316"/>
  <c r="BG316"/>
  <c r="BF316"/>
  <c r="T316"/>
  <c r="R316"/>
  <c r="P316"/>
  <c r="BI314"/>
  <c r="BH314"/>
  <c r="BG314"/>
  <c r="BF314"/>
  <c r="T314"/>
  <c r="R314"/>
  <c r="P314"/>
  <c r="BI306"/>
  <c r="BH306"/>
  <c r="BG306"/>
  <c r="BF306"/>
  <c r="T306"/>
  <c r="R306"/>
  <c r="P306"/>
  <c r="BI299"/>
  <c r="BH299"/>
  <c r="BG299"/>
  <c r="BF299"/>
  <c r="T299"/>
  <c r="R299"/>
  <c r="P299"/>
  <c r="BI297"/>
  <c r="BH297"/>
  <c r="BG297"/>
  <c r="BF297"/>
  <c r="T297"/>
  <c r="R297"/>
  <c r="P297"/>
  <c r="BI295"/>
  <c r="BH295"/>
  <c r="BG295"/>
  <c r="BF295"/>
  <c r="T295"/>
  <c r="R295"/>
  <c r="P295"/>
  <c r="BI294"/>
  <c r="BH294"/>
  <c r="BG294"/>
  <c r="BF294"/>
  <c r="T294"/>
  <c r="R294"/>
  <c r="P294"/>
  <c r="BI292"/>
  <c r="BH292"/>
  <c r="BG292"/>
  <c r="BF292"/>
  <c r="T292"/>
  <c r="R292"/>
  <c r="P292"/>
  <c r="BI290"/>
  <c r="BH290"/>
  <c r="BG290"/>
  <c r="BF290"/>
  <c r="T290"/>
  <c r="R290"/>
  <c r="P290"/>
  <c r="BI283"/>
  <c r="BH283"/>
  <c r="BG283"/>
  <c r="BF283"/>
  <c r="T283"/>
  <c r="R283"/>
  <c r="P283"/>
  <c r="BI281"/>
  <c r="BH281"/>
  <c r="BG281"/>
  <c r="BF281"/>
  <c r="T281"/>
  <c r="R281"/>
  <c r="P281"/>
  <c r="BI278"/>
  <c r="BH278"/>
  <c r="BG278"/>
  <c r="BF278"/>
  <c r="T278"/>
  <c r="R278"/>
  <c r="P278"/>
  <c r="BI277"/>
  <c r="BH277"/>
  <c r="BG277"/>
  <c r="BF277"/>
  <c r="T277"/>
  <c r="R277"/>
  <c r="P277"/>
  <c r="BI274"/>
  <c r="BH274"/>
  <c r="BG274"/>
  <c r="BF274"/>
  <c r="T274"/>
  <c r="R274"/>
  <c r="P274"/>
  <c r="BI273"/>
  <c r="BH273"/>
  <c r="BG273"/>
  <c r="BF273"/>
  <c r="T273"/>
  <c r="R273"/>
  <c r="P273"/>
  <c r="BI272"/>
  <c r="BH272"/>
  <c r="BG272"/>
  <c r="BF272"/>
  <c r="T272"/>
  <c r="R272"/>
  <c r="P272"/>
  <c r="BI270"/>
  <c r="BH270"/>
  <c r="BG270"/>
  <c r="BF270"/>
  <c r="T270"/>
  <c r="R270"/>
  <c r="P270"/>
  <c r="BI269"/>
  <c r="BH269"/>
  <c r="BG269"/>
  <c r="BF269"/>
  <c r="T269"/>
  <c r="R269"/>
  <c r="P269"/>
  <c r="BI264"/>
  <c r="BH264"/>
  <c r="BG264"/>
  <c r="BF264"/>
  <c r="T264"/>
  <c r="R264"/>
  <c r="P264"/>
  <c r="BI262"/>
  <c r="BH262"/>
  <c r="BG262"/>
  <c r="BF262"/>
  <c r="T262"/>
  <c r="R262"/>
  <c r="P262"/>
  <c r="BI260"/>
  <c r="BH260"/>
  <c r="BG260"/>
  <c r="BF260"/>
  <c r="T260"/>
  <c r="R260"/>
  <c r="P260"/>
  <c r="BI255"/>
  <c r="BH255"/>
  <c r="BG255"/>
  <c r="BF255"/>
  <c r="T255"/>
  <c r="R255"/>
  <c r="P255"/>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7"/>
  <c r="BH237"/>
  <c r="BG237"/>
  <c r="BF237"/>
  <c r="T237"/>
  <c r="R237"/>
  <c r="P237"/>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6"/>
  <c r="BH226"/>
  <c r="BG226"/>
  <c r="BF226"/>
  <c r="T226"/>
  <c r="R226"/>
  <c r="P226"/>
  <c r="BI222"/>
  <c r="BH222"/>
  <c r="BG222"/>
  <c r="BF222"/>
  <c r="T222"/>
  <c r="R222"/>
  <c r="P222"/>
  <c r="BI218"/>
  <c r="BH218"/>
  <c r="BG218"/>
  <c r="BF218"/>
  <c r="T218"/>
  <c r="R218"/>
  <c r="P218"/>
  <c r="BI215"/>
  <c r="BH215"/>
  <c r="BG215"/>
  <c r="BF215"/>
  <c r="T215"/>
  <c r="R215"/>
  <c r="P215"/>
  <c r="BI210"/>
  <c r="BH210"/>
  <c r="BG210"/>
  <c r="BF210"/>
  <c r="T210"/>
  <c r="R210"/>
  <c r="P210"/>
  <c r="BI208"/>
  <c r="BH208"/>
  <c r="BG208"/>
  <c r="BF208"/>
  <c r="T208"/>
  <c r="R208"/>
  <c r="P208"/>
  <c r="BI206"/>
  <c r="BH206"/>
  <c r="BG206"/>
  <c r="BF206"/>
  <c r="T206"/>
  <c r="R206"/>
  <c r="P206"/>
  <c r="BI201"/>
  <c r="BH201"/>
  <c r="BG201"/>
  <c r="BF201"/>
  <c r="T201"/>
  <c r="R201"/>
  <c r="P201"/>
  <c r="BI198"/>
  <c r="BH198"/>
  <c r="BG198"/>
  <c r="BF198"/>
  <c r="T198"/>
  <c r="T197"/>
  <c r="R198"/>
  <c r="R197"/>
  <c r="P198"/>
  <c r="P197"/>
  <c r="BI196"/>
  <c r="BH196"/>
  <c r="BG196"/>
  <c r="BF196"/>
  <c r="T196"/>
  <c r="R196"/>
  <c r="P196"/>
  <c r="BI194"/>
  <c r="BH194"/>
  <c r="BG194"/>
  <c r="BF194"/>
  <c r="T194"/>
  <c r="R194"/>
  <c r="P194"/>
  <c r="BI193"/>
  <c r="BH193"/>
  <c r="BG193"/>
  <c r="BF193"/>
  <c r="T193"/>
  <c r="R193"/>
  <c r="P193"/>
  <c r="BI192"/>
  <c r="BH192"/>
  <c r="BG192"/>
  <c r="BF192"/>
  <c r="T192"/>
  <c r="R192"/>
  <c r="P192"/>
  <c r="BI176"/>
  <c r="BH176"/>
  <c r="BG176"/>
  <c r="BF176"/>
  <c r="T176"/>
  <c r="R176"/>
  <c r="P176"/>
  <c r="BI172"/>
  <c r="BH172"/>
  <c r="BG172"/>
  <c r="BF172"/>
  <c r="T172"/>
  <c r="R172"/>
  <c r="P172"/>
  <c r="BI170"/>
  <c r="BH170"/>
  <c r="BG170"/>
  <c r="BF170"/>
  <c r="T170"/>
  <c r="R170"/>
  <c r="P170"/>
  <c r="BI165"/>
  <c r="BH165"/>
  <c r="BG165"/>
  <c r="BF165"/>
  <c r="T165"/>
  <c r="R165"/>
  <c r="P165"/>
  <c r="BI160"/>
  <c r="BH160"/>
  <c r="BG160"/>
  <c r="BF160"/>
  <c r="T160"/>
  <c r="R160"/>
  <c r="P160"/>
  <c r="BI157"/>
  <c r="BH157"/>
  <c r="BG157"/>
  <c r="BF157"/>
  <c r="T157"/>
  <c r="R157"/>
  <c r="P157"/>
  <c r="BI155"/>
  <c r="BH155"/>
  <c r="BG155"/>
  <c r="BF155"/>
  <c r="T155"/>
  <c r="R155"/>
  <c r="P155"/>
  <c r="BI154"/>
  <c r="BH154"/>
  <c r="BG154"/>
  <c r="BF154"/>
  <c r="T154"/>
  <c r="R154"/>
  <c r="P154"/>
  <c r="BI152"/>
  <c r="BH152"/>
  <c r="BG152"/>
  <c r="BF152"/>
  <c r="T152"/>
  <c r="R152"/>
  <c r="P152"/>
  <c r="BI147"/>
  <c r="BH147"/>
  <c r="BG147"/>
  <c r="BF147"/>
  <c r="T147"/>
  <c r="R147"/>
  <c r="P147"/>
  <c r="F138"/>
  <c r="E136"/>
  <c r="BI123"/>
  <c r="BH123"/>
  <c r="BG123"/>
  <c r="BF123"/>
  <c r="BI122"/>
  <c r="BH122"/>
  <c r="BG122"/>
  <c r="BF122"/>
  <c r="BE122"/>
  <c r="BI121"/>
  <c r="BH121"/>
  <c r="BG121"/>
  <c r="BF121"/>
  <c r="BE121"/>
  <c r="BI120"/>
  <c r="BH120"/>
  <c r="BG120"/>
  <c r="BF120"/>
  <c r="BE120"/>
  <c r="BI119"/>
  <c r="BH119"/>
  <c r="BG119"/>
  <c r="BF119"/>
  <c r="BE119"/>
  <c r="BI118"/>
  <c r="BH118"/>
  <c r="BG118"/>
  <c r="BF118"/>
  <c r="BE118"/>
  <c r="F89"/>
  <c r="E87"/>
  <c r="J24"/>
  <c r="E24"/>
  <c r="J141"/>
  <c r="J23"/>
  <c r="J21"/>
  <c r="E21"/>
  <c r="J140"/>
  <c r="J20"/>
  <c r="J18"/>
  <c r="E18"/>
  <c r="F92"/>
  <c r="J17"/>
  <c r="J15"/>
  <c r="E15"/>
  <c r="F140"/>
  <c r="J14"/>
  <c r="J12"/>
  <c r="J138"/>
  <c r="E7"/>
  <c r="E134"/>
  <c i="1" r="L90"/>
  <c r="AM90"/>
  <c r="AM89"/>
  <c r="L89"/>
  <c r="AM87"/>
  <c r="L87"/>
  <c r="L85"/>
  <c r="L84"/>
  <c i="2" r="BK453"/>
  <c r="BK435"/>
  <c r="J399"/>
  <c r="BK385"/>
  <c r="J368"/>
  <c r="BK355"/>
  <c r="J324"/>
  <c r="BK281"/>
  <c r="J272"/>
  <c r="BK262"/>
  <c r="J243"/>
  <c r="BK210"/>
  <c r="J155"/>
  <c r="J492"/>
  <c r="J446"/>
  <c r="J432"/>
  <c r="J401"/>
  <c r="J385"/>
  <c r="J356"/>
  <c r="J339"/>
  <c r="J297"/>
  <c r="J292"/>
  <c r="J269"/>
  <c r="J249"/>
  <c r="J222"/>
  <c r="J208"/>
  <c r="J201"/>
  <c r="BK193"/>
  <c r="BK176"/>
  <c r="BK170"/>
  <c r="J157"/>
  <c r="BK451"/>
  <c r="J435"/>
  <c r="BK431"/>
  <c r="BK401"/>
  <c r="J395"/>
  <c r="BK392"/>
  <c r="J390"/>
  <c r="BK368"/>
  <c r="BK339"/>
  <c r="BK320"/>
  <c r="J299"/>
  <c r="J290"/>
  <c r="BK277"/>
  <c r="BK247"/>
  <c r="BK241"/>
  <c r="BK215"/>
  <c r="J206"/>
  <c r="BK196"/>
  <c r="J391"/>
  <c r="BK374"/>
  <c r="J355"/>
  <c r="BK331"/>
  <c r="BK316"/>
  <c r="BK290"/>
  <c r="J274"/>
  <c r="J239"/>
  <c r="J215"/>
  <c r="J176"/>
  <c r="BK147"/>
  <c i="3" r="BK179"/>
  <c r="BK171"/>
  <c r="J164"/>
  <c r="BK159"/>
  <c r="BK153"/>
  <c r="J142"/>
  <c r="J189"/>
  <c r="BK186"/>
  <c r="BK173"/>
  <c r="BK152"/>
  <c r="BK148"/>
  <c r="J139"/>
  <c r="J190"/>
  <c r="J181"/>
  <c r="J174"/>
  <c r="BK168"/>
  <c r="BK162"/>
  <c r="BK158"/>
  <c r="J149"/>
  <c r="J143"/>
  <c r="J184"/>
  <c r="BK170"/>
  <c r="BK163"/>
  <c r="J152"/>
  <c r="BK144"/>
  <c r="J135"/>
  <c i="2" r="BK492"/>
  <c r="BK432"/>
  <c r="J392"/>
  <c r="BK372"/>
  <c r="J357"/>
  <c r="BK333"/>
  <c r="J294"/>
  <c r="BK273"/>
  <c r="J260"/>
  <c r="BK232"/>
  <c r="BK222"/>
  <c r="BK194"/>
  <c r="BK154"/>
  <c r="BK467"/>
  <c r="J433"/>
  <c r="J431"/>
  <c r="J397"/>
  <c r="BK376"/>
  <c r="J348"/>
  <c r="J322"/>
  <c r="BK283"/>
  <c r="BK260"/>
  <c r="BK239"/>
  <c r="BK229"/>
  <c r="J226"/>
  <c r="J160"/>
  <c r="BK357"/>
  <c r="BK324"/>
  <c r="BK306"/>
  <c r="BK278"/>
  <c r="J270"/>
  <c r="BK237"/>
  <c r="J218"/>
  <c r="J192"/>
  <c r="J170"/>
  <c i="3" r="J188"/>
  <c r="J175"/>
  <c r="J168"/>
  <c r="J161"/>
  <c r="J156"/>
  <c r="J150"/>
  <c r="BK141"/>
  <c r="BK188"/>
  <c r="BK177"/>
  <c r="BK156"/>
  <c r="BK150"/>
  <c r="BK135"/>
  <c r="BK189"/>
  <c r="J177"/>
  <c r="BK172"/>
  <c r="BK165"/>
  <c r="J160"/>
  <c r="J154"/>
  <c r="J144"/>
  <c r="J191"/>
  <c r="J167"/>
  <c r="BK160"/>
  <c r="BK151"/>
  <c r="BK139"/>
  <c i="2" r="J490"/>
  <c r="J451"/>
  <c r="J429"/>
  <c r="BK395"/>
  <c r="BK378"/>
  <c r="BK356"/>
  <c r="BK328"/>
  <c r="BK292"/>
  <c r="J277"/>
  <c r="J264"/>
  <c r="BK249"/>
  <c r="J228"/>
  <c r="BK208"/>
  <c r="J165"/>
  <c r="J152"/>
  <c r="J453"/>
  <c r="J438"/>
  <c r="BK428"/>
  <c r="J393"/>
  <c r="J372"/>
  <c r="BK341"/>
  <c r="BK299"/>
  <c r="BK294"/>
  <c r="BK264"/>
  <c r="J241"/>
  <c r="BK231"/>
  <c r="BK226"/>
  <c r="J316"/>
  <c r="BK274"/>
  <c r="J245"/>
  <c r="J237"/>
  <c r="J210"/>
  <c r="BK201"/>
  <c r="BK152"/>
  <c r="BK390"/>
  <c r="J358"/>
  <c r="J333"/>
  <c r="J320"/>
  <c r="J295"/>
  <c r="J273"/>
  <c r="J247"/>
  <c r="BK230"/>
  <c r="BK206"/>
  <c r="BK160"/>
  <c i="3" r="J187"/>
  <c r="BK169"/>
  <c r="J162"/>
  <c r="J155"/>
  <c r="J146"/>
  <c r="BK190"/>
  <c r="BK187"/>
  <c r="BK174"/>
  <c r="BK154"/>
  <c r="BK149"/>
  <c r="BK143"/>
  <c r="BK192"/>
  <c r="BK184"/>
  <c r="BK175"/>
  <c r="J171"/>
  <c r="BK161"/>
  <c r="BK155"/>
  <c r="BK145"/>
  <c r="BK137"/>
  <c r="J179"/>
  <c r="J165"/>
  <c r="J159"/>
  <c r="BK146"/>
  <c r="J137"/>
  <c i="2" r="J467"/>
  <c r="BK438"/>
  <c r="J428"/>
  <c r="J374"/>
  <c r="BK358"/>
  <c r="J341"/>
  <c r="J306"/>
  <c r="J278"/>
  <c r="BK269"/>
  <c r="BK245"/>
  <c r="J230"/>
  <c r="J196"/>
  <c r="BK157"/>
  <c i="1" r="AS94"/>
  <c i="2" r="BK399"/>
  <c r="J378"/>
  <c r="BK350"/>
  <c r="J331"/>
  <c r="BK295"/>
  <c r="BK270"/>
  <c r="J255"/>
  <c r="J232"/>
  <c r="BK228"/>
  <c r="BK218"/>
  <c r="J198"/>
  <c r="BK192"/>
  <c r="J172"/>
  <c r="BK165"/>
  <c r="BK155"/>
  <c r="BK490"/>
  <c r="BK446"/>
  <c r="BK433"/>
  <c r="BK429"/>
  <c r="BK397"/>
  <c r="BK393"/>
  <c r="BK391"/>
  <c r="J376"/>
  <c r="J350"/>
  <c r="BK322"/>
  <c r="J314"/>
  <c r="BK297"/>
  <c r="J281"/>
  <c r="BK255"/>
  <c r="BK243"/>
  <c r="J231"/>
  <c r="BK198"/>
  <c r="J194"/>
  <c r="J147"/>
  <c r="BK348"/>
  <c r="J328"/>
  <c r="BK314"/>
  <c r="J283"/>
  <c r="BK272"/>
  <c r="J262"/>
  <c r="J229"/>
  <c r="J193"/>
  <c r="BK172"/>
  <c r="J154"/>
  <c i="3" r="J186"/>
  <c r="J172"/>
  <c r="BK167"/>
  <c r="J158"/>
  <c r="J148"/>
  <c r="J192"/>
  <c r="BK178"/>
  <c r="BK157"/>
  <c r="J151"/>
  <c r="J141"/>
  <c r="BK191"/>
  <c r="J178"/>
  <c r="J173"/>
  <c r="J170"/>
  <c r="J163"/>
  <c r="J153"/>
  <c r="BK142"/>
  <c r="BK181"/>
  <c r="J169"/>
  <c r="BK164"/>
  <c r="J157"/>
  <c r="J145"/>
  <c i="2" l="1" r="P146"/>
  <c r="R159"/>
  <c r="T191"/>
  <c r="BK200"/>
  <c r="J200"/>
  <c r="J103"/>
  <c r="R209"/>
  <c r="T227"/>
  <c r="T246"/>
  <c r="P261"/>
  <c r="BK282"/>
  <c r="J282"/>
  <c r="J108"/>
  <c r="P332"/>
  <c r="P340"/>
  <c r="P377"/>
  <c r="T400"/>
  <c r="BK437"/>
  <c r="J437"/>
  <c r="J113"/>
  <c i="3" r="R134"/>
  <c r="R140"/>
  <c r="BK166"/>
  <c r="J166"/>
  <c r="J100"/>
  <c i="2" r="T146"/>
  <c r="BK159"/>
  <c r="J159"/>
  <c r="J99"/>
  <c r="BK191"/>
  <c r="J191"/>
  <c r="J100"/>
  <c r="T200"/>
  <c r="P209"/>
  <c r="R227"/>
  <c r="R246"/>
  <c r="T261"/>
  <c r="T282"/>
  <c r="T332"/>
  <c r="T340"/>
  <c r="T377"/>
  <c r="BK400"/>
  <c r="J400"/>
  <c r="J112"/>
  <c r="R437"/>
  <c i="3" r="BK134"/>
  <c r="BK140"/>
  <c r="J140"/>
  <c r="J98"/>
  <c r="P140"/>
  <c r="P147"/>
  <c r="P166"/>
  <c r="BK176"/>
  <c r="J176"/>
  <c r="J101"/>
  <c r="R176"/>
  <c r="P185"/>
  <c i="2" r="R146"/>
  <c r="R145"/>
  <c r="T159"/>
  <c r="R191"/>
  <c r="R200"/>
  <c r="T209"/>
  <c r="P227"/>
  <c r="P246"/>
  <c r="R261"/>
  <c r="R282"/>
  <c r="R332"/>
  <c r="R340"/>
  <c r="R377"/>
  <c r="P400"/>
  <c r="P437"/>
  <c i="3" r="P134"/>
  <c r="BK147"/>
  <c r="J147"/>
  <c r="J99"/>
  <c r="R147"/>
  <c r="T166"/>
  <c r="T176"/>
  <c r="R185"/>
  <c i="2" r="BK146"/>
  <c r="J146"/>
  <c r="J98"/>
  <c r="P159"/>
  <c r="P191"/>
  <c r="P200"/>
  <c r="BK209"/>
  <c r="J209"/>
  <c r="J104"/>
  <c r="BK227"/>
  <c r="J227"/>
  <c r="J105"/>
  <c r="BK246"/>
  <c r="J246"/>
  <c r="J106"/>
  <c r="BK261"/>
  <c r="J261"/>
  <c r="J107"/>
  <c r="P282"/>
  <c r="BK332"/>
  <c r="J332"/>
  <c r="J109"/>
  <c r="BK340"/>
  <c r="J340"/>
  <c r="J110"/>
  <c r="BK377"/>
  <c r="J377"/>
  <c r="J111"/>
  <c r="R400"/>
  <c r="T437"/>
  <c i="3" r="T134"/>
  <c r="T140"/>
  <c r="T147"/>
  <c r="R166"/>
  <c r="P176"/>
  <c r="BK185"/>
  <c r="J185"/>
  <c r="J103"/>
  <c r="T185"/>
  <c i="2" r="BK491"/>
  <c r="J491"/>
  <c r="J114"/>
  <c i="3" r="BK183"/>
  <c r="J183"/>
  <c r="J102"/>
  <c i="2" r="BK197"/>
  <c r="J197"/>
  <c r="J101"/>
  <c r="BK145"/>
  <c i="3" r="F91"/>
  <c r="F92"/>
  <c r="J127"/>
  <c r="BE141"/>
  <c r="BE142"/>
  <c r="BE143"/>
  <c r="BE153"/>
  <c r="BE155"/>
  <c r="BE158"/>
  <c r="BE163"/>
  <c r="BE174"/>
  <c r="BE177"/>
  <c r="BE179"/>
  <c r="BE184"/>
  <c r="BE188"/>
  <c r="BE190"/>
  <c r="J92"/>
  <c r="BE139"/>
  <c r="BE146"/>
  <c r="BE150"/>
  <c r="BE151"/>
  <c r="BE156"/>
  <c r="BE187"/>
  <c r="E85"/>
  <c r="J129"/>
  <c r="BE135"/>
  <c r="BE144"/>
  <c r="BE145"/>
  <c r="BE152"/>
  <c r="BE154"/>
  <c r="BE157"/>
  <c r="BE159"/>
  <c r="BE162"/>
  <c r="BE165"/>
  <c r="BE168"/>
  <c r="BE169"/>
  <c r="BE170"/>
  <c r="BE171"/>
  <c r="BE175"/>
  <c r="BE178"/>
  <c r="BE191"/>
  <c r="BE192"/>
  <c r="BE137"/>
  <c r="BE148"/>
  <c r="BE149"/>
  <c r="BE160"/>
  <c r="BE161"/>
  <c r="BE164"/>
  <c r="BE167"/>
  <c r="BE172"/>
  <c r="BE173"/>
  <c r="BE181"/>
  <c r="BE186"/>
  <c r="BE189"/>
  <c i="2" r="F91"/>
  <c r="F141"/>
  <c r="BE155"/>
  <c r="BE193"/>
  <c r="BE198"/>
  <c r="BE208"/>
  <c r="BE231"/>
  <c r="BE243"/>
  <c r="BE247"/>
  <c r="BE273"/>
  <c r="BE274"/>
  <c r="BE292"/>
  <c r="BE295"/>
  <c r="BE320"/>
  <c r="BE339"/>
  <c r="BE356"/>
  <c r="BE358"/>
  <c r="BE376"/>
  <c r="BE378"/>
  <c r="E85"/>
  <c r="J89"/>
  <c r="BE154"/>
  <c r="BE160"/>
  <c r="BE170"/>
  <c r="BE176"/>
  <c r="BE192"/>
  <c r="BE218"/>
  <c r="BE222"/>
  <c r="BE226"/>
  <c r="BE228"/>
  <c r="BE232"/>
  <c r="BE255"/>
  <c r="BE269"/>
  <c r="BE270"/>
  <c r="BE272"/>
  <c r="BE281"/>
  <c r="BE290"/>
  <c r="BE294"/>
  <c r="BE314"/>
  <c r="BE328"/>
  <c r="BE350"/>
  <c r="BE355"/>
  <c r="BE357"/>
  <c r="BE385"/>
  <c r="BE399"/>
  <c r="BE428"/>
  <c r="BE429"/>
  <c r="BE432"/>
  <c r="BE435"/>
  <c r="BE438"/>
  <c r="BE467"/>
  <c r="J91"/>
  <c r="BE147"/>
  <c r="BE152"/>
  <c r="BE157"/>
  <c r="BE194"/>
  <c r="BE210"/>
  <c r="BE241"/>
  <c r="BE245"/>
  <c r="BE260"/>
  <c r="BE262"/>
  <c r="BE264"/>
  <c r="BE277"/>
  <c r="BE278"/>
  <c r="BE283"/>
  <c r="BE297"/>
  <c r="BE299"/>
  <c r="BE306"/>
  <c r="BE322"/>
  <c r="BE324"/>
  <c r="BE333"/>
  <c r="BE368"/>
  <c r="BE372"/>
  <c r="BE391"/>
  <c r="BE393"/>
  <c r="BE395"/>
  <c r="BE397"/>
  <c r="BE401"/>
  <c r="BE431"/>
  <c r="BE433"/>
  <c r="BE453"/>
  <c r="BE492"/>
  <c r="J92"/>
  <c r="BE165"/>
  <c r="BE172"/>
  <c r="BE196"/>
  <c r="BE201"/>
  <c r="BE206"/>
  <c r="BE215"/>
  <c r="BE229"/>
  <c r="BE230"/>
  <c r="BE237"/>
  <c r="BE239"/>
  <c r="BE249"/>
  <c r="BE316"/>
  <c r="BE331"/>
  <c r="BE341"/>
  <c r="BE348"/>
  <c r="BE374"/>
  <c r="BE390"/>
  <c r="BE392"/>
  <c r="BE446"/>
  <c r="BE451"/>
  <c r="BE490"/>
  <c i="3" r="F37"/>
  <c i="1" r="BB96"/>
  <c i="2" r="F39"/>
  <c i="1" r="BD95"/>
  <c i="3" r="F39"/>
  <c i="1" r="BD96"/>
  <c i="3" r="J36"/>
  <c i="1" r="AW96"/>
  <c i="2" r="F38"/>
  <c i="1" r="BC95"/>
  <c i="2" r="F37"/>
  <c i="1" r="BB95"/>
  <c i="3" r="F38"/>
  <c i="1" r="BC96"/>
  <c i="3" r="F36"/>
  <c i="1" r="BA96"/>
  <c i="2" r="J36"/>
  <c i="1" r="AW95"/>
  <c i="2" r="F36"/>
  <c i="1" r="BA95"/>
  <c r="BA94"/>
  <c r="W30"/>
  <c i="2" l="1" r="R199"/>
  <c r="T199"/>
  <c r="T145"/>
  <c i="3" r="T133"/>
  <c i="2" r="R144"/>
  <c i="3" r="BK133"/>
  <c r="J133"/>
  <c r="J96"/>
  <c r="J30"/>
  <c r="R133"/>
  <c i="2" r="P199"/>
  <c i="3" r="P133"/>
  <c i="1" r="AU96"/>
  <c i="2" r="P145"/>
  <c r="P144"/>
  <c i="1" r="AU95"/>
  <c i="2" r="BK199"/>
  <c r="J199"/>
  <c r="J102"/>
  <c i="3" r="J134"/>
  <c r="J97"/>
  <c i="2" r="J145"/>
  <c r="J97"/>
  <c i="1" r="BD94"/>
  <c r="W33"/>
  <c i="3" r="J112"/>
  <c r="J106"/>
  <c r="J31"/>
  <c r="J32"/>
  <c i="1" r="AG96"/>
  <c r="AW94"/>
  <c r="AK30"/>
  <c r="BB94"/>
  <c r="W31"/>
  <c r="BC94"/>
  <c r="AY94"/>
  <c i="2" l="1" r="T144"/>
  <c i="3" r="BE112"/>
  <c i="2" r="BK144"/>
  <c r="J144"/>
  <c r="J96"/>
  <c r="J30"/>
  <c i="1" r="AU94"/>
  <c i="3" r="J35"/>
  <c i="1" r="AV96"/>
  <c r="AT96"/>
  <c r="AN96"/>
  <c i="3" r="J114"/>
  <c i="2" r="J123"/>
  <c r="BE123"/>
  <c r="J35"/>
  <c i="1" r="AV95"/>
  <c r="AT95"/>
  <c i="3" r="F35"/>
  <c i="1" r="AZ96"/>
  <c r="AX94"/>
  <c r="W32"/>
  <c i="3" l="1" r="J41"/>
  <c i="2" r="J117"/>
  <c r="J125"/>
  <c r="F35"/>
  <c i="1" r="AZ95"/>
  <c r="AZ94"/>
  <c r="AV94"/>
  <c r="AK29"/>
  <c i="2" l="1" r="J31"/>
  <c r="J32"/>
  <c i="1" r="AG95"/>
  <c r="AN95"/>
  <c r="AT94"/>
  <c r="W29"/>
  <c i="2" l="1" r="J41"/>
  <c i="1" r="AG94"/>
  <c r="AK26"/>
  <c r="AK35"/>
  <c l="1" r="AN94"/>
</calcChain>
</file>

<file path=xl/sharedStrings.xml><?xml version="1.0" encoding="utf-8"?>
<sst xmlns="http://schemas.openxmlformats.org/spreadsheetml/2006/main">
  <si>
    <t>Export Komplet</t>
  </si>
  <si>
    <t/>
  </si>
  <si>
    <t>2.0</t>
  </si>
  <si>
    <t>ZAMOK</t>
  </si>
  <si>
    <t>False</t>
  </si>
  <si>
    <t>{c09687f9-1653-4fb3-b650-369cf222b2d3}</t>
  </si>
  <si>
    <t>0,01</t>
  </si>
  <si>
    <t>21</t>
  </si>
  <si>
    <t>12</t>
  </si>
  <si>
    <t>REKAPITULACE STAVBY</t>
  </si>
  <si>
    <t xml:space="preserve">v ---  níže se nacházejí doplnkové a pomocné údaje k sestavám  --- v</t>
  </si>
  <si>
    <t>Návod na vyplnění</t>
  </si>
  <si>
    <t>0,001</t>
  </si>
  <si>
    <t>Kód:</t>
  </si>
  <si>
    <t>KUB250701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</si>
  <si>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</si>
  <si>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</si>
  <si>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Oprava interieru na pozemku parc. č. st. 272 v k.ú. Jičín</t>
  </si>
  <si>
    <t>KSO:</t>
  </si>
  <si>
    <t>CC-CZ:</t>
  </si>
  <si>
    <t>Místo:</t>
  </si>
  <si>
    <t>Jičín</t>
  </si>
  <si>
    <t>Datum:</t>
  </si>
  <si>
    <t>21. 7. 2025</t>
  </si>
  <si>
    <t>Zadavatel:</t>
  </si>
  <si>
    <t>IČ:</t>
  </si>
  <si>
    <t xml:space="preserve"> </t>
  </si>
  <si>
    <t>DIČ:</t>
  </si>
  <si>
    <t>Uchazeč:</t>
  </si>
  <si>
    <t>Vyplň údaj</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</si>
  <si>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</si>
  <si>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</si>
  <si>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</si>
  <si>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</si>
  <si>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</si>
  <si>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</si>
  <si>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</si>
  <si>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</si>
  <si>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</si>
  <si>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</si>
  <si>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</si>
  <si>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</si>
  <si>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</si>
  <si>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</si>
  <si>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</si>
  <si>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</si>
  <si>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</si>
  <si>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</si>
  <si>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</si>
  <si>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</si>
  <si>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</si>
  <si>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</si>
  <si>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</si>
  <si>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</si>
  <si>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</si>
  <si>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</si>
  <si>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</si>
  <si>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</si>
  <si>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</si>
  <si>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</si>
  <si>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</si>
  <si>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</si>
  <si>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</si>
  <si>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</si>
  <si>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</si>
  <si>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</si>
  <si>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</si>
  <si>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</si>
  <si>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</si>
  <si>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</si>
  <si>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</si>
  <si>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</si>
  <si>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</si>
  <si>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</si>
  <si>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</si>
  <si>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</si>
  <si>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</si>
  <si>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</si>
  <si>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</si>
  <si>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t>
  </si>
  <si>
    <t>Stavební část</t>
  </si>
  <si>
    <t>STA</t>
  </si>
  <si>
    <t>1</t>
  </si>
  <si>
    <t>{ef5b0a5a-9c9b-4f4a-9279-65d559df4600}</t>
  </si>
  <si>
    <t>2</t>
  </si>
  <si>
    <t>02</t>
  </si>
  <si>
    <t>Elektroinstalace silnoproud</t>
  </si>
  <si>
    <t>{75394159-dacb-4219-9aa8-e468ec1694b2}</t>
  </si>
  <si>
    <t>KRYCÍ LIST SOUPISU PRACÍ</t>
  </si>
  <si>
    <t>Objekt:</t>
  </si>
  <si>
    <t>01 - Stavební část</t>
  </si>
  <si>
    <t>Náklady z rozpočtu</t>
  </si>
  <si>
    <t>Ostatní náklady</t>
  </si>
  <si>
    <t>REKAPITULACE ČLENĚNÍ SOUPISU PRACÍ</t>
  </si>
  <si>
    <t>Kód dílu - Popis</t>
  </si>
  <si>
    <t>Cena celkem [CZK]</t>
  </si>
  <si>
    <t>1) Náklady ze soupisu prací</t>
  </si>
  <si>
    <t>-1</t>
  </si>
  <si>
    <t>HSV - Práce a dodávky HSV</t>
  </si>
  <si>
    <t xml:space="preserve">    6 - Úpravy povrchů, podlahy a osazování výplní</t>
  </si>
  <si>
    <t xml:space="preserve">    9 - Ostatní konstrukce a práce, bourání</t>
  </si>
  <si>
    <t xml:space="preserve">    997 - Doprava suti a vybouraných hmot</t>
  </si>
  <si>
    <t xml:space="preserve">    998 - Přesun hmot</t>
  </si>
  <si>
    <t>PSV - Práce a dodávky PSV</t>
  </si>
  <si>
    <t xml:space="preserve">    713 - Izolace tepelné</t>
  </si>
  <si>
    <t xml:space="preserve">    714 - Akustická a protiotřesová opatření</t>
  </si>
  <si>
    <t xml:space="preserve">    725 - Zdravotechnika - zařizovací předměty</t>
  </si>
  <si>
    <t xml:space="preserve">    762 - Konstrukce tesařské</t>
  </si>
  <si>
    <t xml:space="preserve">    763 - Konstrukce suché výstavby</t>
  </si>
  <si>
    <t xml:space="preserve">    766 - Konstrukce truhlářské</t>
  </si>
  <si>
    <t xml:space="preserve">    775 - Podlahy skládané</t>
  </si>
  <si>
    <t xml:space="preserve">    776 - Podlahy povlakové</t>
  </si>
  <si>
    <t xml:space="preserve">    781 - Dokončovací práce - obklady</t>
  </si>
  <si>
    <t xml:space="preserve">    783 - Dokončovací práce - nátěry</t>
  </si>
  <si>
    <t xml:space="preserve">    784 - Dokončovací práce - malby a tapety</t>
  </si>
  <si>
    <t>HZS - Hodinové zúčtovací sazby</t>
  </si>
  <si>
    <t>2) Ostatní náklady</t>
  </si>
  <si>
    <t>Zařízení staveniště</t>
  </si>
  <si>
    <t>VRN</t>
  </si>
  <si>
    <t>Projektové práce</t>
  </si>
  <si>
    <t>Územní vlivy</t>
  </si>
  <si>
    <t>Provozní vlivy</t>
  </si>
  <si>
    <t>Jiné VRN</t>
  </si>
  <si>
    <t>Kompletační činnost</t>
  </si>
  <si>
    <t>KOMPLETACNA</t>
  </si>
  <si>
    <t>Celkové náklady za stavbu 1) + 2)</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</si>
  <si>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</si>
  <si>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</si>
  <si>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</si>
  <si>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</si>
  <si>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</si>
  <si>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</si>
  <si>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</si>
  <si>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</si>
  <si>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</si>
  <si>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</si>
  <si>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</si>
  <si>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</si>
  <si>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</si>
  <si>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</si>
  <si>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</si>
  <si>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</si>
  <si>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</si>
  <si>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</si>
  <si>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K</t>
  </si>
  <si>
    <t>632481212</t>
  </si>
  <si>
    <t>Separační vrstva z asfaltovaného pásu</t>
  </si>
  <si>
    <t>m2</t>
  </si>
  <si>
    <t>4</t>
  </si>
  <si>
    <t>1416612011</t>
  </si>
  <si>
    <t>VV</t>
  </si>
  <si>
    <t xml:space="preserve">"m.č. 25,26,26(2),27,28"     82,69+49,07+29,39+82,35+102,30</t>
  </si>
  <si>
    <t xml:space="preserve">"m.č. 42"     31,62</t>
  </si>
  <si>
    <t xml:space="preserve">"m.č. 56"     10,12</t>
  </si>
  <si>
    <t>Součet</t>
  </si>
  <si>
    <t>611325416</t>
  </si>
  <si>
    <t>Oprava vnitřní vápenocementové hladké omítky tl do 20 mm stropů v rozsahu plochy do 10 % s celoplošným přeštukováním tl do 3 mm</t>
  </si>
  <si>
    <t>1843946588</t>
  </si>
  <si>
    <t xml:space="preserve">"m.č. 42,56"     31,62+10,12</t>
  </si>
  <si>
    <t>3</t>
  </si>
  <si>
    <t>611131121</t>
  </si>
  <si>
    <t>Penetrační disperzní nátěr vnitřních stropů nanášený ručně</t>
  </si>
  <si>
    <t>1134223359</t>
  </si>
  <si>
    <t>99</t>
  </si>
  <si>
    <t>612325421</t>
  </si>
  <si>
    <t>Oprava vnitřní vápenocementové štukové omítky tl jádrové omítky do 20 mm a tl štuku do 3 mm stěn v rozsahu plochy do 10 %</t>
  </si>
  <si>
    <t>177013500</t>
  </si>
  <si>
    <t xml:space="preserve">"m.č. 25,26,26(2),27,28,42,56"     697,145</t>
  </si>
  <si>
    <t>5</t>
  </si>
  <si>
    <t>612131121</t>
  </si>
  <si>
    <t>Penetrační disperzní nátěr vnitřních stěn nanášený ručně</t>
  </si>
  <si>
    <t>555113828</t>
  </si>
  <si>
    <t xml:space="preserve">697,145*0,10     "10%"</t>
  </si>
  <si>
    <t>9</t>
  </si>
  <si>
    <t>Ostatní konstrukce a práce, bourání</t>
  </si>
  <si>
    <t>949101112</t>
  </si>
  <si>
    <t>Lešení pomocné pro objekty pozemních staveb s lešeňovou podlahou v přes 1,9 do 3,5 m zatížení do 150 kg/m2</t>
  </si>
  <si>
    <t>1450787705</t>
  </si>
  <si>
    <t>7</t>
  </si>
  <si>
    <t>952901111</t>
  </si>
  <si>
    <t>Vyčištění budov bytové a občanské výstavby při výšce podlaží do 4 m</t>
  </si>
  <si>
    <t>-1458277842</t>
  </si>
  <si>
    <t>8</t>
  </si>
  <si>
    <t>978013191</t>
  </si>
  <si>
    <t>Otlučení (osekání) vnitřní vápenné nebo vápenocementové omítky stěn v rozsahu přes 50 do 100 %</t>
  </si>
  <si>
    <t>-520563580</t>
  </si>
  <si>
    <t xml:space="preserve">"m.č. 26(2)"     8,60*4,00</t>
  </si>
  <si>
    <t>978012111</t>
  </si>
  <si>
    <t>Otlučení (osekání) vnitřní vápenné nebo vápenocementové omítky stropů rákosových v rozsahu do 5 %</t>
  </si>
  <si>
    <t>-979750839</t>
  </si>
  <si>
    <t>100</t>
  </si>
  <si>
    <t>978013121</t>
  </si>
  <si>
    <t>Otlučení (osekání) vnitřní vápenné nebo vápenocementové omítky stěn v rozsahu přes 5 do 10 %</t>
  </si>
  <si>
    <t>-1102250103</t>
  </si>
  <si>
    <t xml:space="preserve">"m.č. 25,26,26(2),27,28"     </t>
  </si>
  <si>
    <t>(9,37+8,50)*4,00*2-1,37*2,47*3-1,23*2,47</t>
  </si>
  <si>
    <t>(5,67+8,50)*4,00*2-1,37*2,47*2-1,23*2,45*2</t>
  </si>
  <si>
    <t>(3,24*2+8,60)*4,00-1,37*2,47-1,23*2,45</t>
  </si>
  <si>
    <t>(9,32*2+8,60)*4,00-1,37*2,47-3,03*2,47-1,23*2,45</t>
  </si>
  <si>
    <t>(11,83+8,60)*4,00*2-1,37*2,47*4-1,23*2,47</t>
  </si>
  <si>
    <t>(1,64*9+1,72*2+3,03+3,40*2*12)*0,28</t>
  </si>
  <si>
    <t>"m.č. 42"</t>
  </si>
  <si>
    <t>(3,52+8,86)*4,00*2-1,37*2,47-1,20*2,44</t>
  </si>
  <si>
    <t>(1,64+3,40*2)*0,28</t>
  </si>
  <si>
    <t>"m.č. 56"</t>
  </si>
  <si>
    <t>(2,67+3,70)*4,00*2-1,27*2,31-1,21*2,49</t>
  </si>
  <si>
    <t>(1,27+3,30*2)*0,26</t>
  </si>
  <si>
    <t>997</t>
  </si>
  <si>
    <t>Doprava suti a vybouraných hmot</t>
  </si>
  <si>
    <t>11</t>
  </si>
  <si>
    <t>997013212</t>
  </si>
  <si>
    <t>Vnitrostaveništní doprava suti a vybouraných hmot pro budovy v přes 6 do 9 m ručně</t>
  </si>
  <si>
    <t>t</t>
  </si>
  <si>
    <t>1245355375</t>
  </si>
  <si>
    <t>997013501</t>
  </si>
  <si>
    <t>Odvoz suti a vybouraných hmot na skládku nebo meziskládku do 1 km se složením</t>
  </si>
  <si>
    <t>166914562</t>
  </si>
  <si>
    <t>13</t>
  </si>
  <si>
    <t>997013509</t>
  </si>
  <si>
    <t>Příplatek k odvozu suti a vybouraných hmot na skládku ZKD 1 km přes 1 km</t>
  </si>
  <si>
    <t>1258896380</t>
  </si>
  <si>
    <t>21,204*4</t>
  </si>
  <si>
    <t>14</t>
  </si>
  <si>
    <t>997013631</t>
  </si>
  <si>
    <t>Poplatek za uložení na skládce (skládkovné) stavebního odpadu směsného kód odpadu 17 09 04</t>
  </si>
  <si>
    <t>-793975166</t>
  </si>
  <si>
    <t>998</t>
  </si>
  <si>
    <t>Přesun hmot</t>
  </si>
  <si>
    <t>15</t>
  </si>
  <si>
    <t>998018002</t>
  </si>
  <si>
    <t>Přesun hmot pro budovy ruční pro budovy v přes 6 do 12 m</t>
  </si>
  <si>
    <t>1251380493</t>
  </si>
  <si>
    <t>PSV</t>
  </si>
  <si>
    <t>Práce a dodávky PSV</t>
  </si>
  <si>
    <t>713</t>
  </si>
  <si>
    <t>Izolace tepelné</t>
  </si>
  <si>
    <t>16</t>
  </si>
  <si>
    <t>713121111</t>
  </si>
  <si>
    <t>Montáž izolace tepelné podlah volně kladenými rohožemi, pásy, dílci, deskami 1 vrstva</t>
  </si>
  <si>
    <t>-1467647914</t>
  </si>
  <si>
    <t>17</t>
  </si>
  <si>
    <t>M</t>
  </si>
  <si>
    <t>60711517</t>
  </si>
  <si>
    <t>deska dřevovláknitá tvrdá MDF surová tl 12mm</t>
  </si>
  <si>
    <t>32</t>
  </si>
  <si>
    <t>349614555</t>
  </si>
  <si>
    <t>387,540*1,05</t>
  </si>
  <si>
    <t>18</t>
  </si>
  <si>
    <t>998713202</t>
  </si>
  <si>
    <t>Přesun hmot procentní pro izolace tepelné v objektech v přes 6 do 12 m</t>
  </si>
  <si>
    <t>%</t>
  </si>
  <si>
    <t>794593411</t>
  </si>
  <si>
    <t>714</t>
  </si>
  <si>
    <t>Akustická a protiotřesová opatření</t>
  </si>
  <si>
    <t>19</t>
  </si>
  <si>
    <t>71412001R</t>
  </si>
  <si>
    <t>Montáž akustických podhledů, polozapuštěné provedení včetně roštu</t>
  </si>
  <si>
    <t>-1173136239</t>
  </si>
  <si>
    <t>P</t>
  </si>
  <si>
    <t>Poznámka k položce:_x000d_
Dle nabídky</t>
  </si>
  <si>
    <t xml:space="preserve">"H01"     65,52+65,52+84,24</t>
  </si>
  <si>
    <t xml:space="preserve">"H02"     37,44+18,72</t>
  </si>
  <si>
    <t>20</t>
  </si>
  <si>
    <t>71412002R</t>
  </si>
  <si>
    <t>Montáž absorpčních desek na nosný rošt</t>
  </si>
  <si>
    <t>-2090736444</t>
  </si>
  <si>
    <t>Poznámka k položce:_x000d_
Dle nabídky.</t>
  </si>
  <si>
    <t xml:space="preserve">"H01"     28,08+28,08+73,44</t>
  </si>
  <si>
    <t>5903101R</t>
  </si>
  <si>
    <t>akustický podhled, spárořez 1200x600x tl. 15mm, polozapuštěné provedení, např. ECOPHON GEDINA E, včetně roštu</t>
  </si>
  <si>
    <t>1037258464</t>
  </si>
  <si>
    <t>271,440*1,05</t>
  </si>
  <si>
    <t>285,012*1,05 'Přepočtené koeficientem množství</t>
  </si>
  <si>
    <t>22</t>
  </si>
  <si>
    <t>5903102R</t>
  </si>
  <si>
    <t>absorpční desky zvuku, rozměru 1200x600mm, tl. 50mm, např. ECOPHON EXTRABASS</t>
  </si>
  <si>
    <t>-1692491393</t>
  </si>
  <si>
    <t>129,600*1,05</t>
  </si>
  <si>
    <t>136,08*1,05 'Přepočtené koeficientem množství</t>
  </si>
  <si>
    <t>23</t>
  </si>
  <si>
    <t>998714202</t>
  </si>
  <si>
    <t>Přesun hmot procentní pro akustická a protiotřesová opatření v objektech v do 12 m</t>
  </si>
  <si>
    <t>1305084611</t>
  </si>
  <si>
    <t>725</t>
  </si>
  <si>
    <t>Zdravotechnika - zařizovací předměty</t>
  </si>
  <si>
    <t>24</t>
  </si>
  <si>
    <t>725210821</t>
  </si>
  <si>
    <t>Demontáž umyvadel bez výtokových armatur</t>
  </si>
  <si>
    <t>soubor</t>
  </si>
  <si>
    <t>1895100552</t>
  </si>
  <si>
    <t>25</t>
  </si>
  <si>
    <t>725751814R</t>
  </si>
  <si>
    <t>Demontáž armatur - sifonů</t>
  </si>
  <si>
    <t>-2076131965</t>
  </si>
  <si>
    <t>26</t>
  </si>
  <si>
    <t>725820801</t>
  </si>
  <si>
    <t>Demontáž baterie nástěnné do G 3 / 4</t>
  </si>
  <si>
    <t>1996223190</t>
  </si>
  <si>
    <t>27</t>
  </si>
  <si>
    <t>72599-91R</t>
  </si>
  <si>
    <t>Ochrana připojovacího potrubí ZT</t>
  </si>
  <si>
    <t>kpl</t>
  </si>
  <si>
    <t>773776883</t>
  </si>
  <si>
    <t>28</t>
  </si>
  <si>
    <t>725211603</t>
  </si>
  <si>
    <t>Umyvadlo keramické bílé šířky 600 mm bez krytu na sifon připevněné na stěnu šrouby</t>
  </si>
  <si>
    <t>1170449699</t>
  </si>
  <si>
    <t>"Včetně sifonu"</t>
  </si>
  <si>
    <t xml:space="preserve">"S01"     2,00</t>
  </si>
  <si>
    <t xml:space="preserve">"S02"     1,00</t>
  </si>
  <si>
    <t>29</t>
  </si>
  <si>
    <t>725829121</t>
  </si>
  <si>
    <t>Montáž baterie umyvadlové nástěnné pákové a klasické ostatní typ</t>
  </si>
  <si>
    <t>kus</t>
  </si>
  <si>
    <t>-1131348851</t>
  </si>
  <si>
    <t>30</t>
  </si>
  <si>
    <t>725829131</t>
  </si>
  <si>
    <t>Montáž baterie umyvadlové stojánkové G 1/2" ostatní typ</t>
  </si>
  <si>
    <t>1637633977</t>
  </si>
  <si>
    <t>31</t>
  </si>
  <si>
    <t>55145615</t>
  </si>
  <si>
    <t>baterie umyvadlová nástěnná páková 150mm chrom</t>
  </si>
  <si>
    <t>1471222595</t>
  </si>
  <si>
    <t>55145686</t>
  </si>
  <si>
    <t>baterie umyvadlová stojánková páková</t>
  </si>
  <si>
    <t>2132629370</t>
  </si>
  <si>
    <t>33</t>
  </si>
  <si>
    <t>998725202</t>
  </si>
  <si>
    <t>Přesun hmot procentní pro zařizovací předměty v objektech v přes 6 do 12 m</t>
  </si>
  <si>
    <t>1147430428</t>
  </si>
  <si>
    <t>762</t>
  </si>
  <si>
    <t>Konstrukce tesařské</t>
  </si>
  <si>
    <t>34</t>
  </si>
  <si>
    <t>762111811</t>
  </si>
  <si>
    <t>Demontáž stěn a příček z hraněného řeziva</t>
  </si>
  <si>
    <t>-1865935835</t>
  </si>
  <si>
    <t xml:space="preserve">"mezi  m.č. 26(2) a 27"      8,60*4,00</t>
  </si>
  <si>
    <t>35</t>
  </si>
  <si>
    <t>762814811R</t>
  </si>
  <si>
    <t>Demontáž záklopů stropů z desek měkkých dřevovláknitých</t>
  </si>
  <si>
    <t>411552245</t>
  </si>
  <si>
    <t>"P1"</t>
  </si>
  <si>
    <t xml:space="preserve">"m.č. 25,26,26(2),27,28"     82,69+49,07+28,53+81,49+102,30</t>
  </si>
  <si>
    <t>36</t>
  </si>
  <si>
    <t>762511126R</t>
  </si>
  <si>
    <t>Podlahové kce podkladové z cementotřískových desek s polodrážkou tl. 22mm</t>
  </si>
  <si>
    <t>2065287963</t>
  </si>
  <si>
    <t>37</t>
  </si>
  <si>
    <t>998762202</t>
  </si>
  <si>
    <t>Přesun hmot procentní pro kce tesařské v objektech v přes 6 do 12 m</t>
  </si>
  <si>
    <t>199561670</t>
  </si>
  <si>
    <t>763</t>
  </si>
  <si>
    <t>Konstrukce suché výstavby</t>
  </si>
  <si>
    <t>38</t>
  </si>
  <si>
    <t>763131821</t>
  </si>
  <si>
    <t>Demontáž SDK podhledu s dvouvrstvou nosnou kcí z ocelových profilů opláštění jednoduché</t>
  </si>
  <si>
    <t>1442201014</t>
  </si>
  <si>
    <t xml:space="preserve">"P2  (m.č. 27 - učebna)"     81,49</t>
  </si>
  <si>
    <t>39</t>
  </si>
  <si>
    <t>763158115</t>
  </si>
  <si>
    <t>SDK podlaha suchý podsyp tl. 10 mm</t>
  </si>
  <si>
    <t>-115854191</t>
  </si>
  <si>
    <t>40</t>
  </si>
  <si>
    <t>763158118</t>
  </si>
  <si>
    <t>Příplatek k SDK podlaze za každých další 10 mm tloušťky suchého podsypu</t>
  </si>
  <si>
    <t>-704518039</t>
  </si>
  <si>
    <t>41</t>
  </si>
  <si>
    <t>763111361</t>
  </si>
  <si>
    <t>SDK příčka tl 100 mm profil CW+UW 75 desky 1x akustická 12,5 s izolací EI 45 Rw do 50 dB</t>
  </si>
  <si>
    <t>-1534320107</t>
  </si>
  <si>
    <t xml:space="preserve">"mezi 26(2) a 27"     8,60*4,00</t>
  </si>
  <si>
    <t>42</t>
  </si>
  <si>
    <t>763111717</t>
  </si>
  <si>
    <t>SDK příčka základní penetrační nátěr (oboustranně)</t>
  </si>
  <si>
    <t>101801712</t>
  </si>
  <si>
    <t>43</t>
  </si>
  <si>
    <t>763111718</t>
  </si>
  <si>
    <t>SDK příčka úprava styku příčky a podhledu separační páskou a akrylátem (oboustranně)</t>
  </si>
  <si>
    <t>m</t>
  </si>
  <si>
    <t>-670750128</t>
  </si>
  <si>
    <t>44</t>
  </si>
  <si>
    <t>76313149R</t>
  </si>
  <si>
    <t>SDK podhled, deska akustická, dvouvrstvá spodní kce profil CD+UW</t>
  </si>
  <si>
    <t>3069740</t>
  </si>
  <si>
    <t>"H03"</t>
  </si>
  <si>
    <t>16,24+2,57+10,76+2,02+9,14+1,63+14,63+2,59+16,32+2,98</t>
  </si>
  <si>
    <t>45</t>
  </si>
  <si>
    <t>763131714</t>
  </si>
  <si>
    <t>SDK podhled základní penetrační nátěr</t>
  </si>
  <si>
    <t>-654942415</t>
  </si>
  <si>
    <t>46</t>
  </si>
  <si>
    <t>763131731</t>
  </si>
  <si>
    <t xml:space="preserve">Čelo - boční hrana mezi SDK podhledem a akustickýcm  (dle pokynů dodavatele)</t>
  </si>
  <si>
    <t>-2014218057</t>
  </si>
  <si>
    <t xml:space="preserve">"m.č. 25,26,26(2),27,28"    </t>
  </si>
  <si>
    <t>(8,40+7,80+4,80+7,80+2,40+7,80+8,40+7,80+10,80+7,80)*2</t>
  </si>
  <si>
    <t>47</t>
  </si>
  <si>
    <t>998763402</t>
  </si>
  <si>
    <t>Přesun hmot procentní pro konstrukce montované z desek v objektech v přes 6 do 12 m</t>
  </si>
  <si>
    <t>-128081140</t>
  </si>
  <si>
    <t>766</t>
  </si>
  <si>
    <t>Konstrukce truhlářské</t>
  </si>
  <si>
    <t>48</t>
  </si>
  <si>
    <t>766691915</t>
  </si>
  <si>
    <t>Vyvěšení nebo zavěšení dřevěných křídel dveří pl přes 2 m2</t>
  </si>
  <si>
    <t>-2136492960</t>
  </si>
  <si>
    <t xml:space="preserve">"D01"     3,00</t>
  </si>
  <si>
    <t xml:space="preserve">"D02"          1,00</t>
  </si>
  <si>
    <t xml:space="preserve">"D03"          1,00</t>
  </si>
  <si>
    <t xml:space="preserve">"D04"          1,00</t>
  </si>
  <si>
    <t xml:space="preserve">"D05"          1,00</t>
  </si>
  <si>
    <t>49</t>
  </si>
  <si>
    <t>766111820</t>
  </si>
  <si>
    <t>Demontáž truhlářských stěn dřevěných plných</t>
  </si>
  <si>
    <t>812667605</t>
  </si>
  <si>
    <t xml:space="preserve">"mezi m.č. 26(2( a 27"     8,60*4,00</t>
  </si>
  <si>
    <t>50</t>
  </si>
  <si>
    <t>766411821</t>
  </si>
  <si>
    <t>Demontáž truhlářského obložení stěn z palubek</t>
  </si>
  <si>
    <t>437930203</t>
  </si>
  <si>
    <t xml:space="preserve">"m.č. 27"     8,60*4,00</t>
  </si>
  <si>
    <t>51</t>
  </si>
  <si>
    <t>766662812</t>
  </si>
  <si>
    <t>Demontáž dveřních prahů u dveří dvoukřídlových k opětovnému použití</t>
  </si>
  <si>
    <t>1689379088</t>
  </si>
  <si>
    <t>52</t>
  </si>
  <si>
    <t>766661842R</t>
  </si>
  <si>
    <t>Demontáž rohových lišt k opětovnému použití</t>
  </si>
  <si>
    <t>-521809207</t>
  </si>
  <si>
    <t>1,20*2</t>
  </si>
  <si>
    <t>53</t>
  </si>
  <si>
    <t>766691811R</t>
  </si>
  <si>
    <t>Demontáž ochranného obkladu z prkna</t>
  </si>
  <si>
    <t>397569880</t>
  </si>
  <si>
    <t>8,60+7,00</t>
  </si>
  <si>
    <t>54</t>
  </si>
  <si>
    <t>766660173</t>
  </si>
  <si>
    <t>Montáž dveřních křídel otvíravých dvoukřídlových š do 1,45 m do obložkové zárubně</t>
  </si>
  <si>
    <t>1755438016</t>
  </si>
  <si>
    <t>55</t>
  </si>
  <si>
    <t>766662912</t>
  </si>
  <si>
    <t>Oprava dveřních křídel z tvrdého dřeva s výměnou kování</t>
  </si>
  <si>
    <t>-1451358529</t>
  </si>
  <si>
    <t>"alternativa vyčištění a vyleštění kování"</t>
  </si>
  <si>
    <t xml:space="preserve">"D01"     1,23*2,45*3</t>
  </si>
  <si>
    <t xml:space="preserve">"D02"          1,23*2,47</t>
  </si>
  <si>
    <t xml:space="preserve">"D03"          1,20*2,40</t>
  </si>
  <si>
    <t xml:space="preserve">"D04"          1,21*2,49</t>
  </si>
  <si>
    <t xml:space="preserve">"D05"          1,23*2,45</t>
  </si>
  <si>
    <t>56</t>
  </si>
  <si>
    <t>766695232</t>
  </si>
  <si>
    <t>Montáž truhlářských prahů dveří dvoukřídlových š do 10 cm</t>
  </si>
  <si>
    <t>-309618927</t>
  </si>
  <si>
    <t xml:space="preserve">"P02"     1,00</t>
  </si>
  <si>
    <t>57</t>
  </si>
  <si>
    <t>766695233</t>
  </si>
  <si>
    <t>Montáž truhlářských prahů dveří dvoukřídlových š přes 10 cm</t>
  </si>
  <si>
    <t>1146298623</t>
  </si>
  <si>
    <t xml:space="preserve">"P01"     4,00</t>
  </si>
  <si>
    <t xml:space="preserve">"P03"     1,00</t>
  </si>
  <si>
    <t>58</t>
  </si>
  <si>
    <t>61187216</t>
  </si>
  <si>
    <t>práh dveřní dřevěný dubový tl 20mm dl 1230mm š 100mm</t>
  </si>
  <si>
    <t>529044074</t>
  </si>
  <si>
    <t>59</t>
  </si>
  <si>
    <t>766699762</t>
  </si>
  <si>
    <t>Montáž překrytí stěnových spár lištou rohovou</t>
  </si>
  <si>
    <t>-51709767</t>
  </si>
  <si>
    <t xml:space="preserve">"S04"     1,20*2</t>
  </si>
  <si>
    <t>60</t>
  </si>
  <si>
    <t>766211611</t>
  </si>
  <si>
    <t xml:space="preserve">Montáž stávajícího ochranného prkna  šířky do 150 mm</t>
  </si>
  <si>
    <t>-1427866291</t>
  </si>
  <si>
    <t xml:space="preserve">"S05"     8,60</t>
  </si>
  <si>
    <t xml:space="preserve">"S06"     7,00</t>
  </si>
  <si>
    <t>61</t>
  </si>
  <si>
    <t>76669-01R</t>
  </si>
  <si>
    <t xml:space="preserve">Kuchyňská linka dl. 300 cm, včetně dřezu s odkapávací plochou, ledničkou, myčkou a zdrojem TUV  (el. bojler) - podrobný popis viz PD</t>
  </si>
  <si>
    <t>soub.</t>
  </si>
  <si>
    <t>1556036905</t>
  </si>
  <si>
    <t>Poznámka k položce:_x000d_
Cena předběžná</t>
  </si>
  <si>
    <t xml:space="preserve">"S03"     1,00</t>
  </si>
  <si>
    <t>62</t>
  </si>
  <si>
    <t>998766202</t>
  </si>
  <si>
    <t>Přesun hmot procentní pro kce truhlářské v objektech v přes 6 do 12 m</t>
  </si>
  <si>
    <t>-1904737978</t>
  </si>
  <si>
    <t>775</t>
  </si>
  <si>
    <t>Podlahy skládané</t>
  </si>
  <si>
    <t>63</t>
  </si>
  <si>
    <t>775511810</t>
  </si>
  <si>
    <t>Demontáž podlah vlysových přibíjených s lištami přibíjenými do suti</t>
  </si>
  <si>
    <t>-1898105132</t>
  </si>
  <si>
    <t>64</t>
  </si>
  <si>
    <t>998775202</t>
  </si>
  <si>
    <t>Přesun hmot procentní pro podlahy skládané v objektech v přes 6 do 12 m</t>
  </si>
  <si>
    <t>845967972</t>
  </si>
  <si>
    <t>776</t>
  </si>
  <si>
    <t>Podlahy povlakové</t>
  </si>
  <si>
    <t>65</t>
  </si>
  <si>
    <t>776201811</t>
  </si>
  <si>
    <t>Demontáž lepených povlakových podlah bez podložky ručně</t>
  </si>
  <si>
    <t>484307841</t>
  </si>
  <si>
    <t xml:space="preserve">"m.č. 25,26,26(2),27,28"     82,69+49,07+28,53*2+81,49+102,30</t>
  </si>
  <si>
    <t>1,33*0,73+1,23*0,56*2+1,33*0,73+1,33*0,73</t>
  </si>
  <si>
    <t xml:space="preserve">"m.č. 42"     31,52+1,30*0,73</t>
  </si>
  <si>
    <t>66</t>
  </si>
  <si>
    <t>776410811</t>
  </si>
  <si>
    <t>Odstranění soklíků a lišt pryžových nebo plastových</t>
  </si>
  <si>
    <t>654712529</t>
  </si>
  <si>
    <t xml:space="preserve">"P1"     419,489*0,80</t>
  </si>
  <si>
    <t>67</t>
  </si>
  <si>
    <t>776111311</t>
  </si>
  <si>
    <t>Vysátí podkladu povlakových podlah</t>
  </si>
  <si>
    <t>458165230</t>
  </si>
  <si>
    <t>68</t>
  </si>
  <si>
    <t>776121321</t>
  </si>
  <si>
    <t>Neředěná penetrace savého podkladu povlakových podlah</t>
  </si>
  <si>
    <t>1975398273</t>
  </si>
  <si>
    <t>69</t>
  </si>
  <si>
    <t>776251111</t>
  </si>
  <si>
    <t>Lepení pásů z přírodního linolea (marmolea) standardním lepidlem</t>
  </si>
  <si>
    <t>1829619956</t>
  </si>
  <si>
    <t>70</t>
  </si>
  <si>
    <t>776251411</t>
  </si>
  <si>
    <t>Spoj podlah z přírodního linolea (marmolea) svařováním za tepla</t>
  </si>
  <si>
    <t>1175927822</t>
  </si>
  <si>
    <t>71</t>
  </si>
  <si>
    <t>776411222</t>
  </si>
  <si>
    <t>Montáž tahaných obvodových soklíků z linolea (marmolea) výšky do 100 mm</t>
  </si>
  <si>
    <t>747696255</t>
  </si>
  <si>
    <t>"m.č. 25,26,26(2),27,28,42,56"</t>
  </si>
  <si>
    <t>(9,37+8,50+0,37+0,28*3)*2-1,23</t>
  </si>
  <si>
    <t>(5,67+8,50+0,28*2)*2-1,23*2</t>
  </si>
  <si>
    <t>(3,24+8,60+0,56+0,49)*2-1,23</t>
  </si>
  <si>
    <t>(19,32+8,60+0,49*2)*2-1,23</t>
  </si>
  <si>
    <t>(11,83+8,50+0,28*4)*2-1,23</t>
  </si>
  <si>
    <t>(3,52+8,86+0,28)*2-1,20</t>
  </si>
  <si>
    <t>(2,67+3,70+0,16)*2-1,21</t>
  </si>
  <si>
    <t>72</t>
  </si>
  <si>
    <t>28411069</t>
  </si>
  <si>
    <t xml:space="preserve">linoleum přírodní  tl 2,5mm  (podrobný popis viz PD)</t>
  </si>
  <si>
    <t>-381273328</t>
  </si>
  <si>
    <t>387,540*1,10</t>
  </si>
  <si>
    <t>222,690*0,10*1,10</t>
  </si>
  <si>
    <t>73</t>
  </si>
  <si>
    <t>2849901R</t>
  </si>
  <si>
    <t>fabion do vnitřního rohu AC AP48/5 PVC černá</t>
  </si>
  <si>
    <t>851385035</t>
  </si>
  <si>
    <t>222,690*1,05</t>
  </si>
  <si>
    <t>74</t>
  </si>
  <si>
    <t>2849902R</t>
  </si>
  <si>
    <t>čepcové ulončení AC AP48 PVC bílá, 2m</t>
  </si>
  <si>
    <t>-966248766</t>
  </si>
  <si>
    <t>75</t>
  </si>
  <si>
    <t>998776202</t>
  </si>
  <si>
    <t>Přesun hmot procentní pro podlahy povlakové v objektech v přes 6 do 12 m</t>
  </si>
  <si>
    <t>549789498</t>
  </si>
  <si>
    <t>781</t>
  </si>
  <si>
    <t>Dokončovací práce - obklady</t>
  </si>
  <si>
    <t>76</t>
  </si>
  <si>
    <t>781471810</t>
  </si>
  <si>
    <t>Demontáž obkladů z obkladaček keramických kladených do malty</t>
  </si>
  <si>
    <t>-1328745025</t>
  </si>
  <si>
    <t xml:space="preserve">"m.č. 26"     1,25*1,40</t>
  </si>
  <si>
    <t xml:space="preserve">"m.č. 26(2)"     1,25*1,40</t>
  </si>
  <si>
    <t xml:space="preserve">"m.č. 27"     (1,20+0,40)*1,29</t>
  </si>
  <si>
    <t xml:space="preserve">"m.č. 28"     1,50*1,50</t>
  </si>
  <si>
    <t xml:space="preserve">"m.č. 42"     1,30*1,50</t>
  </si>
  <si>
    <t>77</t>
  </si>
  <si>
    <t>781121011</t>
  </si>
  <si>
    <t>Nátěr penetrační na stěnu</t>
  </si>
  <si>
    <t>1488970700</t>
  </si>
  <si>
    <t xml:space="preserve">"m.č. 27"      1,20*1,50</t>
  </si>
  <si>
    <t xml:space="preserve">"m.č. 28"      1,20*1,50</t>
  </si>
  <si>
    <t xml:space="preserve">"m.č. 56"      1,20*1,50</t>
  </si>
  <si>
    <t>78</t>
  </si>
  <si>
    <t>781151031</t>
  </si>
  <si>
    <t>Celoplošné vyrovnání podkladu stěrkou tl 3 mm</t>
  </si>
  <si>
    <t>-167289031</t>
  </si>
  <si>
    <t>79</t>
  </si>
  <si>
    <t>781472214</t>
  </si>
  <si>
    <t>Montáž obkladů keramických hladkých lepených cementovým flexibilním lepidlem přes 4 do 6 ks/m2</t>
  </si>
  <si>
    <t>-538288109</t>
  </si>
  <si>
    <t>80</t>
  </si>
  <si>
    <t>781472291</t>
  </si>
  <si>
    <t>Příplatek k montáži obkladů keramických lepených cementovým flexibilním lepidlem za plochu do 10 m2</t>
  </si>
  <si>
    <t>-1823268047</t>
  </si>
  <si>
    <t>81</t>
  </si>
  <si>
    <t>781492251</t>
  </si>
  <si>
    <t>Montáž profilů ukončovacích lepených flexibilním cementovým lepidlem</t>
  </si>
  <si>
    <t>-959167191</t>
  </si>
  <si>
    <t>1,20*3</t>
  </si>
  <si>
    <t>82</t>
  </si>
  <si>
    <t>59761717</t>
  </si>
  <si>
    <t xml:space="preserve">obklad keramický nemrazuvzdorný povrch hladký/matný tl do 10mm přes 4 do 6ks/m2  (podrobný popis viz PD)</t>
  </si>
  <si>
    <t>-728721142</t>
  </si>
  <si>
    <t>5,400*1,15</t>
  </si>
  <si>
    <t>83</t>
  </si>
  <si>
    <t>19416012</t>
  </si>
  <si>
    <t>lišta ukončovací nerezová 10mm</t>
  </si>
  <si>
    <t>522401545</t>
  </si>
  <si>
    <t>3,60*1,05</t>
  </si>
  <si>
    <t>84</t>
  </si>
  <si>
    <t>998781202</t>
  </si>
  <si>
    <t>Přesun hmot procentní pro obklady keramické v objektech v přes 6 do 12 m</t>
  </si>
  <si>
    <t>2033302547</t>
  </si>
  <si>
    <t>783</t>
  </si>
  <si>
    <t>Dokončovací práce - nátěry</t>
  </si>
  <si>
    <t>85</t>
  </si>
  <si>
    <t>783101203</t>
  </si>
  <si>
    <t>Jemné obroušení podkladu truhlářských konstrukcí před provedením nátěru</t>
  </si>
  <si>
    <t>1879737522</t>
  </si>
  <si>
    <t>"D01, D02, D03, D04, D05"</t>
  </si>
  <si>
    <t>"dveře, zárubně, obložky"</t>
  </si>
  <si>
    <t>1,23*2,45*2*3</t>
  </si>
  <si>
    <t>(1,23+2,45*2)*0,73*3</t>
  </si>
  <si>
    <t>(1,43+2,45*2)*0,10*2*3</t>
  </si>
  <si>
    <t>1,23*2,47*2</t>
  </si>
  <si>
    <t>(1,23+2,47*2)*0,36</t>
  </si>
  <si>
    <t>(1,43+2,47*2)*0,10*2</t>
  </si>
  <si>
    <t>1,20*2,44*2</t>
  </si>
  <si>
    <t>(1,20+2,44*2)*0,73</t>
  </si>
  <si>
    <t>(1,40+2,44*2)*0,10*2</t>
  </si>
  <si>
    <t>1,21*2,49*2</t>
  </si>
  <si>
    <t>(1,21+2,49*2)*0,15</t>
  </si>
  <si>
    <t>(1,41+2,49*2)*0,10*2</t>
  </si>
  <si>
    <t>1,23*2,45*2</t>
  </si>
  <si>
    <t>(1,23+2,45*2)*0,66</t>
  </si>
  <si>
    <t>(1,43+2,45*2)*0,10*2</t>
  </si>
  <si>
    <t xml:space="preserve">Mezisoučet  "D01, D02, D03, D04, D05"</t>
  </si>
  <si>
    <t xml:space="preserve">"P01"     (1,23*0,73+(1,23+0,73)*2*0,05)*4</t>
  </si>
  <si>
    <t xml:space="preserve">"P02"     1,23*0,10+(1,23+0,10)*2*0,02</t>
  </si>
  <si>
    <t xml:space="preserve">"P03"     1,21*0,15+(1,21+0,15)*2*0,05</t>
  </si>
  <si>
    <t xml:space="preserve">"S04"     0,14*2*1,20*2</t>
  </si>
  <si>
    <t xml:space="preserve">"S05"     8,60*0,14+8,60*2*0,02</t>
  </si>
  <si>
    <t xml:space="preserve">"S06"     7,00*0,14+7,00*2*0,02</t>
  </si>
  <si>
    <t xml:space="preserve">Mezisoučet  "P01, P02, P03, S04, S05, S06"</t>
  </si>
  <si>
    <t>86</t>
  </si>
  <si>
    <t>783122131</t>
  </si>
  <si>
    <t>Plošné (plné) tmelení truhlářských konstrukcí včetně přebroušení disperzním tmelem</t>
  </si>
  <si>
    <t>-2115002655</t>
  </si>
  <si>
    <t>87</t>
  </si>
  <si>
    <t>783113101</t>
  </si>
  <si>
    <t>Jednonásobný napouštěcí syntetický nátěr truhlářských konstrukcí</t>
  </si>
  <si>
    <t>182562894</t>
  </si>
  <si>
    <t xml:space="preserve">"D01, D02, D03, D04, D05"     75,997</t>
  </si>
  <si>
    <t>88</t>
  </si>
  <si>
    <t>783114101</t>
  </si>
  <si>
    <t>Základní jednonásobný syntetický nátěr truhlářských konstrukcí</t>
  </si>
  <si>
    <t>321369749</t>
  </si>
  <si>
    <t>89</t>
  </si>
  <si>
    <t>783117101</t>
  </si>
  <si>
    <t>Krycí jednonásobný syntetický nátěr truhlářských konstrukcí</t>
  </si>
  <si>
    <t>-2069801507</t>
  </si>
  <si>
    <t>90</t>
  </si>
  <si>
    <t>783118211</t>
  </si>
  <si>
    <t>Lakovací dvojnásobný syntetický nátěr truhlářských konstrukcí s mezibroušením</t>
  </si>
  <si>
    <t>-1718641022</t>
  </si>
  <si>
    <t xml:space="preserve">"P01, P02, P03, S04, S05, S06"     8,350</t>
  </si>
  <si>
    <t>91</t>
  </si>
  <si>
    <t>78399-99R</t>
  </si>
  <si>
    <t>Nátěry radiátorů a připojovacího a stoupacího potrubí, včetně potřebné přípravy</t>
  </si>
  <si>
    <t>-1998401589</t>
  </si>
  <si>
    <t>784</t>
  </si>
  <si>
    <t>Dokončovací práce - malby a tapety</t>
  </si>
  <si>
    <t>92</t>
  </si>
  <si>
    <t>784171113</t>
  </si>
  <si>
    <t>Zakrytí vnitřních ploch stěn v místnostech v přes 3,80 do 5,00 m</t>
  </si>
  <si>
    <t>2042403977</t>
  </si>
  <si>
    <t>"okna, dveřní zárubně, tabule"</t>
  </si>
  <si>
    <t>2,40*3,50*(11+1+1)</t>
  </si>
  <si>
    <t>4,00*3,50</t>
  </si>
  <si>
    <t>8,00*(5+1+1)</t>
  </si>
  <si>
    <t>10,00*2</t>
  </si>
  <si>
    <t>93</t>
  </si>
  <si>
    <t>784171123</t>
  </si>
  <si>
    <t>Zakrytí vnitřních ploch konstrukcí nebo prvků v místnostech v přes 3,80 do 5,00 m</t>
  </si>
  <si>
    <t>-79224490</t>
  </si>
  <si>
    <t>4,00*(11+1+1)</t>
  </si>
  <si>
    <t>8,00</t>
  </si>
  <si>
    <t xml:space="preserve">"rezerva"     20,00</t>
  </si>
  <si>
    <t>94</t>
  </si>
  <si>
    <t>28329042</t>
  </si>
  <si>
    <t>fólie PE separační či ochranná tl 0,2mm</t>
  </si>
  <si>
    <t>-1625126773</t>
  </si>
  <si>
    <t>(199,200+80,00)*1,05</t>
  </si>
  <si>
    <t>95</t>
  </si>
  <si>
    <t>784121003</t>
  </si>
  <si>
    <t>Oškrabání malby v místnostech v přes 3,80 do 5,00 m</t>
  </si>
  <si>
    <t>48375150</t>
  </si>
  <si>
    <t>"m.č. 25,26,26(2),27,28"</t>
  </si>
  <si>
    <t xml:space="preserve">(9,37+8,50)*4,00*2*0,50     "50%"</t>
  </si>
  <si>
    <t xml:space="preserve">(5,67+8,50)*4,00*2*0,50     "50%"</t>
  </si>
  <si>
    <t xml:space="preserve">(3,24*2+8,60)*4,00*0,50     "50%"</t>
  </si>
  <si>
    <t xml:space="preserve">(9,32*2+8,60)*4,00*0,50     "50%"</t>
  </si>
  <si>
    <t xml:space="preserve">(11,83+8,60)*4,00*2*0,50     "50%"</t>
  </si>
  <si>
    <t xml:space="preserve">"m.č. 42"     </t>
  </si>
  <si>
    <t xml:space="preserve">31,62*0,50     "50%"</t>
  </si>
  <si>
    <t xml:space="preserve">(3,52+8,86)*4,00*2*0,50     "50%"</t>
  </si>
  <si>
    <t xml:space="preserve">"m.č. 56"     </t>
  </si>
  <si>
    <t xml:space="preserve">10,12*0,50     "50%"</t>
  </si>
  <si>
    <t xml:space="preserve">(2,67+3,70)*4,00*2*0,50     "50%"</t>
  </si>
  <si>
    <t>96</t>
  </si>
  <si>
    <t>784181123</t>
  </si>
  <si>
    <t>Hloubková jednonásobná bezbarvá penetrace podkladu v místnostech v přes 3,80 do 5,00 m</t>
  </si>
  <si>
    <t>-1191287025</t>
  </si>
  <si>
    <t xml:space="preserve">"m.č. 25"     </t>
  </si>
  <si>
    <t>16,24+2,57</t>
  </si>
  <si>
    <t>(9,37+8,50)*3,85*2</t>
  </si>
  <si>
    <t xml:space="preserve">"m.č. 26"     </t>
  </si>
  <si>
    <t>10,76+2,02</t>
  </si>
  <si>
    <t>(5,67+8,50)*3,85*2</t>
  </si>
  <si>
    <t xml:space="preserve">"m.č. 26(2)"     </t>
  </si>
  <si>
    <t>9,14+1,63</t>
  </si>
  <si>
    <t>(3,24+8,60)*3,85*2</t>
  </si>
  <si>
    <t xml:space="preserve">"m.č. 27"     </t>
  </si>
  <si>
    <t>14,63+2,59</t>
  </si>
  <si>
    <t>(9,32+8,60)*3,85*2</t>
  </si>
  <si>
    <t xml:space="preserve">"m.č. 28"     </t>
  </si>
  <si>
    <t>16,32+2,98</t>
  </si>
  <si>
    <t>(11,83+8,50)*3,85*2</t>
  </si>
  <si>
    <t>31,62</t>
  </si>
  <si>
    <t>(3,52+8,86)*4,00*2</t>
  </si>
  <si>
    <t xml:space="preserve">"m.č.56"     </t>
  </si>
  <si>
    <t>10,12</t>
  </si>
  <si>
    <t>(2,67+3,70)*4,00*2</t>
  </si>
  <si>
    <t>97</t>
  </si>
  <si>
    <t>784211113</t>
  </si>
  <si>
    <t>Dvojnásobné bílé malby ze směsí za mokra velmi dobře oděruvzdorných v místnostech v přes 3,80 do 5,00 m</t>
  </si>
  <si>
    <t>907001496</t>
  </si>
  <si>
    <t>HZS</t>
  </si>
  <si>
    <t>Hodinové zúčtovací sazby</t>
  </si>
  <si>
    <t>98</t>
  </si>
  <si>
    <t>HZS1292</t>
  </si>
  <si>
    <t>Hodinová zúčtovací sazba stavební dělník</t>
  </si>
  <si>
    <t>hod</t>
  </si>
  <si>
    <t>512</t>
  </si>
  <si>
    <t>354126038</t>
  </si>
  <si>
    <t>"Vyklizení částí objektu"</t>
  </si>
  <si>
    <t xml:space="preserve">"(stoly, židle, skříně, drobné tabule, plátna, projektory a reproduktory)"     35,00</t>
  </si>
  <si>
    <t xml:space="preserve">"odkrytí stropního trámu pod stěnou"     3,00</t>
  </si>
  <si>
    <t xml:space="preserve">"demontáž podia  (2 ks)"     10,00</t>
  </si>
  <si>
    <t xml:space="preserve">"drobné stavební práce neobsažené v cenících"     50,00</t>
  </si>
  <si>
    <t>02 - Elektroinstalace silnoproud</t>
  </si>
  <si>
    <t>D1 - Rozváděče</t>
  </si>
  <si>
    <t>D2 - Svítidla</t>
  </si>
  <si>
    <t>D3 - Periferie</t>
  </si>
  <si>
    <t>D4 - Kabely a nosná část</t>
  </si>
  <si>
    <t>D5 - Montážní práce</t>
  </si>
  <si>
    <t>D6 - Uvedení do provozu</t>
  </si>
  <si>
    <t>D7 - Ostatní</t>
  </si>
  <si>
    <t>D1</t>
  </si>
  <si>
    <t>Rozváděče</t>
  </si>
  <si>
    <t>Pol43</t>
  </si>
  <si>
    <t>Rozváděče ve vestavném provedení s požární odolností v souladu s požadavky ČSN 730810 a čl.4.4.2.1 ČSN 730848 jako samostatné požární úseky, oddělené konstrukcemi s požární odolností EI 30 DP1 a požárními uzávěry s požární odolností EI 30 S200 DP1 (kouřot</t>
  </si>
  <si>
    <t>ks</t>
  </si>
  <si>
    <t>Poznámka k položce:_x000d_
Rozváděče ve vestavném provedení s požární odolností v souladu s požadavky ČSN 730810 a čl.4.4.2.1 ČSN 730848 jako samostatné požární úseky, oddělené konstrukcemi s požární odolností EI 30 DP1 a požárními uzávěry s požární odolností EI 30 S200 DP1 (kouřotěsné), min 160 modulů, kompletně vybavená a zapojená dle přiložené dokumentace. Protokol o kusovém ověření dle Vydání prohlášení o shodě dle ČSN EN 61439-1 ed. 2 Včetně montážního a konstrukčního připojení.</t>
  </si>
  <si>
    <t>Pol44</t>
  </si>
  <si>
    <t>Pol2</t>
  </si>
  <si>
    <t xml:space="preserve">Dozbrojení stávajícího rozváděče – demontáž stávajících instalace nových jistících prvků, připojení nových vodičů.  Protokol o kusovém ověření dle Vydání prohlášení o shodě dle ČSN EN 61439-1 ed. 2</t>
  </si>
  <si>
    <t>D2</t>
  </si>
  <si>
    <t>Svítidla</t>
  </si>
  <si>
    <t>Pol45</t>
  </si>
  <si>
    <t>Svítidlo přisazené L=1606mm DIR/IND LED 64,5W DALI MP Včetně montážního a připojovacího příslušenství</t>
  </si>
  <si>
    <t>Pol46</t>
  </si>
  <si>
    <t>Svítidlo přisazené L=2006mm DIR LED 43W DALI asymetr. Včetně montážního a připojovacího příslušenství</t>
  </si>
  <si>
    <t>10</t>
  </si>
  <si>
    <t>Pol47</t>
  </si>
  <si>
    <t>Svítidlo přisazené L=2206mm DIR LED 47,3W DALI MP Včetně montážního a připojovacího příslušenství</t>
  </si>
  <si>
    <t>Pol48</t>
  </si>
  <si>
    <t>Svítidlo přidazené L=7006mm DIR LED 150,5W DALI MP Včetně montážního a připojovacího příslušenství</t>
  </si>
  <si>
    <t>Pol49</t>
  </si>
  <si>
    <t>Nouzové svítidlo 235lm/1h/IP44 Autotest Včetně montážního a připojovacího příslušenství</t>
  </si>
  <si>
    <t>Pol50</t>
  </si>
  <si>
    <t xml:space="preserve">Nouzové svítidlo  42lm/1h/IP20 Autotest Včetně montážního a připojovacího příslušenství</t>
  </si>
  <si>
    <t>D3</t>
  </si>
  <si>
    <t>Periferie</t>
  </si>
  <si>
    <t>Pol51</t>
  </si>
  <si>
    <t>Přístroj stmívače (včetně zdroje DALI) pro otočné ovládání a tlačítkové spínání – DALI až 64 zařízení DALI, pro zapuštěnou montáž v jednotném designu, včetně rámečku, Kryt stmívače s otočným ovládáním Včetně montážního a připojovacího příslušenství</t>
  </si>
  <si>
    <t>Pol52</t>
  </si>
  <si>
    <t>Tlačítko kolébkové jednoduché č.1/0So pro zapuštěnou montáž v jednotném designu , 10A, 230V, IP40, včetně krytky, rámečku, a montážního a připojovacího příslušenství</t>
  </si>
  <si>
    <t>Pol53</t>
  </si>
  <si>
    <t>Jasové čidlo – DALI až 64 zařízení DALI, pro zapuštěnou montáž v jednotném designu, včetně rámečku, Kryt stmívače s otočným ovládáním Včetně montážního a připojovacího příslušenství</t>
  </si>
  <si>
    <t>Pol54</t>
  </si>
  <si>
    <t>IR Adaptér</t>
  </si>
  <si>
    <t>bal</t>
  </si>
  <si>
    <t>Pol55</t>
  </si>
  <si>
    <t>Systemova integrace DALI řizeni - technik, programování, zaškolení obsluhy</t>
  </si>
  <si>
    <t>Pol56</t>
  </si>
  <si>
    <t xml:space="preserve">Spínač řazení 1  pro zapuštěnou montáž v jednotném designu , 10A, 230V, IP40, včetně krytky, rámečku, a montážního a připojovacího příslušenství</t>
  </si>
  <si>
    <t>Pol57</t>
  </si>
  <si>
    <t>Zásuvka 230 V jednonásobná pro zapuštěnou montáž v jednotném designu 16A, 230V, clonky, IP40, včetně krytky, rámečku a montážního a připojovacího příslušenství</t>
  </si>
  <si>
    <t>Pol58</t>
  </si>
  <si>
    <t>Zásuvka 230 V dvojnásobná pro zapuštěnou montáž v jednotném designu 16A, 230V, clonky, IP40, včetně krytky, rámečku a montážního a připojovacího příslušenství</t>
  </si>
  <si>
    <t>Pol7</t>
  </si>
  <si>
    <t>Svodič přepětí třídy III (D), 2,5kA pod zásuvku včetně montážního a připojovacího příslušenství</t>
  </si>
  <si>
    <t>Pol8</t>
  </si>
  <si>
    <t>Datová zásuvka 1xRJ45 cat6A STP bílá, včetně krytky, rámečku a montážního a připojovacího příslušenství</t>
  </si>
  <si>
    <t>Pol9</t>
  </si>
  <si>
    <t>Zásuvka reproduktorová stereofonní bílá, včetně krytky, rámečku a montážního a připojovacího příslušenství</t>
  </si>
  <si>
    <t>Pol10</t>
  </si>
  <si>
    <t>Vývodka kabelová Pro přechod z pevné instalace na pohyblivý přívod, včetně krytky, rámečku a montážního a připojovacího příslušenství</t>
  </si>
  <si>
    <t>Pol59</t>
  </si>
  <si>
    <t>Elektroinstalační krabice s možností propojení více krabic pro montáž do zdi pod omítku včetně montážního a připojovacího příslušenství</t>
  </si>
  <si>
    <t>Pol60</t>
  </si>
  <si>
    <t>Protipožární přístrojová krabice. Požární celistvost a izolace EI 90. Pro instalaci do sádrokartonu. Včetně montážního a připojovacího příslušenství</t>
  </si>
  <si>
    <t>Pol13</t>
  </si>
  <si>
    <t>Výklopná zásuvková krabice pro umístění min. 4 ks zásuvky broušený hliník, 4x zásuvka, pro uložení do podlahy Včetně montážního a připojovacího příslušenství</t>
  </si>
  <si>
    <t>Pol14</t>
  </si>
  <si>
    <t>Ukončení kabelu do 5x4 - příprava pro napojení dalších profesí</t>
  </si>
  <si>
    <t>Pol15</t>
  </si>
  <si>
    <t>Elektroinstalační bezhalogenová ohebná trubka ohebná ø36, protažení drátu Y1</t>
  </si>
  <si>
    <t>Pol16</t>
  </si>
  <si>
    <t>Elektroinstalační krabice rozvodná s víčkem pro montáž do zdi pod omítku včetně montážního a připojovacího příslušenství</t>
  </si>
  <si>
    <t>D4</t>
  </si>
  <si>
    <t>Kabely a nosná část</t>
  </si>
  <si>
    <t>Pol61</t>
  </si>
  <si>
    <t>PRAFlaSafe X-J 5x16</t>
  </si>
  <si>
    <t>Pol18</t>
  </si>
  <si>
    <t>H07Z-K 16 Zž</t>
  </si>
  <si>
    <t>Pol62</t>
  </si>
  <si>
    <t>PRAFlaSafe X-J 5x1,5</t>
  </si>
  <si>
    <t>Pol63</t>
  </si>
  <si>
    <t>PRAFlaSafe X-J 3x1,5</t>
  </si>
  <si>
    <t>Pol64</t>
  </si>
  <si>
    <t>PRAFlaSafe X-J 3x2,5</t>
  </si>
  <si>
    <t>Pol22</t>
  </si>
  <si>
    <t>Protahovací drát Y1</t>
  </si>
  <si>
    <t>Pol65</t>
  </si>
  <si>
    <t>Pomocný materiál</t>
  </si>
  <si>
    <t>Sada</t>
  </si>
  <si>
    <t>Pol24</t>
  </si>
  <si>
    <t>Vyhledání kabelové trasy</t>
  </si>
  <si>
    <t>Pol25</t>
  </si>
  <si>
    <t>Drážky pro kabelovou trasu a trubkový systém, do 300m, montáž kabelů a elektroinstalačních trubek, zapravení</t>
  </si>
  <si>
    <t>D5</t>
  </si>
  <si>
    <t>Montážní práce</t>
  </si>
  <si>
    <t>Pol66</t>
  </si>
  <si>
    <t>Demontáž stávající elektroinstalace (Kabely, světla, zásuvky, vypínače, elektroinstalační lišty, atd.) a předmětných měněných rozvaděčů, včetně ekologické likvidace do 100h, provizoria při realizaci</t>
  </si>
  <si>
    <t>Pol67</t>
  </si>
  <si>
    <t>Ukončení kabelů na straně rozvaděče a periferií</t>
  </si>
  <si>
    <t>Pol68</t>
  </si>
  <si>
    <t xml:space="preserve">Přesunutí stávajícího systému topení do elektroinstalačních trubek pod omítkou. Demontáž a odpojení stávajícího systému. Demontáž stávajícího systému  z PVC (na omítce). Montáž bezhalogenové trubky pod omítku (do 70m), elektroinstalační krabice pod omítku</t>
  </si>
  <si>
    <t xml:space="preserve">Poznámka k položce:_x000d_
Přesunutí stávajícího systému topení do elektroinstalačních trubek pod omítkou. Demontáž a odpojení stávajícího systému. Demontáž stávajícího systému  z PVC (na omítce). Montáž bezhalogenové trubky pod omítku (do 70m), elektroinstalační krabice pod omítku vč. Kompletního systému pro vývod kabelu ve stejném designu jako elektroinstalace do 35ks. Opětovná montáž, včetně případného doplnění kabelů, kontrola, funkční zkouška, koordinace se servisní organizací. Včetně montážního a připojovacího příslušenství</t>
  </si>
  <si>
    <t>Pol69</t>
  </si>
  <si>
    <t xml:space="preserve">Přesunutí stávajícího systému IT v řešených prostorech do do elektroinstalačních trubek pod omítkou. Demontáž a odpojení stávajícího systému. Demontáž stávajícího systému  z PVC (na omítce). Montáž bezhalogenové trubky pod omítku (do 150m). Opětovná montá</t>
  </si>
  <si>
    <t xml:space="preserve">Poznámka k položce:_x000d_
Přesunutí stávajícího systému IT v řešených prostorech do do elektroinstalačních trubek pod omítkou. Demontáž a odpojení stávajícího systému. Demontáž stávajícího systému  z PVC (na omítce). Montáž bezhalogenové trubky pod omítku (do 150m). Opětovná montáž, včetně případného doplnění kabelů, kontrola, funkční zkouška, koordinace se servisní organizací. Včetně montážního a připojovacího příslušenství</t>
  </si>
  <si>
    <t>D6</t>
  </si>
  <si>
    <t>Uvedení do provozu</t>
  </si>
  <si>
    <t>Pol70</t>
  </si>
  <si>
    <t>Uvedení do provozu,funkční zkoušky, komplexní zkoušky, zaškolení obsluhy, návody k použití</t>
  </si>
  <si>
    <t>D7</t>
  </si>
  <si>
    <t>Ostatní</t>
  </si>
  <si>
    <t>Pol30</t>
  </si>
  <si>
    <t>Manipulační technika - vysokozdvižná plošina, zakrytí, ohraničení pracoviště</t>
  </si>
  <si>
    <t>Pol71</t>
  </si>
  <si>
    <t xml:space="preserve">Zpracování  výrobní realizační  projektové dokumentace</t>
  </si>
  <si>
    <t>Pol32</t>
  </si>
  <si>
    <t>Zpracování dokumentace skutečného stavu</t>
  </si>
  <si>
    <t>Pol72</t>
  </si>
  <si>
    <t>Project management + koordinace s ostatními profesemi</t>
  </si>
  <si>
    <t>Pol34</t>
  </si>
  <si>
    <t>Výchozí revize elektro, stanovisko TIČR</t>
  </si>
  <si>
    <t>Pol35</t>
  </si>
  <si>
    <t>Doprava materiálu a osob</t>
  </si>
  <si>
    <t>Pol73</t>
  </si>
  <si>
    <t>Vedlejší rozpočtové náklady nutné pro realizaci díla</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</si>
</sst>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sz val="10"/>
      <color rgb="FF464646"/>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31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4" fontId="2" fillId="0" borderId="0" xfId="0" applyNumberFormat="1" applyFont="1" applyAlignment="1">
      <alignment vertical="center"/>
    </xf>
    <xf numFmtId="0" fontId="32" fillId="0" borderId="0" xfId="0" applyFont="1" applyAlignment="1">
      <alignment horizontal="lef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4" fontId="33" fillId="0" borderId="0" xfId="0" applyNumberFormat="1" applyFont="1" applyAlignment="1" applyProtection="1">
      <alignment vertical="center"/>
    </xf>
    <xf numFmtId="0" fontId="24" fillId="0" borderId="0" xfId="0" applyFont="1" applyAlignment="1">
      <alignment horizontal="center" vertical="center"/>
    </xf>
    <xf numFmtId="0" fontId="7" fillId="2" borderId="0" xfId="0" applyFont="1" applyFill="1" applyAlignment="1" applyProtection="1">
      <alignment horizontal="left" vertical="center"/>
      <protection locked="0"/>
    </xf>
    <xf numFmtId="0" fontId="7" fillId="0" borderId="0" xfId="0" applyFont="1" applyAlignment="1" applyProtection="1">
      <alignment horizontal="left" vertical="center"/>
    </xf>
    <xf numFmtId="4" fontId="7" fillId="2" borderId="0" xfId="0" applyNumberFormat="1" applyFont="1" applyFill="1" applyAlignment="1" applyProtection="1">
      <alignment vertical="center"/>
      <protection locked="0"/>
    </xf>
    <xf numFmtId="0" fontId="0" fillId="0" borderId="3" xfId="0" applyBorder="1" applyAlignment="1" applyProtection="1">
      <alignment vertical="center"/>
      <protection locked="0"/>
    </xf>
    <xf numFmtId="0" fontId="0" fillId="0" borderId="0" xfId="0"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Font="1" applyAlignment="1" applyProtection="1">
      <alignment vertical="center"/>
      <protection locked="0"/>
    </xf>
    <xf numFmtId="0" fontId="0" fillId="0" borderId="0" xfId="0" applyFont="1" applyAlignment="1" applyProtection="1">
      <alignment horizontal="left" vertical="center"/>
      <protection locked="0"/>
    </xf>
    <xf numFmtId="4" fontId="0" fillId="0" borderId="0" xfId="0" applyNumberFormat="1" applyFont="1" applyAlignment="1" applyProtection="1">
      <alignment vertical="center"/>
      <protection locked="0"/>
    </xf>
    <xf numFmtId="0" fontId="25" fillId="4" borderId="0" xfId="0" applyFont="1" applyFill="1" applyAlignment="1" applyProtection="1">
      <alignment horizontal="left" vertical="center"/>
    </xf>
    <xf numFmtId="4" fontId="25" fillId="4" borderId="0" xfId="0" applyNumberFormat="1" applyFont="1" applyFill="1" applyAlignment="1" applyProtection="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7" fillId="0" borderId="22" xfId="0" applyFont="1" applyBorder="1" applyAlignment="1" applyProtection="1">
      <alignment horizontal="center" vertical="center"/>
    </xf>
    <xf numFmtId="49" fontId="37" fillId="0" borderId="22" xfId="0" applyNumberFormat="1" applyFont="1" applyBorder="1" applyAlignment="1" applyProtection="1">
      <alignment horizontal="left" vertical="center" wrapText="1"/>
    </xf>
    <xf numFmtId="0" fontId="37" fillId="0" borderId="22" xfId="0" applyFont="1" applyBorder="1" applyAlignment="1" applyProtection="1">
      <alignment horizontal="left" vertical="center" wrapText="1"/>
    </xf>
    <xf numFmtId="0" fontId="37" fillId="0" borderId="22" xfId="0" applyFont="1" applyBorder="1" applyAlignment="1" applyProtection="1">
      <alignment horizontal="center" vertical="center" wrapText="1"/>
    </xf>
    <xf numFmtId="167" fontId="37" fillId="0" borderId="22" xfId="0" applyNumberFormat="1" applyFont="1" applyBorder="1" applyAlignment="1" applyProtection="1">
      <alignment vertical="center"/>
    </xf>
    <xf numFmtId="4" fontId="37" fillId="2" borderId="22" xfId="0" applyNumberFormat="1" applyFont="1" applyFill="1" applyBorder="1" applyAlignment="1" applyProtection="1">
      <alignment vertical="center"/>
      <protection locked="0"/>
    </xf>
    <xf numFmtId="4" fontId="37" fillId="0" borderId="22" xfId="0" applyNumberFormat="1" applyFont="1" applyBorder="1" applyAlignment="1" applyProtection="1">
      <alignment vertical="center"/>
    </xf>
    <xf numFmtId="0" fontId="38" fillId="0" borderId="22" xfId="0" applyFont="1" applyBorder="1" applyAlignment="1" applyProtection="1">
      <alignment vertical="center"/>
    </xf>
    <xf numFmtId="0" fontId="38" fillId="0" borderId="3" xfId="0" applyFont="1" applyBorder="1" applyAlignment="1">
      <alignment vertical="center"/>
    </xf>
    <xf numFmtId="0" fontId="37" fillId="2" borderId="14"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167" fontId="23" fillId="2" borderId="22" xfId="0" applyNumberFormat="1" applyFont="1" applyFill="1" applyBorder="1" applyAlignment="1" applyProtection="1">
      <alignment vertical="center"/>
      <protection locked="0"/>
    </xf>
    <xf numFmtId="0" fontId="39" fillId="0" borderId="0" xfId="0" applyFont="1" applyAlignment="1" applyProtection="1">
      <alignmen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26</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31</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32</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26</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31</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33</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6.5" customHeight="1">
      <c r="B23" s="22"/>
      <c r="C23" s="23"/>
      <c r="D23" s="23"/>
      <c r="E23" s="37" t="s">
        <v>1</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34</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35</v>
      </c>
      <c r="M28" s="46"/>
      <c r="N28" s="46"/>
      <c r="O28" s="46"/>
      <c r="P28" s="46"/>
      <c r="Q28" s="41"/>
      <c r="R28" s="41"/>
      <c r="S28" s="41"/>
      <c r="T28" s="41"/>
      <c r="U28" s="41"/>
      <c r="V28" s="41"/>
      <c r="W28" s="46" t="s">
        <v>36</v>
      </c>
      <c r="X28" s="46"/>
      <c r="Y28" s="46"/>
      <c r="Z28" s="46"/>
      <c r="AA28" s="46"/>
      <c r="AB28" s="46"/>
      <c r="AC28" s="46"/>
      <c r="AD28" s="46"/>
      <c r="AE28" s="46"/>
      <c r="AF28" s="41"/>
      <c r="AG28" s="41"/>
      <c r="AH28" s="41"/>
      <c r="AI28" s="41"/>
      <c r="AJ28" s="41"/>
      <c r="AK28" s="46" t="s">
        <v>37</v>
      </c>
      <c r="AL28" s="46"/>
      <c r="AM28" s="46"/>
      <c r="AN28" s="46"/>
      <c r="AO28" s="46"/>
      <c r="AP28" s="41"/>
      <c r="AQ28" s="41"/>
      <c r="AR28" s="45"/>
      <c r="BE28" s="32"/>
    </row>
    <row r="29" s="3" customFormat="1" ht="14.4" customHeight="1">
      <c r="A29" s="3"/>
      <c r="B29" s="47"/>
      <c r="C29" s="48"/>
      <c r="D29" s="33" t="s">
        <v>38</v>
      </c>
      <c r="E29" s="48"/>
      <c r="F29" s="33" t="s">
        <v>39</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40</v>
      </c>
      <c r="G30" s="48"/>
      <c r="H30" s="48"/>
      <c r="I30" s="48"/>
      <c r="J30" s="48"/>
      <c r="K30" s="48"/>
      <c r="L30" s="49">
        <v>0.12</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41</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42</v>
      </c>
      <c r="G32" s="48"/>
      <c r="H32" s="48"/>
      <c r="I32" s="48"/>
      <c r="J32" s="48"/>
      <c r="K32" s="48"/>
      <c r="L32" s="49">
        <v>0.12</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43</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44</v>
      </c>
      <c r="E35" s="55"/>
      <c r="F35" s="55"/>
      <c r="G35" s="55"/>
      <c r="H35" s="55"/>
      <c r="I35" s="55"/>
      <c r="J35" s="55"/>
      <c r="K35" s="55"/>
      <c r="L35" s="55"/>
      <c r="M35" s="55"/>
      <c r="N35" s="55"/>
      <c r="O35" s="55"/>
      <c r="P35" s="55"/>
      <c r="Q35" s="55"/>
      <c r="R35" s="55"/>
      <c r="S35" s="55"/>
      <c r="T35" s="56" t="s">
        <v>45</v>
      </c>
      <c r="U35" s="55"/>
      <c r="V35" s="55"/>
      <c r="W35" s="55"/>
      <c r="X35" s="57" t="s">
        <v>46</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47</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48</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49</v>
      </c>
      <c r="E60" s="43"/>
      <c r="F60" s="43"/>
      <c r="G60" s="43"/>
      <c r="H60" s="43"/>
      <c r="I60" s="43"/>
      <c r="J60" s="43"/>
      <c r="K60" s="43"/>
      <c r="L60" s="43"/>
      <c r="M60" s="43"/>
      <c r="N60" s="43"/>
      <c r="O60" s="43"/>
      <c r="P60" s="43"/>
      <c r="Q60" s="43"/>
      <c r="R60" s="43"/>
      <c r="S60" s="43"/>
      <c r="T60" s="43"/>
      <c r="U60" s="43"/>
      <c r="V60" s="65" t="s">
        <v>50</v>
      </c>
      <c r="W60" s="43"/>
      <c r="X60" s="43"/>
      <c r="Y60" s="43"/>
      <c r="Z60" s="43"/>
      <c r="AA60" s="43"/>
      <c r="AB60" s="43"/>
      <c r="AC60" s="43"/>
      <c r="AD60" s="43"/>
      <c r="AE60" s="43"/>
      <c r="AF60" s="43"/>
      <c r="AG60" s="43"/>
      <c r="AH60" s="65" t="s">
        <v>49</v>
      </c>
      <c r="AI60" s="43"/>
      <c r="AJ60" s="43"/>
      <c r="AK60" s="43"/>
      <c r="AL60" s="43"/>
      <c r="AM60" s="65" t="s">
        <v>50</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51</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52</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49</v>
      </c>
      <c r="E75" s="43"/>
      <c r="F75" s="43"/>
      <c r="G75" s="43"/>
      <c r="H75" s="43"/>
      <c r="I75" s="43"/>
      <c r="J75" s="43"/>
      <c r="K75" s="43"/>
      <c r="L75" s="43"/>
      <c r="M75" s="43"/>
      <c r="N75" s="43"/>
      <c r="O75" s="43"/>
      <c r="P75" s="43"/>
      <c r="Q75" s="43"/>
      <c r="R75" s="43"/>
      <c r="S75" s="43"/>
      <c r="T75" s="43"/>
      <c r="U75" s="43"/>
      <c r="V75" s="65" t="s">
        <v>50</v>
      </c>
      <c r="W75" s="43"/>
      <c r="X75" s="43"/>
      <c r="Y75" s="43"/>
      <c r="Z75" s="43"/>
      <c r="AA75" s="43"/>
      <c r="AB75" s="43"/>
      <c r="AC75" s="43"/>
      <c r="AD75" s="43"/>
      <c r="AE75" s="43"/>
      <c r="AF75" s="43"/>
      <c r="AG75" s="43"/>
      <c r="AH75" s="65" t="s">
        <v>49</v>
      </c>
      <c r="AI75" s="43"/>
      <c r="AJ75" s="43"/>
      <c r="AK75" s="43"/>
      <c r="AL75" s="43"/>
      <c r="AM75" s="65" t="s">
        <v>50</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53</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KUB250701</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Oprava interieru na pozemku parc. č. st. 272 v k.ú. Jičín</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Jičín</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21. 7. 2025</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15.15" customHeight="1">
      <c r="A89" s="39"/>
      <c r="B89" s="40"/>
      <c r="C89" s="33" t="s">
        <v>24</v>
      </c>
      <c r="D89" s="41"/>
      <c r="E89" s="41"/>
      <c r="F89" s="41"/>
      <c r="G89" s="41"/>
      <c r="H89" s="41"/>
      <c r="I89" s="41"/>
      <c r="J89" s="41"/>
      <c r="K89" s="41"/>
      <c r="L89" s="72" t="str">
        <f>IF(E11= "","",E11)</f>
        <v xml:space="preserve"> </v>
      </c>
      <c r="M89" s="41"/>
      <c r="N89" s="41"/>
      <c r="O89" s="41"/>
      <c r="P89" s="41"/>
      <c r="Q89" s="41"/>
      <c r="R89" s="41"/>
      <c r="S89" s="41"/>
      <c r="T89" s="41"/>
      <c r="U89" s="41"/>
      <c r="V89" s="41"/>
      <c r="W89" s="41"/>
      <c r="X89" s="41"/>
      <c r="Y89" s="41"/>
      <c r="Z89" s="41"/>
      <c r="AA89" s="41"/>
      <c r="AB89" s="41"/>
      <c r="AC89" s="41"/>
      <c r="AD89" s="41"/>
      <c r="AE89" s="41"/>
      <c r="AF89" s="41"/>
      <c r="AG89" s="41"/>
      <c r="AH89" s="41"/>
      <c r="AI89" s="33" t="s">
        <v>30</v>
      </c>
      <c r="AJ89" s="41"/>
      <c r="AK89" s="41"/>
      <c r="AL89" s="41"/>
      <c r="AM89" s="81" t="str">
        <f>IF(E17="","",E17)</f>
        <v xml:space="preserve"> </v>
      </c>
      <c r="AN89" s="72"/>
      <c r="AO89" s="72"/>
      <c r="AP89" s="72"/>
      <c r="AQ89" s="41"/>
      <c r="AR89" s="45"/>
      <c r="AS89" s="82" t="s">
        <v>54</v>
      </c>
      <c r="AT89" s="83"/>
      <c r="AU89" s="84"/>
      <c r="AV89" s="84"/>
      <c r="AW89" s="84"/>
      <c r="AX89" s="84"/>
      <c r="AY89" s="84"/>
      <c r="AZ89" s="84"/>
      <c r="BA89" s="84"/>
      <c r="BB89" s="84"/>
      <c r="BC89" s="84"/>
      <c r="BD89" s="85"/>
      <c r="BE89" s="39"/>
    </row>
    <row r="90" s="2" customFormat="1" ht="15.15" customHeight="1">
      <c r="A90" s="39"/>
      <c r="B90" s="40"/>
      <c r="C90" s="33" t="s">
        <v>28</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32</v>
      </c>
      <c r="AJ90" s="41"/>
      <c r="AK90" s="41"/>
      <c r="AL90" s="41"/>
      <c r="AM90" s="81" t="str">
        <f>IF(E20="","",E20)</f>
        <v xml:space="preserve"> </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55</v>
      </c>
      <c r="D92" s="95"/>
      <c r="E92" s="95"/>
      <c r="F92" s="95"/>
      <c r="G92" s="95"/>
      <c r="H92" s="96"/>
      <c r="I92" s="97" t="s">
        <v>56</v>
      </c>
      <c r="J92" s="95"/>
      <c r="K92" s="95"/>
      <c r="L92" s="95"/>
      <c r="M92" s="95"/>
      <c r="N92" s="95"/>
      <c r="O92" s="95"/>
      <c r="P92" s="95"/>
      <c r="Q92" s="95"/>
      <c r="R92" s="95"/>
      <c r="S92" s="95"/>
      <c r="T92" s="95"/>
      <c r="U92" s="95"/>
      <c r="V92" s="95"/>
      <c r="W92" s="95"/>
      <c r="X92" s="95"/>
      <c r="Y92" s="95"/>
      <c r="Z92" s="95"/>
      <c r="AA92" s="95"/>
      <c r="AB92" s="95"/>
      <c r="AC92" s="95"/>
      <c r="AD92" s="95"/>
      <c r="AE92" s="95"/>
      <c r="AF92" s="95"/>
      <c r="AG92" s="98" t="s">
        <v>57</v>
      </c>
      <c r="AH92" s="95"/>
      <c r="AI92" s="95"/>
      <c r="AJ92" s="95"/>
      <c r="AK92" s="95"/>
      <c r="AL92" s="95"/>
      <c r="AM92" s="95"/>
      <c r="AN92" s="97" t="s">
        <v>58</v>
      </c>
      <c r="AO92" s="95"/>
      <c r="AP92" s="99"/>
      <c r="AQ92" s="100" t="s">
        <v>59</v>
      </c>
      <c r="AR92" s="45"/>
      <c r="AS92" s="101" t="s">
        <v>60</v>
      </c>
      <c r="AT92" s="102" t="s">
        <v>61</v>
      </c>
      <c r="AU92" s="102" t="s">
        <v>62</v>
      </c>
      <c r="AV92" s="102" t="s">
        <v>63</v>
      </c>
      <c r="AW92" s="102" t="s">
        <v>64</v>
      </c>
      <c r="AX92" s="102" t="s">
        <v>65</v>
      </c>
      <c r="AY92" s="102" t="s">
        <v>66</v>
      </c>
      <c r="AZ92" s="102" t="s">
        <v>67</v>
      </c>
      <c r="BA92" s="102" t="s">
        <v>68</v>
      </c>
      <c r="BB92" s="102" t="s">
        <v>69</v>
      </c>
      <c r="BC92" s="102" t="s">
        <v>70</v>
      </c>
      <c r="BD92" s="103" t="s">
        <v>71</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72</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ROUND(SUM(AG95:AG96),2)</f>
        <v>0</v>
      </c>
      <c r="AH94" s="110"/>
      <c r="AI94" s="110"/>
      <c r="AJ94" s="110"/>
      <c r="AK94" s="110"/>
      <c r="AL94" s="110"/>
      <c r="AM94" s="110"/>
      <c r="AN94" s="111">
        <f>SUM(AG94,AT94)</f>
        <v>0</v>
      </c>
      <c r="AO94" s="111"/>
      <c r="AP94" s="111"/>
      <c r="AQ94" s="112" t="s">
        <v>1</v>
      </c>
      <c r="AR94" s="113"/>
      <c r="AS94" s="114">
        <f>ROUND(SUM(AS95:AS96),2)</f>
        <v>0</v>
      </c>
      <c r="AT94" s="115">
        <f>ROUND(SUM(AV94:AW94),2)</f>
        <v>0</v>
      </c>
      <c r="AU94" s="116">
        <f>ROUND(SUM(AU95:AU96),5)</f>
        <v>0</v>
      </c>
      <c r="AV94" s="115">
        <f>ROUND(AZ94*L29,2)</f>
        <v>0</v>
      </c>
      <c r="AW94" s="115">
        <f>ROUND(BA94*L30,2)</f>
        <v>0</v>
      </c>
      <c r="AX94" s="115">
        <f>ROUND(BB94*L29,2)</f>
        <v>0</v>
      </c>
      <c r="AY94" s="115">
        <f>ROUND(BC94*L30,2)</f>
        <v>0</v>
      </c>
      <c r="AZ94" s="115">
        <f>ROUND(SUM(AZ95:AZ96),2)</f>
        <v>0</v>
      </c>
      <c r="BA94" s="115">
        <f>ROUND(SUM(BA95:BA96),2)</f>
        <v>0</v>
      </c>
      <c r="BB94" s="115">
        <f>ROUND(SUM(BB95:BB96),2)</f>
        <v>0</v>
      </c>
      <c r="BC94" s="115">
        <f>ROUND(SUM(BC95:BC96),2)</f>
        <v>0</v>
      </c>
      <c r="BD94" s="117">
        <f>ROUND(SUM(BD95:BD96),2)</f>
        <v>0</v>
      </c>
      <c r="BE94" s="6"/>
      <c r="BS94" s="118" t="s">
        <v>73</v>
      </c>
      <c r="BT94" s="118" t="s">
        <v>74</v>
      </c>
      <c r="BU94" s="119" t="s">
        <v>75</v>
      </c>
      <c r="BV94" s="118" t="s">
        <v>76</v>
      </c>
      <c r="BW94" s="118" t="s">
        <v>5</v>
      </c>
      <c r="BX94" s="118" t="s">
        <v>77</v>
      </c>
      <c r="CL94" s="118" t="s">
        <v>1</v>
      </c>
    </row>
    <row r="95" s="7" customFormat="1" ht="16.5" customHeight="1">
      <c r="A95" s="120" t="s">
        <v>78</v>
      </c>
      <c r="B95" s="121"/>
      <c r="C95" s="122"/>
      <c r="D95" s="123" t="s">
        <v>79</v>
      </c>
      <c r="E95" s="123"/>
      <c r="F95" s="123"/>
      <c r="G95" s="123"/>
      <c r="H95" s="123"/>
      <c r="I95" s="124"/>
      <c r="J95" s="123" t="s">
        <v>80</v>
      </c>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5">
        <f>'01 - Stavební část'!J32</f>
        <v>0</v>
      </c>
      <c r="AH95" s="124"/>
      <c r="AI95" s="124"/>
      <c r="AJ95" s="124"/>
      <c r="AK95" s="124"/>
      <c r="AL95" s="124"/>
      <c r="AM95" s="124"/>
      <c r="AN95" s="125">
        <f>SUM(AG95,AT95)</f>
        <v>0</v>
      </c>
      <c r="AO95" s="124"/>
      <c r="AP95" s="124"/>
      <c r="AQ95" s="126" t="s">
        <v>81</v>
      </c>
      <c r="AR95" s="127"/>
      <c r="AS95" s="128">
        <v>0</v>
      </c>
      <c r="AT95" s="129">
        <f>ROUND(SUM(AV95:AW95),2)</f>
        <v>0</v>
      </c>
      <c r="AU95" s="130">
        <f>'01 - Stavební část'!P144</f>
        <v>0</v>
      </c>
      <c r="AV95" s="129">
        <f>'01 - Stavební část'!J35</f>
        <v>0</v>
      </c>
      <c r="AW95" s="129">
        <f>'01 - Stavební část'!J36</f>
        <v>0</v>
      </c>
      <c r="AX95" s="129">
        <f>'01 - Stavební část'!J37</f>
        <v>0</v>
      </c>
      <c r="AY95" s="129">
        <f>'01 - Stavební část'!J38</f>
        <v>0</v>
      </c>
      <c r="AZ95" s="129">
        <f>'01 - Stavební část'!F35</f>
        <v>0</v>
      </c>
      <c r="BA95" s="129">
        <f>'01 - Stavební část'!F36</f>
        <v>0</v>
      </c>
      <c r="BB95" s="129">
        <f>'01 - Stavební část'!F37</f>
        <v>0</v>
      </c>
      <c r="BC95" s="129">
        <f>'01 - Stavební část'!F38</f>
        <v>0</v>
      </c>
      <c r="BD95" s="131">
        <f>'01 - Stavební část'!F39</f>
        <v>0</v>
      </c>
      <c r="BE95" s="7"/>
      <c r="BT95" s="132" t="s">
        <v>82</v>
      </c>
      <c r="BV95" s="132" t="s">
        <v>76</v>
      </c>
      <c r="BW95" s="132" t="s">
        <v>83</v>
      </c>
      <c r="BX95" s="132" t="s">
        <v>5</v>
      </c>
      <c r="CL95" s="132" t="s">
        <v>1</v>
      </c>
      <c r="CM95" s="132" t="s">
        <v>84</v>
      </c>
    </row>
    <row r="96" s="7" customFormat="1" ht="16.5" customHeight="1">
      <c r="A96" s="120" t="s">
        <v>78</v>
      </c>
      <c r="B96" s="121"/>
      <c r="C96" s="122"/>
      <c r="D96" s="123" t="s">
        <v>85</v>
      </c>
      <c r="E96" s="123"/>
      <c r="F96" s="123"/>
      <c r="G96" s="123"/>
      <c r="H96" s="123"/>
      <c r="I96" s="124"/>
      <c r="J96" s="123" t="s">
        <v>86</v>
      </c>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5">
        <f>'02 - Elektroinstalace sil...'!J32</f>
        <v>0</v>
      </c>
      <c r="AH96" s="124"/>
      <c r="AI96" s="124"/>
      <c r="AJ96" s="124"/>
      <c r="AK96" s="124"/>
      <c r="AL96" s="124"/>
      <c r="AM96" s="124"/>
      <c r="AN96" s="125">
        <f>SUM(AG96,AT96)</f>
        <v>0</v>
      </c>
      <c r="AO96" s="124"/>
      <c r="AP96" s="124"/>
      <c r="AQ96" s="126" t="s">
        <v>81</v>
      </c>
      <c r="AR96" s="127"/>
      <c r="AS96" s="133">
        <v>0</v>
      </c>
      <c r="AT96" s="134">
        <f>ROUND(SUM(AV96:AW96),2)</f>
        <v>0</v>
      </c>
      <c r="AU96" s="135">
        <f>'02 - Elektroinstalace sil...'!P133</f>
        <v>0</v>
      </c>
      <c r="AV96" s="134">
        <f>'02 - Elektroinstalace sil...'!J35</f>
        <v>0</v>
      </c>
      <c r="AW96" s="134">
        <f>'02 - Elektroinstalace sil...'!J36</f>
        <v>0</v>
      </c>
      <c r="AX96" s="134">
        <f>'02 - Elektroinstalace sil...'!J37</f>
        <v>0</v>
      </c>
      <c r="AY96" s="134">
        <f>'02 - Elektroinstalace sil...'!J38</f>
        <v>0</v>
      </c>
      <c r="AZ96" s="134">
        <f>'02 - Elektroinstalace sil...'!F35</f>
        <v>0</v>
      </c>
      <c r="BA96" s="134">
        <f>'02 - Elektroinstalace sil...'!F36</f>
        <v>0</v>
      </c>
      <c r="BB96" s="134">
        <f>'02 - Elektroinstalace sil...'!F37</f>
        <v>0</v>
      </c>
      <c r="BC96" s="134">
        <f>'02 - Elektroinstalace sil...'!F38</f>
        <v>0</v>
      </c>
      <c r="BD96" s="136">
        <f>'02 - Elektroinstalace sil...'!F39</f>
        <v>0</v>
      </c>
      <c r="BE96" s="7"/>
      <c r="BT96" s="132" t="s">
        <v>82</v>
      </c>
      <c r="BV96" s="132" t="s">
        <v>76</v>
      </c>
      <c r="BW96" s="132" t="s">
        <v>87</v>
      </c>
      <c r="BX96" s="132" t="s">
        <v>5</v>
      </c>
      <c r="CL96" s="132" t="s">
        <v>1</v>
      </c>
      <c r="CM96" s="132" t="s">
        <v>84</v>
      </c>
    </row>
    <row r="97" s="2" customFormat="1" ht="30" customHeight="1">
      <c r="A97" s="39"/>
      <c r="B97" s="40"/>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5"/>
      <c r="AS97" s="39"/>
      <c r="AT97" s="39"/>
      <c r="AU97" s="39"/>
      <c r="AV97" s="39"/>
      <c r="AW97" s="39"/>
      <c r="AX97" s="39"/>
      <c r="AY97" s="39"/>
      <c r="AZ97" s="39"/>
      <c r="BA97" s="39"/>
      <c r="BB97" s="39"/>
      <c r="BC97" s="39"/>
      <c r="BD97" s="39"/>
      <c r="BE97" s="39"/>
    </row>
    <row r="98" s="2" customFormat="1" ht="6.96" customHeight="1">
      <c r="A98" s="39"/>
      <c r="B98" s="67"/>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45"/>
      <c r="AS98" s="39"/>
      <c r="AT98" s="39"/>
      <c r="AU98" s="39"/>
      <c r="AV98" s="39"/>
      <c r="AW98" s="39"/>
      <c r="AX98" s="39"/>
      <c r="AY98" s="39"/>
      <c r="AZ98" s="39"/>
      <c r="BA98" s="39"/>
      <c r="BB98" s="39"/>
      <c r="BC98" s="39"/>
      <c r="BD98" s="39"/>
      <c r="BE98" s="39"/>
    </row>
  </sheetData>
  <sheetProtection sheet="1" formatColumns="0" formatRows="0" objects="1" scenarios="1" spinCount="100000" saltValue="QAGaxmfBbJGeKhchs5qr4p6Yw9qrucZhQlLhJs8KFDES+DwJ0fQM9H+G7MTWl+ABxV9e3U3JcbjIPRlakb/GQw==" hashValue="1XQ9i436h02gFTEeOwN1yJntSbdLysJF+PvIi2lLPPTExnS3zBH3oVtE/Y1y9TjpNfb+3e09tzkZurQsAFFO8g==" algorithmName="SHA-512" password="CC35"/>
  <mergeCells count="46">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85:AO85"/>
    <mergeCell ref="AM87:AN87"/>
    <mergeCell ref="AM89:AP89"/>
    <mergeCell ref="AS89:AT91"/>
    <mergeCell ref="AM90:AP90"/>
    <mergeCell ref="C92:G92"/>
    <mergeCell ref="I92:AF92"/>
    <mergeCell ref="AG92:AM92"/>
    <mergeCell ref="AN92:AP92"/>
    <mergeCell ref="AN95:AP95"/>
    <mergeCell ref="AG95:AM95"/>
    <mergeCell ref="D95:H95"/>
    <mergeCell ref="J95:AF95"/>
    <mergeCell ref="AN96:AP96"/>
    <mergeCell ref="AG96:AM96"/>
    <mergeCell ref="D96:H96"/>
    <mergeCell ref="J96:AF96"/>
    <mergeCell ref="AG94:AM94"/>
    <mergeCell ref="AN94:AP94"/>
    <mergeCell ref="AR2:BE2"/>
  </mergeCells>
  <hyperlinks>
    <hyperlink ref="A95" location="'01 - Stavební část'!C2" display="/"/>
    <hyperlink ref="A96" location="'02 - Elektroinstalace sil...'!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83</v>
      </c>
    </row>
    <row r="3" s="1" customFormat="1" ht="6.96" customHeight="1">
      <c r="B3" s="137"/>
      <c r="C3" s="138"/>
      <c r="D3" s="138"/>
      <c r="E3" s="138"/>
      <c r="F3" s="138"/>
      <c r="G3" s="138"/>
      <c r="H3" s="138"/>
      <c r="I3" s="138"/>
      <c r="J3" s="138"/>
      <c r="K3" s="138"/>
      <c r="L3" s="21"/>
      <c r="AT3" s="18" t="s">
        <v>84</v>
      </c>
    </row>
    <row r="4" s="1" customFormat="1" ht="24.96" customHeight="1">
      <c r="B4" s="21"/>
      <c r="D4" s="139" t="s">
        <v>88</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Oprava interieru na pozemku parc. č. st. 272 v k.ú. Jičín</v>
      </c>
      <c r="F7" s="141"/>
      <c r="G7" s="141"/>
      <c r="H7" s="141"/>
      <c r="L7" s="21"/>
    </row>
    <row r="8" s="2" customFormat="1" ht="12" customHeight="1">
      <c r="A8" s="39"/>
      <c r="B8" s="45"/>
      <c r="C8" s="39"/>
      <c r="D8" s="141" t="s">
        <v>89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90</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21</v>
      </c>
      <c r="G12" s="39"/>
      <c r="H12" s="39"/>
      <c r="I12" s="141" t="s">
        <v>22</v>
      </c>
      <c r="J12" s="145" t="str">
        <f>'Rekapitulace stavby'!AN8</f>
        <v>21. 7. 2025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 xml:space="preserve"> </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 xml:space="preserve"> </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32</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33</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14.4" customHeight="1">
      <c r="A30" s="39"/>
      <c r="B30" s="45"/>
      <c r="C30" s="39"/>
      <c r="D30" s="144" t="s">
        <v>91</v>
      </c>
      <c r="E30" s="39"/>
      <c r="F30" s="39"/>
      <c r="G30" s="39"/>
      <c r="H30" s="39"/>
      <c r="I30" s="39"/>
      <c r="J30" s="151">
        <f>J96</f>
        <v>0</v>
      </c>
      <c r="K30" s="39"/>
      <c r="L30" s="64"/>
      <c r="S30" s="39"/>
      <c r="T30" s="39"/>
      <c r="U30" s="39"/>
      <c r="V30" s="39"/>
      <c r="W30" s="39"/>
      <c r="X30" s="39"/>
      <c r="Y30" s="39"/>
      <c r="Z30" s="39"/>
      <c r="AA30" s="39"/>
      <c r="AB30" s="39"/>
      <c r="AC30" s="39"/>
      <c r="AD30" s="39"/>
      <c r="AE30" s="39"/>
    </row>
    <row r="31" s="2" customFormat="1" ht="14.4" customHeight="1">
      <c r="A31" s="39"/>
      <c r="B31" s="45"/>
      <c r="C31" s="39"/>
      <c r="D31" s="152" t="s">
        <v>92</v>
      </c>
      <c r="E31" s="39"/>
      <c r="F31" s="39"/>
      <c r="G31" s="39"/>
      <c r="H31" s="39"/>
      <c r="I31" s="39"/>
      <c r="J31" s="151">
        <f>J117</f>
        <v>0</v>
      </c>
      <c r="K31" s="39"/>
      <c r="L31" s="64"/>
      <c r="S31" s="39"/>
      <c r="T31" s="39"/>
      <c r="U31" s="39"/>
      <c r="V31" s="39"/>
      <c r="W31" s="39"/>
      <c r="X31" s="39"/>
      <c r="Y31" s="39"/>
      <c r="Z31" s="39"/>
      <c r="AA31" s="39"/>
      <c r="AB31" s="39"/>
      <c r="AC31" s="39"/>
      <c r="AD31" s="39"/>
      <c r="AE31" s="39"/>
    </row>
    <row r="32" s="2" customFormat="1" ht="25.44" customHeight="1">
      <c r="A32" s="39"/>
      <c r="B32" s="45"/>
      <c r="C32" s="39"/>
      <c r="D32" s="153" t="s">
        <v>34</v>
      </c>
      <c r="E32" s="39"/>
      <c r="F32" s="39"/>
      <c r="G32" s="39"/>
      <c r="H32" s="39"/>
      <c r="I32" s="39"/>
      <c r="J32" s="154">
        <f>ROUND(J30 + J31, 2)</f>
        <v>0</v>
      </c>
      <c r="K32" s="39"/>
      <c r="L32" s="64"/>
      <c r="S32" s="39"/>
      <c r="T32" s="39"/>
      <c r="U32" s="39"/>
      <c r="V32" s="39"/>
      <c r="W32" s="39"/>
      <c r="X32" s="39"/>
      <c r="Y32" s="39"/>
      <c r="Z32" s="39"/>
      <c r="AA32" s="39"/>
      <c r="AB32" s="39"/>
      <c r="AC32" s="39"/>
      <c r="AD32" s="39"/>
      <c r="AE32" s="39"/>
    </row>
    <row r="33" s="2" customFormat="1" ht="6.96" customHeight="1">
      <c r="A33" s="39"/>
      <c r="B33" s="45"/>
      <c r="C33" s="39"/>
      <c r="D33" s="150"/>
      <c r="E33" s="150"/>
      <c r="F33" s="150"/>
      <c r="G33" s="150"/>
      <c r="H33" s="150"/>
      <c r="I33" s="150"/>
      <c r="J33" s="150"/>
      <c r="K33" s="150"/>
      <c r="L33" s="64"/>
      <c r="S33" s="39"/>
      <c r="T33" s="39"/>
      <c r="U33" s="39"/>
      <c r="V33" s="39"/>
      <c r="W33" s="39"/>
      <c r="X33" s="39"/>
      <c r="Y33" s="39"/>
      <c r="Z33" s="39"/>
      <c r="AA33" s="39"/>
      <c r="AB33" s="39"/>
      <c r="AC33" s="39"/>
      <c r="AD33" s="39"/>
      <c r="AE33" s="39"/>
    </row>
    <row r="34" s="2" customFormat="1" ht="14.4" customHeight="1">
      <c r="A34" s="39"/>
      <c r="B34" s="45"/>
      <c r="C34" s="39"/>
      <c r="D34" s="39"/>
      <c r="E34" s="39"/>
      <c r="F34" s="155" t="s">
        <v>36</v>
      </c>
      <c r="G34" s="39"/>
      <c r="H34" s="39"/>
      <c r="I34" s="155" t="s">
        <v>35</v>
      </c>
      <c r="J34" s="155" t="s">
        <v>37</v>
      </c>
      <c r="K34" s="39"/>
      <c r="L34" s="64"/>
      <c r="S34" s="39"/>
      <c r="T34" s="39"/>
      <c r="U34" s="39"/>
      <c r="V34" s="39"/>
      <c r="W34" s="39"/>
      <c r="X34" s="39"/>
      <c r="Y34" s="39"/>
      <c r="Z34" s="39"/>
      <c r="AA34" s="39"/>
      <c r="AB34" s="39"/>
      <c r="AC34" s="39"/>
      <c r="AD34" s="39"/>
      <c r="AE34" s="39"/>
    </row>
    <row r="35" s="2" customFormat="1" ht="14.4" customHeight="1">
      <c r="A35" s="39"/>
      <c r="B35" s="45"/>
      <c r="C35" s="39"/>
      <c r="D35" s="156" t="s">
        <v>38</v>
      </c>
      <c r="E35" s="141" t="s">
        <v>39</v>
      </c>
      <c r="F35" s="157">
        <f>ROUND((SUM(BE117:BE124) + SUM(BE144:BE498)),  2)</f>
        <v>0</v>
      </c>
      <c r="G35" s="39"/>
      <c r="H35" s="39"/>
      <c r="I35" s="158">
        <v>0.20999999999999999</v>
      </c>
      <c r="J35" s="157">
        <f>ROUND(((SUM(BE117:BE124) + SUM(BE144:BE498))*I35),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41" t="s">
        <v>40</v>
      </c>
      <c r="F36" s="157">
        <f>ROUND((SUM(BF117:BF124) + SUM(BF144:BF498)),  2)</f>
        <v>0</v>
      </c>
      <c r="G36" s="39"/>
      <c r="H36" s="39"/>
      <c r="I36" s="158">
        <v>0.12</v>
      </c>
      <c r="J36" s="157">
        <f>ROUND(((SUM(BF117:BF124) + SUM(BF144:BF498))*I36),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41</v>
      </c>
      <c r="F37" s="157">
        <f>ROUND((SUM(BG117:BG124) + SUM(BG144:BG498)),  2)</f>
        <v>0</v>
      </c>
      <c r="G37" s="39"/>
      <c r="H37" s="39"/>
      <c r="I37" s="158">
        <v>0.20999999999999999</v>
      </c>
      <c r="J37" s="157">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41" t="s">
        <v>42</v>
      </c>
      <c r="F38" s="157">
        <f>ROUND((SUM(BH117:BH124) + SUM(BH144:BH498)),  2)</f>
        <v>0</v>
      </c>
      <c r="G38" s="39"/>
      <c r="H38" s="39"/>
      <c r="I38" s="158">
        <v>0.12</v>
      </c>
      <c r="J38" s="157">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41" t="s">
        <v>43</v>
      </c>
      <c r="F39" s="157">
        <f>ROUND((SUM(BI117:BI124) + SUM(BI144:BI498)),  2)</f>
        <v>0</v>
      </c>
      <c r="G39" s="39"/>
      <c r="H39" s="39"/>
      <c r="I39" s="158">
        <v>0</v>
      </c>
      <c r="J39" s="157">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59"/>
      <c r="D41" s="160" t="s">
        <v>44</v>
      </c>
      <c r="E41" s="161"/>
      <c r="F41" s="161"/>
      <c r="G41" s="162" t="s">
        <v>45</v>
      </c>
      <c r="H41" s="163" t="s">
        <v>46</v>
      </c>
      <c r="I41" s="161"/>
      <c r="J41" s="164">
        <f>SUM(J32:J39)</f>
        <v>0</v>
      </c>
      <c r="K41" s="165"/>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6" t="s">
        <v>47</v>
      </c>
      <c r="E50" s="167"/>
      <c r="F50" s="167"/>
      <c r="G50" s="166" t="s">
        <v>48</v>
      </c>
      <c r="H50" s="167"/>
      <c r="I50" s="167"/>
      <c r="J50" s="167"/>
      <c r="K50" s="167"/>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8" t="s">
        <v>49</v>
      </c>
      <c r="E61" s="169"/>
      <c r="F61" s="170" t="s">
        <v>50</v>
      </c>
      <c r="G61" s="168" t="s">
        <v>49</v>
      </c>
      <c r="H61" s="169"/>
      <c r="I61" s="169"/>
      <c r="J61" s="171" t="s">
        <v>50</v>
      </c>
      <c r="K61" s="169"/>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6" t="s">
        <v>51</v>
      </c>
      <c r="E65" s="172"/>
      <c r="F65" s="172"/>
      <c r="G65" s="166" t="s">
        <v>52</v>
      </c>
      <c r="H65" s="172"/>
      <c r="I65" s="172"/>
      <c r="J65" s="172"/>
      <c r="K65" s="172"/>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8" t="s">
        <v>49</v>
      </c>
      <c r="E76" s="169"/>
      <c r="F76" s="170" t="s">
        <v>50</v>
      </c>
      <c r="G76" s="168" t="s">
        <v>49</v>
      </c>
      <c r="H76" s="169"/>
      <c r="I76" s="169"/>
      <c r="J76" s="171" t="s">
        <v>50</v>
      </c>
      <c r="K76" s="169"/>
      <c r="L76" s="64"/>
      <c r="S76" s="39"/>
      <c r="T76" s="39"/>
      <c r="U76" s="39"/>
      <c r="V76" s="39"/>
      <c r="W76" s="39"/>
      <c r="X76" s="39"/>
      <c r="Y76" s="39"/>
      <c r="Z76" s="39"/>
      <c r="AA76" s="39"/>
      <c r="AB76" s="39"/>
      <c r="AC76" s="39"/>
      <c r="AD76" s="39"/>
      <c r="AE76" s="39"/>
    </row>
    <row r="77" s="2" customFormat="1" ht="14.4" customHeight="1">
      <c r="A77" s="39"/>
      <c r="B77" s="173"/>
      <c r="C77" s="174"/>
      <c r="D77" s="174"/>
      <c r="E77" s="174"/>
      <c r="F77" s="174"/>
      <c r="G77" s="174"/>
      <c r="H77" s="174"/>
      <c r="I77" s="174"/>
      <c r="J77" s="174"/>
      <c r="K77" s="174"/>
      <c r="L77" s="64"/>
      <c r="S77" s="39"/>
      <c r="T77" s="39"/>
      <c r="U77" s="39"/>
      <c r="V77" s="39"/>
      <c r="W77" s="39"/>
      <c r="X77" s="39"/>
      <c r="Y77" s="39"/>
      <c r="Z77" s="39"/>
      <c r="AA77" s="39"/>
      <c r="AB77" s="39"/>
      <c r="AC77" s="39"/>
      <c r="AD77" s="39"/>
      <c r="AE77" s="39"/>
    </row>
    <row r="81" s="2" customFormat="1" ht="6.96" customHeight="1">
      <c r="A81" s="39"/>
      <c r="B81" s="175"/>
      <c r="C81" s="176"/>
      <c r="D81" s="176"/>
      <c r="E81" s="176"/>
      <c r="F81" s="176"/>
      <c r="G81" s="176"/>
      <c r="H81" s="176"/>
      <c r="I81" s="176"/>
      <c r="J81" s="176"/>
      <c r="K81" s="176"/>
      <c r="L81" s="64"/>
      <c r="S81" s="39"/>
      <c r="T81" s="39"/>
      <c r="U81" s="39"/>
      <c r="V81" s="39"/>
      <c r="W81" s="39"/>
      <c r="X81" s="39"/>
      <c r="Y81" s="39"/>
      <c r="Z81" s="39"/>
      <c r="AA81" s="39"/>
      <c r="AB81" s="39"/>
      <c r="AC81" s="39"/>
      <c r="AD81" s="39"/>
      <c r="AE81" s="39"/>
    </row>
    <row r="82" s="2" customFormat="1" ht="24.96" customHeight="1">
      <c r="A82" s="39"/>
      <c r="B82" s="40"/>
      <c r="C82" s="24" t="s">
        <v>93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7" t="str">
        <f>E7</f>
        <v>Oprava interieru na pozemku parc. č. st. 272 v k.ú. Jičín</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89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01 - Stavební část</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Jičín</v>
      </c>
      <c r="G89" s="41"/>
      <c r="H89" s="41"/>
      <c r="I89" s="33" t="s">
        <v>22</v>
      </c>
      <c r="J89" s="80" t="str">
        <f>IF(J12="","",J12)</f>
        <v>21. 7. 2025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 xml:space="preserve"> </v>
      </c>
      <c r="G91" s="41"/>
      <c r="H91" s="41"/>
      <c r="I91" s="33" t="s">
        <v>30</v>
      </c>
      <c r="J91" s="37" t="str">
        <f>E21</f>
        <v xml:space="preserve"> </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32</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8" t="s">
        <v>94</v>
      </c>
      <c r="D94" s="179"/>
      <c r="E94" s="179"/>
      <c r="F94" s="179"/>
      <c r="G94" s="179"/>
      <c r="H94" s="179"/>
      <c r="I94" s="179"/>
      <c r="J94" s="180" t="s">
        <v>95</v>
      </c>
      <c r="K94" s="179"/>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1" t="s">
        <v>96</v>
      </c>
      <c r="D96" s="41"/>
      <c r="E96" s="41"/>
      <c r="F96" s="41"/>
      <c r="G96" s="41"/>
      <c r="H96" s="41"/>
      <c r="I96" s="41"/>
      <c r="J96" s="111">
        <f>J144</f>
        <v>0</v>
      </c>
      <c r="K96" s="41"/>
      <c r="L96" s="64"/>
      <c r="S96" s="39"/>
      <c r="T96" s="39"/>
      <c r="U96" s="39"/>
      <c r="V96" s="39"/>
      <c r="W96" s="39"/>
      <c r="X96" s="39"/>
      <c r="Y96" s="39"/>
      <c r="Z96" s="39"/>
      <c r="AA96" s="39"/>
      <c r="AB96" s="39"/>
      <c r="AC96" s="39"/>
      <c r="AD96" s="39"/>
      <c r="AE96" s="39"/>
      <c r="AU96" s="18" t="s">
        <v>97</v>
      </c>
    </row>
    <row r="97" s="9" customFormat="1" ht="24.96" customHeight="1">
      <c r="A97" s="9"/>
      <c r="B97" s="182"/>
      <c r="C97" s="183"/>
      <c r="D97" s="184" t="s">
        <v>98</v>
      </c>
      <c r="E97" s="185"/>
      <c r="F97" s="185"/>
      <c r="G97" s="185"/>
      <c r="H97" s="185"/>
      <c r="I97" s="185"/>
      <c r="J97" s="186">
        <f>J145</f>
        <v>0</v>
      </c>
      <c r="K97" s="183"/>
      <c r="L97" s="187"/>
      <c r="S97" s="9"/>
      <c r="T97" s="9"/>
      <c r="U97" s="9"/>
      <c r="V97" s="9"/>
      <c r="W97" s="9"/>
      <c r="X97" s="9"/>
      <c r="Y97" s="9"/>
      <c r="Z97" s="9"/>
      <c r="AA97" s="9"/>
      <c r="AB97" s="9"/>
      <c r="AC97" s="9"/>
      <c r="AD97" s="9"/>
      <c r="AE97" s="9"/>
    </row>
    <row r="98" s="10" customFormat="1" ht="19.92" customHeight="1">
      <c r="A98" s="10"/>
      <c r="B98" s="188"/>
      <c r="C98" s="189"/>
      <c r="D98" s="190" t="s">
        <v>99</v>
      </c>
      <c r="E98" s="191"/>
      <c r="F98" s="191"/>
      <c r="G98" s="191"/>
      <c r="H98" s="191"/>
      <c r="I98" s="191"/>
      <c r="J98" s="192">
        <f>J146</f>
        <v>0</v>
      </c>
      <c r="K98" s="189"/>
      <c r="L98" s="193"/>
      <c r="S98" s="10"/>
      <c r="T98" s="10"/>
      <c r="U98" s="10"/>
      <c r="V98" s="10"/>
      <c r="W98" s="10"/>
      <c r="X98" s="10"/>
      <c r="Y98" s="10"/>
      <c r="Z98" s="10"/>
      <c r="AA98" s="10"/>
      <c r="AB98" s="10"/>
      <c r="AC98" s="10"/>
      <c r="AD98" s="10"/>
      <c r="AE98" s="10"/>
    </row>
    <row r="99" s="10" customFormat="1" ht="19.92" customHeight="1">
      <c r="A99" s="10"/>
      <c r="B99" s="188"/>
      <c r="C99" s="189"/>
      <c r="D99" s="190" t="s">
        <v>100</v>
      </c>
      <c r="E99" s="191"/>
      <c r="F99" s="191"/>
      <c r="G99" s="191"/>
      <c r="H99" s="191"/>
      <c r="I99" s="191"/>
      <c r="J99" s="192">
        <f>J159</f>
        <v>0</v>
      </c>
      <c r="K99" s="189"/>
      <c r="L99" s="193"/>
      <c r="S99" s="10"/>
      <c r="T99" s="10"/>
      <c r="U99" s="10"/>
      <c r="V99" s="10"/>
      <c r="W99" s="10"/>
      <c r="X99" s="10"/>
      <c r="Y99" s="10"/>
      <c r="Z99" s="10"/>
      <c r="AA99" s="10"/>
      <c r="AB99" s="10"/>
      <c r="AC99" s="10"/>
      <c r="AD99" s="10"/>
      <c r="AE99" s="10"/>
    </row>
    <row r="100" s="10" customFormat="1" ht="19.92" customHeight="1">
      <c r="A100" s="10"/>
      <c r="B100" s="188"/>
      <c r="C100" s="189"/>
      <c r="D100" s="190" t="s">
        <v>101</v>
      </c>
      <c r="E100" s="191"/>
      <c r="F100" s="191"/>
      <c r="G100" s="191"/>
      <c r="H100" s="191"/>
      <c r="I100" s="191"/>
      <c r="J100" s="192">
        <f>J191</f>
        <v>0</v>
      </c>
      <c r="K100" s="189"/>
      <c r="L100" s="193"/>
      <c r="S100" s="10"/>
      <c r="T100" s="10"/>
      <c r="U100" s="10"/>
      <c r="V100" s="10"/>
      <c r="W100" s="10"/>
      <c r="X100" s="10"/>
      <c r="Y100" s="10"/>
      <c r="Z100" s="10"/>
      <c r="AA100" s="10"/>
      <c r="AB100" s="10"/>
      <c r="AC100" s="10"/>
      <c r="AD100" s="10"/>
      <c r="AE100" s="10"/>
    </row>
    <row r="101" s="10" customFormat="1" ht="19.92" customHeight="1">
      <c r="A101" s="10"/>
      <c r="B101" s="188"/>
      <c r="C101" s="189"/>
      <c r="D101" s="190" t="s">
        <v>102</v>
      </c>
      <c r="E101" s="191"/>
      <c r="F101" s="191"/>
      <c r="G101" s="191"/>
      <c r="H101" s="191"/>
      <c r="I101" s="191"/>
      <c r="J101" s="192">
        <f>J197</f>
        <v>0</v>
      </c>
      <c r="K101" s="189"/>
      <c r="L101" s="193"/>
      <c r="S101" s="10"/>
      <c r="T101" s="10"/>
      <c r="U101" s="10"/>
      <c r="V101" s="10"/>
      <c r="W101" s="10"/>
      <c r="X101" s="10"/>
      <c r="Y101" s="10"/>
      <c r="Z101" s="10"/>
      <c r="AA101" s="10"/>
      <c r="AB101" s="10"/>
      <c r="AC101" s="10"/>
      <c r="AD101" s="10"/>
      <c r="AE101" s="10"/>
    </row>
    <row r="102" s="9" customFormat="1" ht="24.96" customHeight="1">
      <c r="A102" s="9"/>
      <c r="B102" s="182"/>
      <c r="C102" s="183"/>
      <c r="D102" s="184" t="s">
        <v>103</v>
      </c>
      <c r="E102" s="185"/>
      <c r="F102" s="185"/>
      <c r="G102" s="185"/>
      <c r="H102" s="185"/>
      <c r="I102" s="185"/>
      <c r="J102" s="186">
        <f>J199</f>
        <v>0</v>
      </c>
      <c r="K102" s="183"/>
      <c r="L102" s="187"/>
      <c r="S102" s="9"/>
      <c r="T102" s="9"/>
      <c r="U102" s="9"/>
      <c r="V102" s="9"/>
      <c r="W102" s="9"/>
      <c r="X102" s="9"/>
      <c r="Y102" s="9"/>
      <c r="Z102" s="9"/>
      <c r="AA102" s="9"/>
      <c r="AB102" s="9"/>
      <c r="AC102" s="9"/>
      <c r="AD102" s="9"/>
      <c r="AE102" s="9"/>
    </row>
    <row r="103" s="10" customFormat="1" ht="19.92" customHeight="1">
      <c r="A103" s="10"/>
      <c r="B103" s="188"/>
      <c r="C103" s="189"/>
      <c r="D103" s="190" t="s">
        <v>104</v>
      </c>
      <c r="E103" s="191"/>
      <c r="F103" s="191"/>
      <c r="G103" s="191"/>
      <c r="H103" s="191"/>
      <c r="I103" s="191"/>
      <c r="J103" s="192">
        <f>J200</f>
        <v>0</v>
      </c>
      <c r="K103" s="189"/>
      <c r="L103" s="193"/>
      <c r="S103" s="10"/>
      <c r="T103" s="10"/>
      <c r="U103" s="10"/>
      <c r="V103" s="10"/>
      <c r="W103" s="10"/>
      <c r="X103" s="10"/>
      <c r="Y103" s="10"/>
      <c r="Z103" s="10"/>
      <c r="AA103" s="10"/>
      <c r="AB103" s="10"/>
      <c r="AC103" s="10"/>
      <c r="AD103" s="10"/>
      <c r="AE103" s="10"/>
    </row>
    <row r="104" s="10" customFormat="1" ht="19.92" customHeight="1">
      <c r="A104" s="10"/>
      <c r="B104" s="188"/>
      <c r="C104" s="189"/>
      <c r="D104" s="190" t="s">
        <v>105</v>
      </c>
      <c r="E104" s="191"/>
      <c r="F104" s="191"/>
      <c r="G104" s="191"/>
      <c r="H104" s="191"/>
      <c r="I104" s="191"/>
      <c r="J104" s="192">
        <f>J209</f>
        <v>0</v>
      </c>
      <c r="K104" s="189"/>
      <c r="L104" s="193"/>
      <c r="S104" s="10"/>
      <c r="T104" s="10"/>
      <c r="U104" s="10"/>
      <c r="V104" s="10"/>
      <c r="W104" s="10"/>
      <c r="X104" s="10"/>
      <c r="Y104" s="10"/>
      <c r="Z104" s="10"/>
      <c r="AA104" s="10"/>
      <c r="AB104" s="10"/>
      <c r="AC104" s="10"/>
      <c r="AD104" s="10"/>
      <c r="AE104" s="10"/>
    </row>
    <row r="105" s="10" customFormat="1" ht="19.92" customHeight="1">
      <c r="A105" s="10"/>
      <c r="B105" s="188"/>
      <c r="C105" s="189"/>
      <c r="D105" s="190" t="s">
        <v>106</v>
      </c>
      <c r="E105" s="191"/>
      <c r="F105" s="191"/>
      <c r="G105" s="191"/>
      <c r="H105" s="191"/>
      <c r="I105" s="191"/>
      <c r="J105" s="192">
        <f>J227</f>
        <v>0</v>
      </c>
      <c r="K105" s="189"/>
      <c r="L105" s="193"/>
      <c r="S105" s="10"/>
      <c r="T105" s="10"/>
      <c r="U105" s="10"/>
      <c r="V105" s="10"/>
      <c r="W105" s="10"/>
      <c r="X105" s="10"/>
      <c r="Y105" s="10"/>
      <c r="Z105" s="10"/>
      <c r="AA105" s="10"/>
      <c r="AB105" s="10"/>
      <c r="AC105" s="10"/>
      <c r="AD105" s="10"/>
      <c r="AE105" s="10"/>
    </row>
    <row r="106" s="10" customFormat="1" ht="19.92" customHeight="1">
      <c r="A106" s="10"/>
      <c r="B106" s="188"/>
      <c r="C106" s="189"/>
      <c r="D106" s="190" t="s">
        <v>107</v>
      </c>
      <c r="E106" s="191"/>
      <c r="F106" s="191"/>
      <c r="G106" s="191"/>
      <c r="H106" s="191"/>
      <c r="I106" s="191"/>
      <c r="J106" s="192">
        <f>J246</f>
        <v>0</v>
      </c>
      <c r="K106" s="189"/>
      <c r="L106" s="193"/>
      <c r="S106" s="10"/>
      <c r="T106" s="10"/>
      <c r="U106" s="10"/>
      <c r="V106" s="10"/>
      <c r="W106" s="10"/>
      <c r="X106" s="10"/>
      <c r="Y106" s="10"/>
      <c r="Z106" s="10"/>
      <c r="AA106" s="10"/>
      <c r="AB106" s="10"/>
      <c r="AC106" s="10"/>
      <c r="AD106" s="10"/>
      <c r="AE106" s="10"/>
    </row>
    <row r="107" s="10" customFormat="1" ht="19.92" customHeight="1">
      <c r="A107" s="10"/>
      <c r="B107" s="188"/>
      <c r="C107" s="189"/>
      <c r="D107" s="190" t="s">
        <v>108</v>
      </c>
      <c r="E107" s="191"/>
      <c r="F107" s="191"/>
      <c r="G107" s="191"/>
      <c r="H107" s="191"/>
      <c r="I107" s="191"/>
      <c r="J107" s="192">
        <f>J261</f>
        <v>0</v>
      </c>
      <c r="K107" s="189"/>
      <c r="L107" s="193"/>
      <c r="S107" s="10"/>
      <c r="T107" s="10"/>
      <c r="U107" s="10"/>
      <c r="V107" s="10"/>
      <c r="W107" s="10"/>
      <c r="X107" s="10"/>
      <c r="Y107" s="10"/>
      <c r="Z107" s="10"/>
      <c r="AA107" s="10"/>
      <c r="AB107" s="10"/>
      <c r="AC107" s="10"/>
      <c r="AD107" s="10"/>
      <c r="AE107" s="10"/>
    </row>
    <row r="108" s="10" customFormat="1" ht="19.92" customHeight="1">
      <c r="A108" s="10"/>
      <c r="B108" s="188"/>
      <c r="C108" s="189"/>
      <c r="D108" s="190" t="s">
        <v>109</v>
      </c>
      <c r="E108" s="191"/>
      <c r="F108" s="191"/>
      <c r="G108" s="191"/>
      <c r="H108" s="191"/>
      <c r="I108" s="191"/>
      <c r="J108" s="192">
        <f>J282</f>
        <v>0</v>
      </c>
      <c r="K108" s="189"/>
      <c r="L108" s="193"/>
      <c r="S108" s="10"/>
      <c r="T108" s="10"/>
      <c r="U108" s="10"/>
      <c r="V108" s="10"/>
      <c r="W108" s="10"/>
      <c r="X108" s="10"/>
      <c r="Y108" s="10"/>
      <c r="Z108" s="10"/>
      <c r="AA108" s="10"/>
      <c r="AB108" s="10"/>
      <c r="AC108" s="10"/>
      <c r="AD108" s="10"/>
      <c r="AE108" s="10"/>
    </row>
    <row r="109" s="10" customFormat="1" ht="19.92" customHeight="1">
      <c r="A109" s="10"/>
      <c r="B109" s="188"/>
      <c r="C109" s="189"/>
      <c r="D109" s="190" t="s">
        <v>110</v>
      </c>
      <c r="E109" s="191"/>
      <c r="F109" s="191"/>
      <c r="G109" s="191"/>
      <c r="H109" s="191"/>
      <c r="I109" s="191"/>
      <c r="J109" s="192">
        <f>J332</f>
        <v>0</v>
      </c>
      <c r="K109" s="189"/>
      <c r="L109" s="193"/>
      <c r="S109" s="10"/>
      <c r="T109" s="10"/>
      <c r="U109" s="10"/>
      <c r="V109" s="10"/>
      <c r="W109" s="10"/>
      <c r="X109" s="10"/>
      <c r="Y109" s="10"/>
      <c r="Z109" s="10"/>
      <c r="AA109" s="10"/>
      <c r="AB109" s="10"/>
      <c r="AC109" s="10"/>
      <c r="AD109" s="10"/>
      <c r="AE109" s="10"/>
    </row>
    <row r="110" s="10" customFormat="1" ht="19.92" customHeight="1">
      <c r="A110" s="10"/>
      <c r="B110" s="188"/>
      <c r="C110" s="189"/>
      <c r="D110" s="190" t="s">
        <v>111</v>
      </c>
      <c r="E110" s="191"/>
      <c r="F110" s="191"/>
      <c r="G110" s="191"/>
      <c r="H110" s="191"/>
      <c r="I110" s="191"/>
      <c r="J110" s="192">
        <f>J340</f>
        <v>0</v>
      </c>
      <c r="K110" s="189"/>
      <c r="L110" s="193"/>
      <c r="S110" s="10"/>
      <c r="T110" s="10"/>
      <c r="U110" s="10"/>
      <c r="V110" s="10"/>
      <c r="W110" s="10"/>
      <c r="X110" s="10"/>
      <c r="Y110" s="10"/>
      <c r="Z110" s="10"/>
      <c r="AA110" s="10"/>
      <c r="AB110" s="10"/>
      <c r="AC110" s="10"/>
      <c r="AD110" s="10"/>
      <c r="AE110" s="10"/>
    </row>
    <row r="111" s="10" customFormat="1" ht="19.92" customHeight="1">
      <c r="A111" s="10"/>
      <c r="B111" s="188"/>
      <c r="C111" s="189"/>
      <c r="D111" s="190" t="s">
        <v>112</v>
      </c>
      <c r="E111" s="191"/>
      <c r="F111" s="191"/>
      <c r="G111" s="191"/>
      <c r="H111" s="191"/>
      <c r="I111" s="191"/>
      <c r="J111" s="192">
        <f>J377</f>
        <v>0</v>
      </c>
      <c r="K111" s="189"/>
      <c r="L111" s="193"/>
      <c r="S111" s="10"/>
      <c r="T111" s="10"/>
      <c r="U111" s="10"/>
      <c r="V111" s="10"/>
      <c r="W111" s="10"/>
      <c r="X111" s="10"/>
      <c r="Y111" s="10"/>
      <c r="Z111" s="10"/>
      <c r="AA111" s="10"/>
      <c r="AB111" s="10"/>
      <c r="AC111" s="10"/>
      <c r="AD111" s="10"/>
      <c r="AE111" s="10"/>
    </row>
    <row r="112" s="10" customFormat="1" ht="19.92" customHeight="1">
      <c r="A112" s="10"/>
      <c r="B112" s="188"/>
      <c r="C112" s="189"/>
      <c r="D112" s="190" t="s">
        <v>113</v>
      </c>
      <c r="E112" s="191"/>
      <c r="F112" s="191"/>
      <c r="G112" s="191"/>
      <c r="H112" s="191"/>
      <c r="I112" s="191"/>
      <c r="J112" s="192">
        <f>J400</f>
        <v>0</v>
      </c>
      <c r="K112" s="189"/>
      <c r="L112" s="193"/>
      <c r="S112" s="10"/>
      <c r="T112" s="10"/>
      <c r="U112" s="10"/>
      <c r="V112" s="10"/>
      <c r="W112" s="10"/>
      <c r="X112" s="10"/>
      <c r="Y112" s="10"/>
      <c r="Z112" s="10"/>
      <c r="AA112" s="10"/>
      <c r="AB112" s="10"/>
      <c r="AC112" s="10"/>
      <c r="AD112" s="10"/>
      <c r="AE112" s="10"/>
    </row>
    <row r="113" s="10" customFormat="1" ht="19.92" customHeight="1">
      <c r="A113" s="10"/>
      <c r="B113" s="188"/>
      <c r="C113" s="189"/>
      <c r="D113" s="190" t="s">
        <v>114</v>
      </c>
      <c r="E113" s="191"/>
      <c r="F113" s="191"/>
      <c r="G113" s="191"/>
      <c r="H113" s="191"/>
      <c r="I113" s="191"/>
      <c r="J113" s="192">
        <f>J437</f>
        <v>0</v>
      </c>
      <c r="K113" s="189"/>
      <c r="L113" s="193"/>
      <c r="S113" s="10"/>
      <c r="T113" s="10"/>
      <c r="U113" s="10"/>
      <c r="V113" s="10"/>
      <c r="W113" s="10"/>
      <c r="X113" s="10"/>
      <c r="Y113" s="10"/>
      <c r="Z113" s="10"/>
      <c r="AA113" s="10"/>
      <c r="AB113" s="10"/>
      <c r="AC113" s="10"/>
      <c r="AD113" s="10"/>
      <c r="AE113" s="10"/>
    </row>
    <row r="114" s="9" customFormat="1" ht="24.96" customHeight="1">
      <c r="A114" s="9"/>
      <c r="B114" s="182"/>
      <c r="C114" s="183"/>
      <c r="D114" s="184" t="s">
        <v>115</v>
      </c>
      <c r="E114" s="185"/>
      <c r="F114" s="185"/>
      <c r="G114" s="185"/>
      <c r="H114" s="185"/>
      <c r="I114" s="185"/>
      <c r="J114" s="186">
        <f>J491</f>
        <v>0</v>
      </c>
      <c r="K114" s="183"/>
      <c r="L114" s="187"/>
      <c r="S114" s="9"/>
      <c r="T114" s="9"/>
      <c r="U114" s="9"/>
      <c r="V114" s="9"/>
      <c r="W114" s="9"/>
      <c r="X114" s="9"/>
      <c r="Y114" s="9"/>
      <c r="Z114" s="9"/>
      <c r="AA114" s="9"/>
      <c r="AB114" s="9"/>
      <c r="AC114" s="9"/>
      <c r="AD114" s="9"/>
      <c r="AE114" s="9"/>
    </row>
    <row r="115" s="2" customFormat="1" ht="21.84"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6.96"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29.28" customHeight="1">
      <c r="A117" s="39"/>
      <c r="B117" s="40"/>
      <c r="C117" s="181" t="s">
        <v>116</v>
      </c>
      <c r="D117" s="41"/>
      <c r="E117" s="41"/>
      <c r="F117" s="41"/>
      <c r="G117" s="41"/>
      <c r="H117" s="41"/>
      <c r="I117" s="41"/>
      <c r="J117" s="194">
        <f>ROUND(J118 + J119 + J120 + J121 + J122 + J123,2)</f>
        <v>0</v>
      </c>
      <c r="K117" s="41"/>
      <c r="L117" s="64"/>
      <c r="N117" s="195" t="s">
        <v>38</v>
      </c>
      <c r="S117" s="39"/>
      <c r="T117" s="39"/>
      <c r="U117" s="39"/>
      <c r="V117" s="39"/>
      <c r="W117" s="39"/>
      <c r="X117" s="39"/>
      <c r="Y117" s="39"/>
      <c r="Z117" s="39"/>
      <c r="AA117" s="39"/>
      <c r="AB117" s="39"/>
      <c r="AC117" s="39"/>
      <c r="AD117" s="39"/>
      <c r="AE117" s="39"/>
    </row>
    <row r="118" s="2" customFormat="1" ht="18" customHeight="1">
      <c r="A118" s="39"/>
      <c r="B118" s="40"/>
      <c r="C118" s="41"/>
      <c r="D118" s="196" t="s">
        <v>117</v>
      </c>
      <c r="E118" s="197"/>
      <c r="F118" s="197"/>
      <c r="G118" s="41"/>
      <c r="H118" s="41"/>
      <c r="I118" s="41"/>
      <c r="J118" s="198">
        <v>0</v>
      </c>
      <c r="K118" s="41"/>
      <c r="L118" s="199"/>
      <c r="M118" s="200"/>
      <c r="N118" s="201" t="s">
        <v>39</v>
      </c>
      <c r="O118" s="200"/>
      <c r="P118" s="200"/>
      <c r="Q118" s="200"/>
      <c r="R118" s="200"/>
      <c r="S118" s="202"/>
      <c r="T118" s="202"/>
      <c r="U118" s="202"/>
      <c r="V118" s="202"/>
      <c r="W118" s="202"/>
      <c r="X118" s="202"/>
      <c r="Y118" s="202"/>
      <c r="Z118" s="202"/>
      <c r="AA118" s="202"/>
      <c r="AB118" s="202"/>
      <c r="AC118" s="202"/>
      <c r="AD118" s="202"/>
      <c r="AE118" s="202"/>
      <c r="AF118" s="200"/>
      <c r="AG118" s="200"/>
      <c r="AH118" s="200"/>
      <c r="AI118" s="200"/>
      <c r="AJ118" s="200"/>
      <c r="AK118" s="200"/>
      <c r="AL118" s="200"/>
      <c r="AM118" s="200"/>
      <c r="AN118" s="200"/>
      <c r="AO118" s="200"/>
      <c r="AP118" s="200"/>
      <c r="AQ118" s="200"/>
      <c r="AR118" s="200"/>
      <c r="AS118" s="200"/>
      <c r="AT118" s="200"/>
      <c r="AU118" s="200"/>
      <c r="AV118" s="200"/>
      <c r="AW118" s="200"/>
      <c r="AX118" s="200"/>
      <c r="AY118" s="203" t="s">
        <v>118</v>
      </c>
      <c r="AZ118" s="200"/>
      <c r="BA118" s="200"/>
      <c r="BB118" s="200"/>
      <c r="BC118" s="200"/>
      <c r="BD118" s="200"/>
      <c r="BE118" s="204">
        <f>IF(N118="základní",J118,0)</f>
        <v>0</v>
      </c>
      <c r="BF118" s="204">
        <f>IF(N118="snížená",J118,0)</f>
        <v>0</v>
      </c>
      <c r="BG118" s="204">
        <f>IF(N118="zákl. přenesená",J118,0)</f>
        <v>0</v>
      </c>
      <c r="BH118" s="204">
        <f>IF(N118="sníž. přenesená",J118,0)</f>
        <v>0</v>
      </c>
      <c r="BI118" s="204">
        <f>IF(N118="nulová",J118,0)</f>
        <v>0</v>
      </c>
      <c r="BJ118" s="203" t="s">
        <v>82</v>
      </c>
      <c r="BK118" s="200"/>
      <c r="BL118" s="200"/>
      <c r="BM118" s="200"/>
    </row>
    <row r="119" s="2" customFormat="1" ht="18" customHeight="1">
      <c r="A119" s="39"/>
      <c r="B119" s="40"/>
      <c r="C119" s="41"/>
      <c r="D119" s="196" t="s">
        <v>119</v>
      </c>
      <c r="E119" s="197"/>
      <c r="F119" s="197"/>
      <c r="G119" s="41"/>
      <c r="H119" s="41"/>
      <c r="I119" s="41"/>
      <c r="J119" s="198">
        <v>0</v>
      </c>
      <c r="K119" s="41"/>
      <c r="L119" s="199"/>
      <c r="M119" s="200"/>
      <c r="N119" s="201" t="s">
        <v>39</v>
      </c>
      <c r="O119" s="200"/>
      <c r="P119" s="200"/>
      <c r="Q119" s="200"/>
      <c r="R119" s="200"/>
      <c r="S119" s="202"/>
      <c r="T119" s="202"/>
      <c r="U119" s="202"/>
      <c r="V119" s="202"/>
      <c r="W119" s="202"/>
      <c r="X119" s="202"/>
      <c r="Y119" s="202"/>
      <c r="Z119" s="202"/>
      <c r="AA119" s="202"/>
      <c r="AB119" s="202"/>
      <c r="AC119" s="202"/>
      <c r="AD119" s="202"/>
      <c r="AE119" s="202"/>
      <c r="AF119" s="200"/>
      <c r="AG119" s="200"/>
      <c r="AH119" s="200"/>
      <c r="AI119" s="200"/>
      <c r="AJ119" s="200"/>
      <c r="AK119" s="200"/>
      <c r="AL119" s="200"/>
      <c r="AM119" s="200"/>
      <c r="AN119" s="200"/>
      <c r="AO119" s="200"/>
      <c r="AP119" s="200"/>
      <c r="AQ119" s="200"/>
      <c r="AR119" s="200"/>
      <c r="AS119" s="200"/>
      <c r="AT119" s="200"/>
      <c r="AU119" s="200"/>
      <c r="AV119" s="200"/>
      <c r="AW119" s="200"/>
      <c r="AX119" s="200"/>
      <c r="AY119" s="203" t="s">
        <v>118</v>
      </c>
      <c r="AZ119" s="200"/>
      <c r="BA119" s="200"/>
      <c r="BB119" s="200"/>
      <c r="BC119" s="200"/>
      <c r="BD119" s="200"/>
      <c r="BE119" s="204">
        <f>IF(N119="základní",J119,0)</f>
        <v>0</v>
      </c>
      <c r="BF119" s="204">
        <f>IF(N119="snížená",J119,0)</f>
        <v>0</v>
      </c>
      <c r="BG119" s="204">
        <f>IF(N119="zákl. přenesená",J119,0)</f>
        <v>0</v>
      </c>
      <c r="BH119" s="204">
        <f>IF(N119="sníž. přenesená",J119,0)</f>
        <v>0</v>
      </c>
      <c r="BI119" s="204">
        <f>IF(N119="nulová",J119,0)</f>
        <v>0</v>
      </c>
      <c r="BJ119" s="203" t="s">
        <v>82</v>
      </c>
      <c r="BK119" s="200"/>
      <c r="BL119" s="200"/>
      <c r="BM119" s="200"/>
    </row>
    <row r="120" s="2" customFormat="1" ht="18" customHeight="1">
      <c r="A120" s="39"/>
      <c r="B120" s="40"/>
      <c r="C120" s="41"/>
      <c r="D120" s="196" t="s">
        <v>120</v>
      </c>
      <c r="E120" s="197"/>
      <c r="F120" s="197"/>
      <c r="G120" s="41"/>
      <c r="H120" s="41"/>
      <c r="I120" s="41"/>
      <c r="J120" s="198">
        <v>0</v>
      </c>
      <c r="K120" s="41"/>
      <c r="L120" s="199"/>
      <c r="M120" s="200"/>
      <c r="N120" s="201" t="s">
        <v>39</v>
      </c>
      <c r="O120" s="200"/>
      <c r="P120" s="200"/>
      <c r="Q120" s="200"/>
      <c r="R120" s="200"/>
      <c r="S120" s="202"/>
      <c r="T120" s="202"/>
      <c r="U120" s="202"/>
      <c r="V120" s="202"/>
      <c r="W120" s="202"/>
      <c r="X120" s="202"/>
      <c r="Y120" s="202"/>
      <c r="Z120" s="202"/>
      <c r="AA120" s="202"/>
      <c r="AB120" s="202"/>
      <c r="AC120" s="202"/>
      <c r="AD120" s="202"/>
      <c r="AE120" s="202"/>
      <c r="AF120" s="200"/>
      <c r="AG120" s="200"/>
      <c r="AH120" s="200"/>
      <c r="AI120" s="200"/>
      <c r="AJ120" s="200"/>
      <c r="AK120" s="200"/>
      <c r="AL120" s="200"/>
      <c r="AM120" s="200"/>
      <c r="AN120" s="200"/>
      <c r="AO120" s="200"/>
      <c r="AP120" s="200"/>
      <c r="AQ120" s="200"/>
      <c r="AR120" s="200"/>
      <c r="AS120" s="200"/>
      <c r="AT120" s="200"/>
      <c r="AU120" s="200"/>
      <c r="AV120" s="200"/>
      <c r="AW120" s="200"/>
      <c r="AX120" s="200"/>
      <c r="AY120" s="203" t="s">
        <v>118</v>
      </c>
      <c r="AZ120" s="200"/>
      <c r="BA120" s="200"/>
      <c r="BB120" s="200"/>
      <c r="BC120" s="200"/>
      <c r="BD120" s="200"/>
      <c r="BE120" s="204">
        <f>IF(N120="základní",J120,0)</f>
        <v>0</v>
      </c>
      <c r="BF120" s="204">
        <f>IF(N120="snížená",J120,0)</f>
        <v>0</v>
      </c>
      <c r="BG120" s="204">
        <f>IF(N120="zákl. přenesená",J120,0)</f>
        <v>0</v>
      </c>
      <c r="BH120" s="204">
        <f>IF(N120="sníž. přenesená",J120,0)</f>
        <v>0</v>
      </c>
      <c r="BI120" s="204">
        <f>IF(N120="nulová",J120,0)</f>
        <v>0</v>
      </c>
      <c r="BJ120" s="203" t="s">
        <v>82</v>
      </c>
      <c r="BK120" s="200"/>
      <c r="BL120" s="200"/>
      <c r="BM120" s="200"/>
    </row>
    <row r="121" s="2" customFormat="1" ht="18" customHeight="1">
      <c r="A121" s="39"/>
      <c r="B121" s="40"/>
      <c r="C121" s="41"/>
      <c r="D121" s="196" t="s">
        <v>121</v>
      </c>
      <c r="E121" s="197"/>
      <c r="F121" s="197"/>
      <c r="G121" s="41"/>
      <c r="H121" s="41"/>
      <c r="I121" s="41"/>
      <c r="J121" s="198">
        <v>0</v>
      </c>
      <c r="K121" s="41"/>
      <c r="L121" s="199"/>
      <c r="M121" s="200"/>
      <c r="N121" s="201" t="s">
        <v>39</v>
      </c>
      <c r="O121" s="200"/>
      <c r="P121" s="200"/>
      <c r="Q121" s="200"/>
      <c r="R121" s="200"/>
      <c r="S121" s="202"/>
      <c r="T121" s="202"/>
      <c r="U121" s="202"/>
      <c r="V121" s="202"/>
      <c r="W121" s="202"/>
      <c r="X121" s="202"/>
      <c r="Y121" s="202"/>
      <c r="Z121" s="202"/>
      <c r="AA121" s="202"/>
      <c r="AB121" s="202"/>
      <c r="AC121" s="202"/>
      <c r="AD121" s="202"/>
      <c r="AE121" s="202"/>
      <c r="AF121" s="200"/>
      <c r="AG121" s="200"/>
      <c r="AH121" s="200"/>
      <c r="AI121" s="200"/>
      <c r="AJ121" s="200"/>
      <c r="AK121" s="200"/>
      <c r="AL121" s="200"/>
      <c r="AM121" s="200"/>
      <c r="AN121" s="200"/>
      <c r="AO121" s="200"/>
      <c r="AP121" s="200"/>
      <c r="AQ121" s="200"/>
      <c r="AR121" s="200"/>
      <c r="AS121" s="200"/>
      <c r="AT121" s="200"/>
      <c r="AU121" s="200"/>
      <c r="AV121" s="200"/>
      <c r="AW121" s="200"/>
      <c r="AX121" s="200"/>
      <c r="AY121" s="203" t="s">
        <v>118</v>
      </c>
      <c r="AZ121" s="200"/>
      <c r="BA121" s="200"/>
      <c r="BB121" s="200"/>
      <c r="BC121" s="200"/>
      <c r="BD121" s="200"/>
      <c r="BE121" s="204">
        <f>IF(N121="základní",J121,0)</f>
        <v>0</v>
      </c>
      <c r="BF121" s="204">
        <f>IF(N121="snížená",J121,0)</f>
        <v>0</v>
      </c>
      <c r="BG121" s="204">
        <f>IF(N121="zákl. přenesená",J121,0)</f>
        <v>0</v>
      </c>
      <c r="BH121" s="204">
        <f>IF(N121="sníž. přenesená",J121,0)</f>
        <v>0</v>
      </c>
      <c r="BI121" s="204">
        <f>IF(N121="nulová",J121,0)</f>
        <v>0</v>
      </c>
      <c r="BJ121" s="203" t="s">
        <v>82</v>
      </c>
      <c r="BK121" s="200"/>
      <c r="BL121" s="200"/>
      <c r="BM121" s="200"/>
    </row>
    <row r="122" s="2" customFormat="1" ht="18" customHeight="1">
      <c r="A122" s="39"/>
      <c r="B122" s="40"/>
      <c r="C122" s="41"/>
      <c r="D122" s="196" t="s">
        <v>122</v>
      </c>
      <c r="E122" s="197"/>
      <c r="F122" s="197"/>
      <c r="G122" s="41"/>
      <c r="H122" s="41"/>
      <c r="I122" s="41"/>
      <c r="J122" s="198">
        <v>0</v>
      </c>
      <c r="K122" s="41"/>
      <c r="L122" s="199"/>
      <c r="M122" s="200"/>
      <c r="N122" s="201" t="s">
        <v>39</v>
      </c>
      <c r="O122" s="200"/>
      <c r="P122" s="200"/>
      <c r="Q122" s="200"/>
      <c r="R122" s="200"/>
      <c r="S122" s="202"/>
      <c r="T122" s="202"/>
      <c r="U122" s="202"/>
      <c r="V122" s="202"/>
      <c r="W122" s="202"/>
      <c r="X122" s="202"/>
      <c r="Y122" s="202"/>
      <c r="Z122" s="202"/>
      <c r="AA122" s="202"/>
      <c r="AB122" s="202"/>
      <c r="AC122" s="202"/>
      <c r="AD122" s="202"/>
      <c r="AE122" s="202"/>
      <c r="AF122" s="200"/>
      <c r="AG122" s="200"/>
      <c r="AH122" s="200"/>
      <c r="AI122" s="200"/>
      <c r="AJ122" s="200"/>
      <c r="AK122" s="200"/>
      <c r="AL122" s="200"/>
      <c r="AM122" s="200"/>
      <c r="AN122" s="200"/>
      <c r="AO122" s="200"/>
      <c r="AP122" s="200"/>
      <c r="AQ122" s="200"/>
      <c r="AR122" s="200"/>
      <c r="AS122" s="200"/>
      <c r="AT122" s="200"/>
      <c r="AU122" s="200"/>
      <c r="AV122" s="200"/>
      <c r="AW122" s="200"/>
      <c r="AX122" s="200"/>
      <c r="AY122" s="203" t="s">
        <v>118</v>
      </c>
      <c r="AZ122" s="200"/>
      <c r="BA122" s="200"/>
      <c r="BB122" s="200"/>
      <c r="BC122" s="200"/>
      <c r="BD122" s="200"/>
      <c r="BE122" s="204">
        <f>IF(N122="základní",J122,0)</f>
        <v>0</v>
      </c>
      <c r="BF122" s="204">
        <f>IF(N122="snížená",J122,0)</f>
        <v>0</v>
      </c>
      <c r="BG122" s="204">
        <f>IF(N122="zákl. přenesená",J122,0)</f>
        <v>0</v>
      </c>
      <c r="BH122" s="204">
        <f>IF(N122="sníž. přenesená",J122,0)</f>
        <v>0</v>
      </c>
      <c r="BI122" s="204">
        <f>IF(N122="nulová",J122,0)</f>
        <v>0</v>
      </c>
      <c r="BJ122" s="203" t="s">
        <v>82</v>
      </c>
      <c r="BK122" s="200"/>
      <c r="BL122" s="200"/>
      <c r="BM122" s="200"/>
    </row>
    <row r="123" s="2" customFormat="1" ht="18" customHeight="1">
      <c r="A123" s="39"/>
      <c r="B123" s="40"/>
      <c r="C123" s="41"/>
      <c r="D123" s="197" t="s">
        <v>123</v>
      </c>
      <c r="E123" s="41"/>
      <c r="F123" s="41"/>
      <c r="G123" s="41"/>
      <c r="H123" s="41"/>
      <c r="I123" s="41"/>
      <c r="J123" s="198">
        <f>ROUND(J30*T123,2)</f>
        <v>0</v>
      </c>
      <c r="K123" s="41"/>
      <c r="L123" s="199"/>
      <c r="M123" s="200"/>
      <c r="N123" s="201" t="s">
        <v>39</v>
      </c>
      <c r="O123" s="200"/>
      <c r="P123" s="200"/>
      <c r="Q123" s="200"/>
      <c r="R123" s="200"/>
      <c r="S123" s="202"/>
      <c r="T123" s="202"/>
      <c r="U123" s="202"/>
      <c r="V123" s="202"/>
      <c r="W123" s="202"/>
      <c r="X123" s="202"/>
      <c r="Y123" s="202"/>
      <c r="Z123" s="202"/>
      <c r="AA123" s="202"/>
      <c r="AB123" s="202"/>
      <c r="AC123" s="202"/>
      <c r="AD123" s="202"/>
      <c r="AE123" s="202"/>
      <c r="AF123" s="200"/>
      <c r="AG123" s="200"/>
      <c r="AH123" s="200"/>
      <c r="AI123" s="200"/>
      <c r="AJ123" s="200"/>
      <c r="AK123" s="200"/>
      <c r="AL123" s="200"/>
      <c r="AM123" s="200"/>
      <c r="AN123" s="200"/>
      <c r="AO123" s="200"/>
      <c r="AP123" s="200"/>
      <c r="AQ123" s="200"/>
      <c r="AR123" s="200"/>
      <c r="AS123" s="200"/>
      <c r="AT123" s="200"/>
      <c r="AU123" s="200"/>
      <c r="AV123" s="200"/>
      <c r="AW123" s="200"/>
      <c r="AX123" s="200"/>
      <c r="AY123" s="203" t="s">
        <v>124</v>
      </c>
      <c r="AZ123" s="200"/>
      <c r="BA123" s="200"/>
      <c r="BB123" s="200"/>
      <c r="BC123" s="200"/>
      <c r="BD123" s="200"/>
      <c r="BE123" s="204">
        <f>IF(N123="základní",J123,0)</f>
        <v>0</v>
      </c>
      <c r="BF123" s="204">
        <f>IF(N123="snížená",J123,0)</f>
        <v>0</v>
      </c>
      <c r="BG123" s="204">
        <f>IF(N123="zákl. přenesená",J123,0)</f>
        <v>0</v>
      </c>
      <c r="BH123" s="204">
        <f>IF(N123="sníž. přenesená",J123,0)</f>
        <v>0</v>
      </c>
      <c r="BI123" s="204">
        <f>IF(N123="nulová",J123,0)</f>
        <v>0</v>
      </c>
      <c r="BJ123" s="203" t="s">
        <v>82</v>
      </c>
      <c r="BK123" s="200"/>
      <c r="BL123" s="200"/>
      <c r="BM123" s="200"/>
    </row>
    <row r="124" s="2" customForma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29.28" customHeight="1">
      <c r="A125" s="39"/>
      <c r="B125" s="40"/>
      <c r="C125" s="205" t="s">
        <v>125</v>
      </c>
      <c r="D125" s="179"/>
      <c r="E125" s="179"/>
      <c r="F125" s="179"/>
      <c r="G125" s="179"/>
      <c r="H125" s="179"/>
      <c r="I125" s="179"/>
      <c r="J125" s="206">
        <f>ROUND(J96+J117,2)</f>
        <v>0</v>
      </c>
      <c r="K125" s="179"/>
      <c r="L125" s="64"/>
      <c r="S125" s="39"/>
      <c r="T125" s="39"/>
      <c r="U125" s="39"/>
      <c r="V125" s="39"/>
      <c r="W125" s="39"/>
      <c r="X125" s="39"/>
      <c r="Y125" s="39"/>
      <c r="Z125" s="39"/>
      <c r="AA125" s="39"/>
      <c r="AB125" s="39"/>
      <c r="AC125" s="39"/>
      <c r="AD125" s="39"/>
      <c r="AE125" s="39"/>
    </row>
    <row r="126" s="2" customFormat="1" ht="6.96" customHeight="1">
      <c r="A126" s="39"/>
      <c r="B126" s="67"/>
      <c r="C126" s="68"/>
      <c r="D126" s="68"/>
      <c r="E126" s="68"/>
      <c r="F126" s="68"/>
      <c r="G126" s="68"/>
      <c r="H126" s="68"/>
      <c r="I126" s="68"/>
      <c r="J126" s="68"/>
      <c r="K126" s="68"/>
      <c r="L126" s="64"/>
      <c r="S126" s="39"/>
      <c r="T126" s="39"/>
      <c r="U126" s="39"/>
      <c r="V126" s="39"/>
      <c r="W126" s="39"/>
      <c r="X126" s="39"/>
      <c r="Y126" s="39"/>
      <c r="Z126" s="39"/>
      <c r="AA126" s="39"/>
      <c r="AB126" s="39"/>
      <c r="AC126" s="39"/>
      <c r="AD126" s="39"/>
      <c r="AE126" s="39"/>
    </row>
    <row r="130" s="2" customFormat="1" ht="6.96" customHeight="1">
      <c r="A130" s="39"/>
      <c r="B130" s="69"/>
      <c r="C130" s="70"/>
      <c r="D130" s="70"/>
      <c r="E130" s="70"/>
      <c r="F130" s="70"/>
      <c r="G130" s="70"/>
      <c r="H130" s="70"/>
      <c r="I130" s="70"/>
      <c r="J130" s="70"/>
      <c r="K130" s="70"/>
      <c r="L130" s="64"/>
      <c r="S130" s="39"/>
      <c r="T130" s="39"/>
      <c r="U130" s="39"/>
      <c r="V130" s="39"/>
      <c r="W130" s="39"/>
      <c r="X130" s="39"/>
      <c r="Y130" s="39"/>
      <c r="Z130" s="39"/>
      <c r="AA130" s="39"/>
      <c r="AB130" s="39"/>
      <c r="AC130" s="39"/>
      <c r="AD130" s="39"/>
      <c r="AE130" s="39"/>
    </row>
    <row r="131" s="2" customFormat="1" ht="24.96" customHeight="1">
      <c r="A131" s="39"/>
      <c r="B131" s="40"/>
      <c r="C131" s="24" t="s">
        <v>126</v>
      </c>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2" customFormat="1" ht="6.96" customHeight="1">
      <c r="A132" s="39"/>
      <c r="B132" s="40"/>
      <c r="C132" s="41"/>
      <c r="D132" s="41"/>
      <c r="E132" s="41"/>
      <c r="F132" s="41"/>
      <c r="G132" s="41"/>
      <c r="H132" s="41"/>
      <c r="I132" s="41"/>
      <c r="J132" s="41"/>
      <c r="K132" s="41"/>
      <c r="L132" s="64"/>
      <c r="S132" s="39"/>
      <c r="T132" s="39"/>
      <c r="U132" s="39"/>
      <c r="V132" s="39"/>
      <c r="W132" s="39"/>
      <c r="X132" s="39"/>
      <c r="Y132" s="39"/>
      <c r="Z132" s="39"/>
      <c r="AA132" s="39"/>
      <c r="AB132" s="39"/>
      <c r="AC132" s="39"/>
      <c r="AD132" s="39"/>
      <c r="AE132" s="39"/>
    </row>
    <row r="133" s="2" customFormat="1" ht="12" customHeight="1">
      <c r="A133" s="39"/>
      <c r="B133" s="40"/>
      <c r="C133" s="33" t="s">
        <v>16</v>
      </c>
      <c r="D133" s="41"/>
      <c r="E133" s="41"/>
      <c r="F133" s="41"/>
      <c r="G133" s="41"/>
      <c r="H133" s="41"/>
      <c r="I133" s="41"/>
      <c r="J133" s="41"/>
      <c r="K133" s="41"/>
      <c r="L133" s="64"/>
      <c r="S133" s="39"/>
      <c r="T133" s="39"/>
      <c r="U133" s="39"/>
      <c r="V133" s="39"/>
      <c r="W133" s="39"/>
      <c r="X133" s="39"/>
      <c r="Y133" s="39"/>
      <c r="Z133" s="39"/>
      <c r="AA133" s="39"/>
      <c r="AB133" s="39"/>
      <c r="AC133" s="39"/>
      <c r="AD133" s="39"/>
      <c r="AE133" s="39"/>
    </row>
    <row r="134" s="2" customFormat="1" ht="16.5" customHeight="1">
      <c r="A134" s="39"/>
      <c r="B134" s="40"/>
      <c r="C134" s="41"/>
      <c r="D134" s="41"/>
      <c r="E134" s="177" t="str">
        <f>E7</f>
        <v>Oprava interieru na pozemku parc. č. st. 272 v k.ú. Jičín</v>
      </c>
      <c r="F134" s="33"/>
      <c r="G134" s="33"/>
      <c r="H134" s="33"/>
      <c r="I134" s="41"/>
      <c r="J134" s="41"/>
      <c r="K134" s="41"/>
      <c r="L134" s="64"/>
      <c r="S134" s="39"/>
      <c r="T134" s="39"/>
      <c r="U134" s="39"/>
      <c r="V134" s="39"/>
      <c r="W134" s="39"/>
      <c r="X134" s="39"/>
      <c r="Y134" s="39"/>
      <c r="Z134" s="39"/>
      <c r="AA134" s="39"/>
      <c r="AB134" s="39"/>
      <c r="AC134" s="39"/>
      <c r="AD134" s="39"/>
      <c r="AE134" s="39"/>
    </row>
    <row r="135" s="2" customFormat="1" ht="12" customHeight="1">
      <c r="A135" s="39"/>
      <c r="B135" s="40"/>
      <c r="C135" s="33" t="s">
        <v>89</v>
      </c>
      <c r="D135" s="41"/>
      <c r="E135" s="41"/>
      <c r="F135" s="41"/>
      <c r="G135" s="41"/>
      <c r="H135" s="41"/>
      <c r="I135" s="41"/>
      <c r="J135" s="41"/>
      <c r="K135" s="41"/>
      <c r="L135" s="64"/>
      <c r="S135" s="39"/>
      <c r="T135" s="39"/>
      <c r="U135" s="39"/>
      <c r="V135" s="39"/>
      <c r="W135" s="39"/>
      <c r="X135" s="39"/>
      <c r="Y135" s="39"/>
      <c r="Z135" s="39"/>
      <c r="AA135" s="39"/>
      <c r="AB135" s="39"/>
      <c r="AC135" s="39"/>
      <c r="AD135" s="39"/>
      <c r="AE135" s="39"/>
    </row>
    <row r="136" s="2" customFormat="1" ht="16.5" customHeight="1">
      <c r="A136" s="39"/>
      <c r="B136" s="40"/>
      <c r="C136" s="41"/>
      <c r="D136" s="41"/>
      <c r="E136" s="77" t="str">
        <f>E9</f>
        <v>01 - Stavební část</v>
      </c>
      <c r="F136" s="41"/>
      <c r="G136" s="41"/>
      <c r="H136" s="41"/>
      <c r="I136" s="41"/>
      <c r="J136" s="41"/>
      <c r="K136" s="41"/>
      <c r="L136" s="64"/>
      <c r="S136" s="39"/>
      <c r="T136" s="39"/>
      <c r="U136" s="39"/>
      <c r="V136" s="39"/>
      <c r="W136" s="39"/>
      <c r="X136" s="39"/>
      <c r="Y136" s="39"/>
      <c r="Z136" s="39"/>
      <c r="AA136" s="39"/>
      <c r="AB136" s="39"/>
      <c r="AC136" s="39"/>
      <c r="AD136" s="39"/>
      <c r="AE136" s="39"/>
    </row>
    <row r="137" s="2" customFormat="1" ht="6.96" customHeight="1">
      <c r="A137" s="39"/>
      <c r="B137" s="40"/>
      <c r="C137" s="41"/>
      <c r="D137" s="41"/>
      <c r="E137" s="41"/>
      <c r="F137" s="41"/>
      <c r="G137" s="41"/>
      <c r="H137" s="41"/>
      <c r="I137" s="41"/>
      <c r="J137" s="41"/>
      <c r="K137" s="41"/>
      <c r="L137" s="64"/>
      <c r="S137" s="39"/>
      <c r="T137" s="39"/>
      <c r="U137" s="39"/>
      <c r="V137" s="39"/>
      <c r="W137" s="39"/>
      <c r="X137" s="39"/>
      <c r="Y137" s="39"/>
      <c r="Z137" s="39"/>
      <c r="AA137" s="39"/>
      <c r="AB137" s="39"/>
      <c r="AC137" s="39"/>
      <c r="AD137" s="39"/>
      <c r="AE137" s="39"/>
    </row>
    <row r="138" s="2" customFormat="1" ht="12" customHeight="1">
      <c r="A138" s="39"/>
      <c r="B138" s="40"/>
      <c r="C138" s="33" t="s">
        <v>20</v>
      </c>
      <c r="D138" s="41"/>
      <c r="E138" s="41"/>
      <c r="F138" s="28" t="str">
        <f>F12</f>
        <v>Jičín</v>
      </c>
      <c r="G138" s="41"/>
      <c r="H138" s="41"/>
      <c r="I138" s="33" t="s">
        <v>22</v>
      </c>
      <c r="J138" s="80" t="str">
        <f>IF(J12="","",J12)</f>
        <v>21. 7. 2025</v>
      </c>
      <c r="K138" s="41"/>
      <c r="L138" s="64"/>
      <c r="S138" s="39"/>
      <c r="T138" s="39"/>
      <c r="U138" s="39"/>
      <c r="V138" s="39"/>
      <c r="W138" s="39"/>
      <c r="X138" s="39"/>
      <c r="Y138" s="39"/>
      <c r="Z138" s="39"/>
      <c r="AA138" s="39"/>
      <c r="AB138" s="39"/>
      <c r="AC138" s="39"/>
      <c r="AD138" s="39"/>
      <c r="AE138" s="39"/>
    </row>
    <row r="139" s="2" customFormat="1" ht="6.96" customHeight="1">
      <c r="A139" s="39"/>
      <c r="B139" s="40"/>
      <c r="C139" s="41"/>
      <c r="D139" s="41"/>
      <c r="E139" s="41"/>
      <c r="F139" s="41"/>
      <c r="G139" s="41"/>
      <c r="H139" s="41"/>
      <c r="I139" s="41"/>
      <c r="J139" s="41"/>
      <c r="K139" s="41"/>
      <c r="L139" s="64"/>
      <c r="S139" s="39"/>
      <c r="T139" s="39"/>
      <c r="U139" s="39"/>
      <c r="V139" s="39"/>
      <c r="W139" s="39"/>
      <c r="X139" s="39"/>
      <c r="Y139" s="39"/>
      <c r="Z139" s="39"/>
      <c r="AA139" s="39"/>
      <c r="AB139" s="39"/>
      <c r="AC139" s="39"/>
      <c r="AD139" s="39"/>
      <c r="AE139" s="39"/>
    </row>
    <row r="140" s="2" customFormat="1" ht="15.15" customHeight="1">
      <c r="A140" s="39"/>
      <c r="B140" s="40"/>
      <c r="C140" s="33" t="s">
        <v>24</v>
      </c>
      <c r="D140" s="41"/>
      <c r="E140" s="41"/>
      <c r="F140" s="28" t="str">
        <f>E15</f>
        <v xml:space="preserve"> </v>
      </c>
      <c r="G140" s="41"/>
      <c r="H140" s="41"/>
      <c r="I140" s="33" t="s">
        <v>30</v>
      </c>
      <c r="J140" s="37" t="str">
        <f>E21</f>
        <v xml:space="preserve"> </v>
      </c>
      <c r="K140" s="41"/>
      <c r="L140" s="64"/>
      <c r="S140" s="39"/>
      <c r="T140" s="39"/>
      <c r="U140" s="39"/>
      <c r="V140" s="39"/>
      <c r="W140" s="39"/>
      <c r="X140" s="39"/>
      <c r="Y140" s="39"/>
      <c r="Z140" s="39"/>
      <c r="AA140" s="39"/>
      <c r="AB140" s="39"/>
      <c r="AC140" s="39"/>
      <c r="AD140" s="39"/>
      <c r="AE140" s="39"/>
    </row>
    <row r="141" s="2" customFormat="1" ht="15.15" customHeight="1">
      <c r="A141" s="39"/>
      <c r="B141" s="40"/>
      <c r="C141" s="33" t="s">
        <v>28</v>
      </c>
      <c r="D141" s="41"/>
      <c r="E141" s="41"/>
      <c r="F141" s="28" t="str">
        <f>IF(E18="","",E18)</f>
        <v>Vyplň údaj</v>
      </c>
      <c r="G141" s="41"/>
      <c r="H141" s="41"/>
      <c r="I141" s="33" t="s">
        <v>32</v>
      </c>
      <c r="J141" s="37" t="str">
        <f>E24</f>
        <v xml:space="preserve"> </v>
      </c>
      <c r="K141" s="41"/>
      <c r="L141" s="64"/>
      <c r="S141" s="39"/>
      <c r="T141" s="39"/>
      <c r="U141" s="39"/>
      <c r="V141" s="39"/>
      <c r="W141" s="39"/>
      <c r="X141" s="39"/>
      <c r="Y141" s="39"/>
      <c r="Z141" s="39"/>
      <c r="AA141" s="39"/>
      <c r="AB141" s="39"/>
      <c r="AC141" s="39"/>
      <c r="AD141" s="39"/>
      <c r="AE141" s="39"/>
    </row>
    <row r="142" s="2" customFormat="1" ht="10.32" customHeight="1">
      <c r="A142" s="39"/>
      <c r="B142" s="40"/>
      <c r="C142" s="41"/>
      <c r="D142" s="41"/>
      <c r="E142" s="41"/>
      <c r="F142" s="41"/>
      <c r="G142" s="41"/>
      <c r="H142" s="41"/>
      <c r="I142" s="41"/>
      <c r="J142" s="41"/>
      <c r="K142" s="41"/>
      <c r="L142" s="64"/>
      <c r="S142" s="39"/>
      <c r="T142" s="39"/>
      <c r="U142" s="39"/>
      <c r="V142" s="39"/>
      <c r="W142" s="39"/>
      <c r="X142" s="39"/>
      <c r="Y142" s="39"/>
      <c r="Z142" s="39"/>
      <c r="AA142" s="39"/>
      <c r="AB142" s="39"/>
      <c r="AC142" s="39"/>
      <c r="AD142" s="39"/>
      <c r="AE142" s="39"/>
    </row>
    <row r="143" s="11" customFormat="1" ht="29.28" customHeight="1">
      <c r="A143" s="207"/>
      <c r="B143" s="208"/>
      <c r="C143" s="209" t="s">
        <v>127</v>
      </c>
      <c r="D143" s="210" t="s">
        <v>59</v>
      </c>
      <c r="E143" s="210" t="s">
        <v>55</v>
      </c>
      <c r="F143" s="210" t="s">
        <v>56</v>
      </c>
      <c r="G143" s="210" t="s">
        <v>128</v>
      </c>
      <c r="H143" s="210" t="s">
        <v>129</v>
      </c>
      <c r="I143" s="210" t="s">
        <v>130</v>
      </c>
      <c r="J143" s="211" t="s">
        <v>95</v>
      </c>
      <c r="K143" s="212" t="s">
        <v>131</v>
      </c>
      <c r="L143" s="213"/>
      <c r="M143" s="101" t="s">
        <v>1</v>
      </c>
      <c r="N143" s="102" t="s">
        <v>38</v>
      </c>
      <c r="O143" s="102" t="s">
        <v>132</v>
      </c>
      <c r="P143" s="102" t="s">
        <v>133</v>
      </c>
      <c r="Q143" s="102" t="s">
        <v>134</v>
      </c>
      <c r="R143" s="102" t="s">
        <v>135</v>
      </c>
      <c r="S143" s="102" t="s">
        <v>136</v>
      </c>
      <c r="T143" s="103" t="s">
        <v>137</v>
      </c>
      <c r="U143" s="207"/>
      <c r="V143" s="207"/>
      <c r="W143" s="207"/>
      <c r="X143" s="207"/>
      <c r="Y143" s="207"/>
      <c r="Z143" s="207"/>
      <c r="AA143" s="207"/>
      <c r="AB143" s="207"/>
      <c r="AC143" s="207"/>
      <c r="AD143" s="207"/>
      <c r="AE143" s="207"/>
    </row>
    <row r="144" s="2" customFormat="1" ht="22.8" customHeight="1">
      <c r="A144" s="39"/>
      <c r="B144" s="40"/>
      <c r="C144" s="108" t="s">
        <v>138</v>
      </c>
      <c r="D144" s="41"/>
      <c r="E144" s="41"/>
      <c r="F144" s="41"/>
      <c r="G144" s="41"/>
      <c r="H144" s="41"/>
      <c r="I144" s="41"/>
      <c r="J144" s="214">
        <f>BK144</f>
        <v>0</v>
      </c>
      <c r="K144" s="41"/>
      <c r="L144" s="45"/>
      <c r="M144" s="104"/>
      <c r="N144" s="215"/>
      <c r="O144" s="105"/>
      <c r="P144" s="216">
        <f>P145+P199+P491</f>
        <v>0</v>
      </c>
      <c r="Q144" s="105"/>
      <c r="R144" s="216">
        <f>R145+R199+R491</f>
        <v>35.912851870000004</v>
      </c>
      <c r="S144" s="105"/>
      <c r="T144" s="217">
        <f>T145+T199+T491</f>
        <v>21.204127799999998</v>
      </c>
      <c r="U144" s="39"/>
      <c r="V144" s="39"/>
      <c r="W144" s="39"/>
      <c r="X144" s="39"/>
      <c r="Y144" s="39"/>
      <c r="Z144" s="39"/>
      <c r="AA144" s="39"/>
      <c r="AB144" s="39"/>
      <c r="AC144" s="39"/>
      <c r="AD144" s="39"/>
      <c r="AE144" s="39"/>
      <c r="AT144" s="18" t="s">
        <v>73</v>
      </c>
      <c r="AU144" s="18" t="s">
        <v>97</v>
      </c>
      <c r="BK144" s="218">
        <f>BK145+BK199+BK491</f>
        <v>0</v>
      </c>
    </row>
    <row r="145" s="12" customFormat="1" ht="25.92" customHeight="1">
      <c r="A145" s="12"/>
      <c r="B145" s="219"/>
      <c r="C145" s="220"/>
      <c r="D145" s="221" t="s">
        <v>73</v>
      </c>
      <c r="E145" s="222" t="s">
        <v>139</v>
      </c>
      <c r="F145" s="222" t="s">
        <v>140</v>
      </c>
      <c r="G145" s="220"/>
      <c r="H145" s="220"/>
      <c r="I145" s="223"/>
      <c r="J145" s="224">
        <f>BK145</f>
        <v>0</v>
      </c>
      <c r="K145" s="220"/>
      <c r="L145" s="225"/>
      <c r="M145" s="226"/>
      <c r="N145" s="227"/>
      <c r="O145" s="227"/>
      <c r="P145" s="228">
        <f>P146+P159+P191+P197</f>
        <v>0</v>
      </c>
      <c r="Q145" s="227"/>
      <c r="R145" s="228">
        <f>R146+R159+R191+R197</f>
        <v>4.6892292500000003</v>
      </c>
      <c r="S145" s="227"/>
      <c r="T145" s="229">
        <f>T146+T159+T191+T197</f>
        <v>4.4544600000000001</v>
      </c>
      <c r="U145" s="12"/>
      <c r="V145" s="12"/>
      <c r="W145" s="12"/>
      <c r="X145" s="12"/>
      <c r="Y145" s="12"/>
      <c r="Z145" s="12"/>
      <c r="AA145" s="12"/>
      <c r="AB145" s="12"/>
      <c r="AC145" s="12"/>
      <c r="AD145" s="12"/>
      <c r="AE145" s="12"/>
      <c r="AR145" s="230" t="s">
        <v>82</v>
      </c>
      <c r="AT145" s="231" t="s">
        <v>73</v>
      </c>
      <c r="AU145" s="231" t="s">
        <v>74</v>
      </c>
      <c r="AY145" s="230" t="s">
        <v>141</v>
      </c>
      <c r="BK145" s="232">
        <f>BK146+BK159+BK191+BK197</f>
        <v>0</v>
      </c>
    </row>
    <row r="146" s="12" customFormat="1" ht="22.8" customHeight="1">
      <c r="A146" s="12"/>
      <c r="B146" s="219"/>
      <c r="C146" s="220"/>
      <c r="D146" s="221" t="s">
        <v>73</v>
      </c>
      <c r="E146" s="233" t="s">
        <v>142</v>
      </c>
      <c r="F146" s="233" t="s">
        <v>143</v>
      </c>
      <c r="G146" s="220"/>
      <c r="H146" s="220"/>
      <c r="I146" s="223"/>
      <c r="J146" s="234">
        <f>BK146</f>
        <v>0</v>
      </c>
      <c r="K146" s="220"/>
      <c r="L146" s="225"/>
      <c r="M146" s="226"/>
      <c r="N146" s="227"/>
      <c r="O146" s="227"/>
      <c r="P146" s="228">
        <f>SUM(P147:P158)</f>
        <v>0</v>
      </c>
      <c r="Q146" s="227"/>
      <c r="R146" s="228">
        <f>SUM(R147:R158)</f>
        <v>4.67372765</v>
      </c>
      <c r="S146" s="227"/>
      <c r="T146" s="229">
        <f>SUM(T147:T158)</f>
        <v>0</v>
      </c>
      <c r="U146" s="12"/>
      <c r="V146" s="12"/>
      <c r="W146" s="12"/>
      <c r="X146" s="12"/>
      <c r="Y146" s="12"/>
      <c r="Z146" s="12"/>
      <c r="AA146" s="12"/>
      <c r="AB146" s="12"/>
      <c r="AC146" s="12"/>
      <c r="AD146" s="12"/>
      <c r="AE146" s="12"/>
      <c r="AR146" s="230" t="s">
        <v>82</v>
      </c>
      <c r="AT146" s="231" t="s">
        <v>73</v>
      </c>
      <c r="AU146" s="231" t="s">
        <v>82</v>
      </c>
      <c r="AY146" s="230" t="s">
        <v>141</v>
      </c>
      <c r="BK146" s="232">
        <f>SUM(BK147:BK158)</f>
        <v>0</v>
      </c>
    </row>
    <row r="147" s="2" customFormat="1" ht="16.5" customHeight="1">
      <c r="A147" s="39"/>
      <c r="B147" s="40"/>
      <c r="C147" s="235" t="s">
        <v>82</v>
      </c>
      <c r="D147" s="235" t="s">
        <v>144</v>
      </c>
      <c r="E147" s="236" t="s">
        <v>145</v>
      </c>
      <c r="F147" s="237" t="s">
        <v>146</v>
      </c>
      <c r="G147" s="238" t="s">
        <v>147</v>
      </c>
      <c r="H147" s="239">
        <v>387.54000000000002</v>
      </c>
      <c r="I147" s="240"/>
      <c r="J147" s="241">
        <f>ROUND(I147*H147,2)</f>
        <v>0</v>
      </c>
      <c r="K147" s="242"/>
      <c r="L147" s="45"/>
      <c r="M147" s="243" t="s">
        <v>1</v>
      </c>
      <c r="N147" s="244" t="s">
        <v>39</v>
      </c>
      <c r="O147" s="92"/>
      <c r="P147" s="245">
        <f>O147*H147</f>
        <v>0</v>
      </c>
      <c r="Q147" s="245">
        <v>0.00069999999999999999</v>
      </c>
      <c r="R147" s="245">
        <f>Q147*H147</f>
        <v>0.27127800000000002</v>
      </c>
      <c r="S147" s="245">
        <v>0</v>
      </c>
      <c r="T147" s="246">
        <f>S147*H147</f>
        <v>0</v>
      </c>
      <c r="U147" s="39"/>
      <c r="V147" s="39"/>
      <c r="W147" s="39"/>
      <c r="X147" s="39"/>
      <c r="Y147" s="39"/>
      <c r="Z147" s="39"/>
      <c r="AA147" s="39"/>
      <c r="AB147" s="39"/>
      <c r="AC147" s="39"/>
      <c r="AD147" s="39"/>
      <c r="AE147" s="39"/>
      <c r="AR147" s="247" t="s">
        <v>148</v>
      </c>
      <c r="AT147" s="247" t="s">
        <v>144</v>
      </c>
      <c r="AU147" s="247" t="s">
        <v>84</v>
      </c>
      <c r="AY147" s="18" t="s">
        <v>141</v>
      </c>
      <c r="BE147" s="248">
        <f>IF(N147="základní",J147,0)</f>
        <v>0</v>
      </c>
      <c r="BF147" s="248">
        <f>IF(N147="snížená",J147,0)</f>
        <v>0</v>
      </c>
      <c r="BG147" s="248">
        <f>IF(N147="zákl. přenesená",J147,0)</f>
        <v>0</v>
      </c>
      <c r="BH147" s="248">
        <f>IF(N147="sníž. přenesená",J147,0)</f>
        <v>0</v>
      </c>
      <c r="BI147" s="248">
        <f>IF(N147="nulová",J147,0)</f>
        <v>0</v>
      </c>
      <c r="BJ147" s="18" t="s">
        <v>82</v>
      </c>
      <c r="BK147" s="248">
        <f>ROUND(I147*H147,2)</f>
        <v>0</v>
      </c>
      <c r="BL147" s="18" t="s">
        <v>148</v>
      </c>
      <c r="BM147" s="247" t="s">
        <v>149</v>
      </c>
    </row>
    <row r="148" s="13" customFormat="1">
      <c r="A148" s="13"/>
      <c r="B148" s="249"/>
      <c r="C148" s="250"/>
      <c r="D148" s="251" t="s">
        <v>150</v>
      </c>
      <c r="E148" s="252" t="s">
        <v>1</v>
      </c>
      <c r="F148" s="253" t="s">
        <v>151</v>
      </c>
      <c r="G148" s="250"/>
      <c r="H148" s="254">
        <v>345.80000000000001</v>
      </c>
      <c r="I148" s="255"/>
      <c r="J148" s="250"/>
      <c r="K148" s="250"/>
      <c r="L148" s="256"/>
      <c r="M148" s="257"/>
      <c r="N148" s="258"/>
      <c r="O148" s="258"/>
      <c r="P148" s="258"/>
      <c r="Q148" s="258"/>
      <c r="R148" s="258"/>
      <c r="S148" s="258"/>
      <c r="T148" s="259"/>
      <c r="U148" s="13"/>
      <c r="V148" s="13"/>
      <c r="W148" s="13"/>
      <c r="X148" s="13"/>
      <c r="Y148" s="13"/>
      <c r="Z148" s="13"/>
      <c r="AA148" s="13"/>
      <c r="AB148" s="13"/>
      <c r="AC148" s="13"/>
      <c r="AD148" s="13"/>
      <c r="AE148" s="13"/>
      <c r="AT148" s="260" t="s">
        <v>150</v>
      </c>
      <c r="AU148" s="260" t="s">
        <v>84</v>
      </c>
      <c r="AV148" s="13" t="s">
        <v>84</v>
      </c>
      <c r="AW148" s="13" t="s">
        <v>31</v>
      </c>
      <c r="AX148" s="13" t="s">
        <v>74</v>
      </c>
      <c r="AY148" s="260" t="s">
        <v>141</v>
      </c>
    </row>
    <row r="149" s="13" customFormat="1">
      <c r="A149" s="13"/>
      <c r="B149" s="249"/>
      <c r="C149" s="250"/>
      <c r="D149" s="251" t="s">
        <v>150</v>
      </c>
      <c r="E149" s="252" t="s">
        <v>1</v>
      </c>
      <c r="F149" s="253" t="s">
        <v>152</v>
      </c>
      <c r="G149" s="250"/>
      <c r="H149" s="254">
        <v>31.620000000000001</v>
      </c>
      <c r="I149" s="255"/>
      <c r="J149" s="250"/>
      <c r="K149" s="250"/>
      <c r="L149" s="256"/>
      <c r="M149" s="257"/>
      <c r="N149" s="258"/>
      <c r="O149" s="258"/>
      <c r="P149" s="258"/>
      <c r="Q149" s="258"/>
      <c r="R149" s="258"/>
      <c r="S149" s="258"/>
      <c r="T149" s="259"/>
      <c r="U149" s="13"/>
      <c r="V149" s="13"/>
      <c r="W149" s="13"/>
      <c r="X149" s="13"/>
      <c r="Y149" s="13"/>
      <c r="Z149" s="13"/>
      <c r="AA149" s="13"/>
      <c r="AB149" s="13"/>
      <c r="AC149" s="13"/>
      <c r="AD149" s="13"/>
      <c r="AE149" s="13"/>
      <c r="AT149" s="260" t="s">
        <v>150</v>
      </c>
      <c r="AU149" s="260" t="s">
        <v>84</v>
      </c>
      <c r="AV149" s="13" t="s">
        <v>84</v>
      </c>
      <c r="AW149" s="13" t="s">
        <v>31</v>
      </c>
      <c r="AX149" s="13" t="s">
        <v>74</v>
      </c>
      <c r="AY149" s="260" t="s">
        <v>141</v>
      </c>
    </row>
    <row r="150" s="13" customFormat="1">
      <c r="A150" s="13"/>
      <c r="B150" s="249"/>
      <c r="C150" s="250"/>
      <c r="D150" s="251" t="s">
        <v>150</v>
      </c>
      <c r="E150" s="252" t="s">
        <v>1</v>
      </c>
      <c r="F150" s="253" t="s">
        <v>153</v>
      </c>
      <c r="G150" s="250"/>
      <c r="H150" s="254">
        <v>10.119999999999999</v>
      </c>
      <c r="I150" s="255"/>
      <c r="J150" s="250"/>
      <c r="K150" s="250"/>
      <c r="L150" s="256"/>
      <c r="M150" s="257"/>
      <c r="N150" s="258"/>
      <c r="O150" s="258"/>
      <c r="P150" s="258"/>
      <c r="Q150" s="258"/>
      <c r="R150" s="258"/>
      <c r="S150" s="258"/>
      <c r="T150" s="259"/>
      <c r="U150" s="13"/>
      <c r="V150" s="13"/>
      <c r="W150" s="13"/>
      <c r="X150" s="13"/>
      <c r="Y150" s="13"/>
      <c r="Z150" s="13"/>
      <c r="AA150" s="13"/>
      <c r="AB150" s="13"/>
      <c r="AC150" s="13"/>
      <c r="AD150" s="13"/>
      <c r="AE150" s="13"/>
      <c r="AT150" s="260" t="s">
        <v>150</v>
      </c>
      <c r="AU150" s="260" t="s">
        <v>84</v>
      </c>
      <c r="AV150" s="13" t="s">
        <v>84</v>
      </c>
      <c r="AW150" s="13" t="s">
        <v>31</v>
      </c>
      <c r="AX150" s="13" t="s">
        <v>74</v>
      </c>
      <c r="AY150" s="260" t="s">
        <v>141</v>
      </c>
    </row>
    <row r="151" s="14" customFormat="1">
      <c r="A151" s="14"/>
      <c r="B151" s="261"/>
      <c r="C151" s="262"/>
      <c r="D151" s="251" t="s">
        <v>150</v>
      </c>
      <c r="E151" s="263" t="s">
        <v>1</v>
      </c>
      <c r="F151" s="264" t="s">
        <v>154</v>
      </c>
      <c r="G151" s="262"/>
      <c r="H151" s="265">
        <v>387.54000000000002</v>
      </c>
      <c r="I151" s="266"/>
      <c r="J151" s="262"/>
      <c r="K151" s="262"/>
      <c r="L151" s="267"/>
      <c r="M151" s="268"/>
      <c r="N151" s="269"/>
      <c r="O151" s="269"/>
      <c r="P151" s="269"/>
      <c r="Q151" s="269"/>
      <c r="R151" s="269"/>
      <c r="S151" s="269"/>
      <c r="T151" s="270"/>
      <c r="U151" s="14"/>
      <c r="V151" s="14"/>
      <c r="W151" s="14"/>
      <c r="X151" s="14"/>
      <c r="Y151" s="14"/>
      <c r="Z151" s="14"/>
      <c r="AA151" s="14"/>
      <c r="AB151" s="14"/>
      <c r="AC151" s="14"/>
      <c r="AD151" s="14"/>
      <c r="AE151" s="14"/>
      <c r="AT151" s="271" t="s">
        <v>150</v>
      </c>
      <c r="AU151" s="271" t="s">
        <v>84</v>
      </c>
      <c r="AV151" s="14" t="s">
        <v>148</v>
      </c>
      <c r="AW151" s="14" t="s">
        <v>31</v>
      </c>
      <c r="AX151" s="14" t="s">
        <v>82</v>
      </c>
      <c r="AY151" s="271" t="s">
        <v>141</v>
      </c>
    </row>
    <row r="152" s="2" customFormat="1" ht="37.8" customHeight="1">
      <c r="A152" s="39"/>
      <c r="B152" s="40"/>
      <c r="C152" s="235" t="s">
        <v>84</v>
      </c>
      <c r="D152" s="235" t="s">
        <v>144</v>
      </c>
      <c r="E152" s="236" t="s">
        <v>155</v>
      </c>
      <c r="F152" s="237" t="s">
        <v>156</v>
      </c>
      <c r="G152" s="238" t="s">
        <v>147</v>
      </c>
      <c r="H152" s="239">
        <v>41.740000000000002</v>
      </c>
      <c r="I152" s="240"/>
      <c r="J152" s="241">
        <f>ROUND(I152*H152,2)</f>
        <v>0</v>
      </c>
      <c r="K152" s="242"/>
      <c r="L152" s="45"/>
      <c r="M152" s="243" t="s">
        <v>1</v>
      </c>
      <c r="N152" s="244" t="s">
        <v>39</v>
      </c>
      <c r="O152" s="92"/>
      <c r="P152" s="245">
        <f>O152*H152</f>
        <v>0</v>
      </c>
      <c r="Q152" s="245">
        <v>0.00941</v>
      </c>
      <c r="R152" s="245">
        <f>Q152*H152</f>
        <v>0.39277339999999999</v>
      </c>
      <c r="S152" s="245">
        <v>0</v>
      </c>
      <c r="T152" s="246">
        <f>S152*H152</f>
        <v>0</v>
      </c>
      <c r="U152" s="39"/>
      <c r="V152" s="39"/>
      <c r="W152" s="39"/>
      <c r="X152" s="39"/>
      <c r="Y152" s="39"/>
      <c r="Z152" s="39"/>
      <c r="AA152" s="39"/>
      <c r="AB152" s="39"/>
      <c r="AC152" s="39"/>
      <c r="AD152" s="39"/>
      <c r="AE152" s="39"/>
      <c r="AR152" s="247" t="s">
        <v>148</v>
      </c>
      <c r="AT152" s="247" t="s">
        <v>144</v>
      </c>
      <c r="AU152" s="247" t="s">
        <v>84</v>
      </c>
      <c r="AY152" s="18" t="s">
        <v>141</v>
      </c>
      <c r="BE152" s="248">
        <f>IF(N152="základní",J152,0)</f>
        <v>0</v>
      </c>
      <c r="BF152" s="248">
        <f>IF(N152="snížená",J152,0)</f>
        <v>0</v>
      </c>
      <c r="BG152" s="248">
        <f>IF(N152="zákl. přenesená",J152,0)</f>
        <v>0</v>
      </c>
      <c r="BH152" s="248">
        <f>IF(N152="sníž. přenesená",J152,0)</f>
        <v>0</v>
      </c>
      <c r="BI152" s="248">
        <f>IF(N152="nulová",J152,0)</f>
        <v>0</v>
      </c>
      <c r="BJ152" s="18" t="s">
        <v>82</v>
      </c>
      <c r="BK152" s="248">
        <f>ROUND(I152*H152,2)</f>
        <v>0</v>
      </c>
      <c r="BL152" s="18" t="s">
        <v>148</v>
      </c>
      <c r="BM152" s="247" t="s">
        <v>157</v>
      </c>
    </row>
    <row r="153" s="13" customFormat="1">
      <c r="A153" s="13"/>
      <c r="B153" s="249"/>
      <c r="C153" s="250"/>
      <c r="D153" s="251" t="s">
        <v>150</v>
      </c>
      <c r="E153" s="252" t="s">
        <v>1</v>
      </c>
      <c r="F153" s="253" t="s">
        <v>158</v>
      </c>
      <c r="G153" s="250"/>
      <c r="H153" s="254">
        <v>41.740000000000002</v>
      </c>
      <c r="I153" s="255"/>
      <c r="J153" s="250"/>
      <c r="K153" s="250"/>
      <c r="L153" s="256"/>
      <c r="M153" s="257"/>
      <c r="N153" s="258"/>
      <c r="O153" s="258"/>
      <c r="P153" s="258"/>
      <c r="Q153" s="258"/>
      <c r="R153" s="258"/>
      <c r="S153" s="258"/>
      <c r="T153" s="259"/>
      <c r="U153" s="13"/>
      <c r="V153" s="13"/>
      <c r="W153" s="13"/>
      <c r="X153" s="13"/>
      <c r="Y153" s="13"/>
      <c r="Z153" s="13"/>
      <c r="AA153" s="13"/>
      <c r="AB153" s="13"/>
      <c r="AC153" s="13"/>
      <c r="AD153" s="13"/>
      <c r="AE153" s="13"/>
      <c r="AT153" s="260" t="s">
        <v>150</v>
      </c>
      <c r="AU153" s="260" t="s">
        <v>84</v>
      </c>
      <c r="AV153" s="13" t="s">
        <v>84</v>
      </c>
      <c r="AW153" s="13" t="s">
        <v>31</v>
      </c>
      <c r="AX153" s="13" t="s">
        <v>82</v>
      </c>
      <c r="AY153" s="260" t="s">
        <v>141</v>
      </c>
    </row>
    <row r="154" s="2" customFormat="1" ht="24.15" customHeight="1">
      <c r="A154" s="39"/>
      <c r="B154" s="40"/>
      <c r="C154" s="235" t="s">
        <v>159</v>
      </c>
      <c r="D154" s="235" t="s">
        <v>144</v>
      </c>
      <c r="E154" s="236" t="s">
        <v>160</v>
      </c>
      <c r="F154" s="237" t="s">
        <v>161</v>
      </c>
      <c r="G154" s="238" t="s">
        <v>147</v>
      </c>
      <c r="H154" s="239">
        <v>41.740000000000002</v>
      </c>
      <c r="I154" s="240"/>
      <c r="J154" s="241">
        <f>ROUND(I154*H154,2)</f>
        <v>0</v>
      </c>
      <c r="K154" s="242"/>
      <c r="L154" s="45"/>
      <c r="M154" s="243" t="s">
        <v>1</v>
      </c>
      <c r="N154" s="244" t="s">
        <v>39</v>
      </c>
      <c r="O154" s="92"/>
      <c r="P154" s="245">
        <f>O154*H154</f>
        <v>0</v>
      </c>
      <c r="Q154" s="245">
        <v>0.00025999999999999998</v>
      </c>
      <c r="R154" s="245">
        <f>Q154*H154</f>
        <v>0.0108524</v>
      </c>
      <c r="S154" s="245">
        <v>0</v>
      </c>
      <c r="T154" s="246">
        <f>S154*H154</f>
        <v>0</v>
      </c>
      <c r="U154" s="39"/>
      <c r="V154" s="39"/>
      <c r="W154" s="39"/>
      <c r="X154" s="39"/>
      <c r="Y154" s="39"/>
      <c r="Z154" s="39"/>
      <c r="AA154" s="39"/>
      <c r="AB154" s="39"/>
      <c r="AC154" s="39"/>
      <c r="AD154" s="39"/>
      <c r="AE154" s="39"/>
      <c r="AR154" s="247" t="s">
        <v>148</v>
      </c>
      <c r="AT154" s="247" t="s">
        <v>144</v>
      </c>
      <c r="AU154" s="247" t="s">
        <v>84</v>
      </c>
      <c r="AY154" s="18" t="s">
        <v>141</v>
      </c>
      <c r="BE154" s="248">
        <f>IF(N154="základní",J154,0)</f>
        <v>0</v>
      </c>
      <c r="BF154" s="248">
        <f>IF(N154="snížená",J154,0)</f>
        <v>0</v>
      </c>
      <c r="BG154" s="248">
        <f>IF(N154="zákl. přenesená",J154,0)</f>
        <v>0</v>
      </c>
      <c r="BH154" s="248">
        <f>IF(N154="sníž. přenesená",J154,0)</f>
        <v>0</v>
      </c>
      <c r="BI154" s="248">
        <f>IF(N154="nulová",J154,0)</f>
        <v>0</v>
      </c>
      <c r="BJ154" s="18" t="s">
        <v>82</v>
      </c>
      <c r="BK154" s="248">
        <f>ROUND(I154*H154,2)</f>
        <v>0</v>
      </c>
      <c r="BL154" s="18" t="s">
        <v>148</v>
      </c>
      <c r="BM154" s="247" t="s">
        <v>162</v>
      </c>
    </row>
    <row r="155" s="2" customFormat="1" ht="37.8" customHeight="1">
      <c r="A155" s="39"/>
      <c r="B155" s="40"/>
      <c r="C155" s="235" t="s">
        <v>163</v>
      </c>
      <c r="D155" s="235" t="s">
        <v>144</v>
      </c>
      <c r="E155" s="236" t="s">
        <v>164</v>
      </c>
      <c r="F155" s="237" t="s">
        <v>165</v>
      </c>
      <c r="G155" s="238" t="s">
        <v>147</v>
      </c>
      <c r="H155" s="239">
        <v>697.14499999999998</v>
      </c>
      <c r="I155" s="240"/>
      <c r="J155" s="241">
        <f>ROUND(I155*H155,2)</f>
        <v>0</v>
      </c>
      <c r="K155" s="242"/>
      <c r="L155" s="45"/>
      <c r="M155" s="243" t="s">
        <v>1</v>
      </c>
      <c r="N155" s="244" t="s">
        <v>39</v>
      </c>
      <c r="O155" s="92"/>
      <c r="P155" s="245">
        <f>O155*H155</f>
        <v>0</v>
      </c>
      <c r="Q155" s="245">
        <v>0.0057099999999999998</v>
      </c>
      <c r="R155" s="245">
        <f>Q155*H155</f>
        <v>3.9806979499999997</v>
      </c>
      <c r="S155" s="245">
        <v>0</v>
      </c>
      <c r="T155" s="246">
        <f>S155*H155</f>
        <v>0</v>
      </c>
      <c r="U155" s="39"/>
      <c r="V155" s="39"/>
      <c r="W155" s="39"/>
      <c r="X155" s="39"/>
      <c r="Y155" s="39"/>
      <c r="Z155" s="39"/>
      <c r="AA155" s="39"/>
      <c r="AB155" s="39"/>
      <c r="AC155" s="39"/>
      <c r="AD155" s="39"/>
      <c r="AE155" s="39"/>
      <c r="AR155" s="247" t="s">
        <v>148</v>
      </c>
      <c r="AT155" s="247" t="s">
        <v>144</v>
      </c>
      <c r="AU155" s="247" t="s">
        <v>84</v>
      </c>
      <c r="AY155" s="18" t="s">
        <v>141</v>
      </c>
      <c r="BE155" s="248">
        <f>IF(N155="základní",J155,0)</f>
        <v>0</v>
      </c>
      <c r="BF155" s="248">
        <f>IF(N155="snížená",J155,0)</f>
        <v>0</v>
      </c>
      <c r="BG155" s="248">
        <f>IF(N155="zákl. přenesená",J155,0)</f>
        <v>0</v>
      </c>
      <c r="BH155" s="248">
        <f>IF(N155="sníž. přenesená",J155,0)</f>
        <v>0</v>
      </c>
      <c r="BI155" s="248">
        <f>IF(N155="nulová",J155,0)</f>
        <v>0</v>
      </c>
      <c r="BJ155" s="18" t="s">
        <v>82</v>
      </c>
      <c r="BK155" s="248">
        <f>ROUND(I155*H155,2)</f>
        <v>0</v>
      </c>
      <c r="BL155" s="18" t="s">
        <v>148</v>
      </c>
      <c r="BM155" s="247" t="s">
        <v>166</v>
      </c>
    </row>
    <row r="156" s="13" customFormat="1">
      <c r="A156" s="13"/>
      <c r="B156" s="249"/>
      <c r="C156" s="250"/>
      <c r="D156" s="251" t="s">
        <v>150</v>
      </c>
      <c r="E156" s="252" t="s">
        <v>1</v>
      </c>
      <c r="F156" s="253" t="s">
        <v>167</v>
      </c>
      <c r="G156" s="250"/>
      <c r="H156" s="254">
        <v>697.14499999999998</v>
      </c>
      <c r="I156" s="255"/>
      <c r="J156" s="250"/>
      <c r="K156" s="250"/>
      <c r="L156" s="256"/>
      <c r="M156" s="257"/>
      <c r="N156" s="258"/>
      <c r="O156" s="258"/>
      <c r="P156" s="258"/>
      <c r="Q156" s="258"/>
      <c r="R156" s="258"/>
      <c r="S156" s="258"/>
      <c r="T156" s="259"/>
      <c r="U156" s="13"/>
      <c r="V156" s="13"/>
      <c r="W156" s="13"/>
      <c r="X156" s="13"/>
      <c r="Y156" s="13"/>
      <c r="Z156" s="13"/>
      <c r="AA156" s="13"/>
      <c r="AB156" s="13"/>
      <c r="AC156" s="13"/>
      <c r="AD156" s="13"/>
      <c r="AE156" s="13"/>
      <c r="AT156" s="260" t="s">
        <v>150</v>
      </c>
      <c r="AU156" s="260" t="s">
        <v>84</v>
      </c>
      <c r="AV156" s="13" t="s">
        <v>84</v>
      </c>
      <c r="AW156" s="13" t="s">
        <v>31</v>
      </c>
      <c r="AX156" s="13" t="s">
        <v>82</v>
      </c>
      <c r="AY156" s="260" t="s">
        <v>141</v>
      </c>
    </row>
    <row r="157" s="2" customFormat="1" ht="24.15" customHeight="1">
      <c r="A157" s="39"/>
      <c r="B157" s="40"/>
      <c r="C157" s="235" t="s">
        <v>168</v>
      </c>
      <c r="D157" s="235" t="s">
        <v>144</v>
      </c>
      <c r="E157" s="236" t="s">
        <v>169</v>
      </c>
      <c r="F157" s="237" t="s">
        <v>170</v>
      </c>
      <c r="G157" s="238" t="s">
        <v>147</v>
      </c>
      <c r="H157" s="239">
        <v>69.715000000000003</v>
      </c>
      <c r="I157" s="240"/>
      <c r="J157" s="241">
        <f>ROUND(I157*H157,2)</f>
        <v>0</v>
      </c>
      <c r="K157" s="242"/>
      <c r="L157" s="45"/>
      <c r="M157" s="243" t="s">
        <v>1</v>
      </c>
      <c r="N157" s="244" t="s">
        <v>39</v>
      </c>
      <c r="O157" s="92"/>
      <c r="P157" s="245">
        <f>O157*H157</f>
        <v>0</v>
      </c>
      <c r="Q157" s="245">
        <v>0.00025999999999999998</v>
      </c>
      <c r="R157" s="245">
        <f>Q157*H157</f>
        <v>0.0181259</v>
      </c>
      <c r="S157" s="245">
        <v>0</v>
      </c>
      <c r="T157" s="246">
        <f>S157*H157</f>
        <v>0</v>
      </c>
      <c r="U157" s="39"/>
      <c r="V157" s="39"/>
      <c r="W157" s="39"/>
      <c r="X157" s="39"/>
      <c r="Y157" s="39"/>
      <c r="Z157" s="39"/>
      <c r="AA157" s="39"/>
      <c r="AB157" s="39"/>
      <c r="AC157" s="39"/>
      <c r="AD157" s="39"/>
      <c r="AE157" s="39"/>
      <c r="AR157" s="247" t="s">
        <v>148</v>
      </c>
      <c r="AT157" s="247" t="s">
        <v>144</v>
      </c>
      <c r="AU157" s="247" t="s">
        <v>84</v>
      </c>
      <c r="AY157" s="18" t="s">
        <v>141</v>
      </c>
      <c r="BE157" s="248">
        <f>IF(N157="základní",J157,0)</f>
        <v>0</v>
      </c>
      <c r="BF157" s="248">
        <f>IF(N157="snížená",J157,0)</f>
        <v>0</v>
      </c>
      <c r="BG157" s="248">
        <f>IF(N157="zákl. přenesená",J157,0)</f>
        <v>0</v>
      </c>
      <c r="BH157" s="248">
        <f>IF(N157="sníž. přenesená",J157,0)</f>
        <v>0</v>
      </c>
      <c r="BI157" s="248">
        <f>IF(N157="nulová",J157,0)</f>
        <v>0</v>
      </c>
      <c r="BJ157" s="18" t="s">
        <v>82</v>
      </c>
      <c r="BK157" s="248">
        <f>ROUND(I157*H157,2)</f>
        <v>0</v>
      </c>
      <c r="BL157" s="18" t="s">
        <v>148</v>
      </c>
      <c r="BM157" s="247" t="s">
        <v>171</v>
      </c>
    </row>
    <row r="158" s="13" customFormat="1">
      <c r="A158" s="13"/>
      <c r="B158" s="249"/>
      <c r="C158" s="250"/>
      <c r="D158" s="251" t="s">
        <v>150</v>
      </c>
      <c r="E158" s="252" t="s">
        <v>1</v>
      </c>
      <c r="F158" s="253" t="s">
        <v>172</v>
      </c>
      <c r="G158" s="250"/>
      <c r="H158" s="254">
        <v>69.715000000000003</v>
      </c>
      <c r="I158" s="255"/>
      <c r="J158" s="250"/>
      <c r="K158" s="250"/>
      <c r="L158" s="256"/>
      <c r="M158" s="257"/>
      <c r="N158" s="258"/>
      <c r="O158" s="258"/>
      <c r="P158" s="258"/>
      <c r="Q158" s="258"/>
      <c r="R158" s="258"/>
      <c r="S158" s="258"/>
      <c r="T158" s="259"/>
      <c r="U158" s="13"/>
      <c r="V158" s="13"/>
      <c r="W158" s="13"/>
      <c r="X158" s="13"/>
      <c r="Y158" s="13"/>
      <c r="Z158" s="13"/>
      <c r="AA158" s="13"/>
      <c r="AB158" s="13"/>
      <c r="AC158" s="13"/>
      <c r="AD158" s="13"/>
      <c r="AE158" s="13"/>
      <c r="AT158" s="260" t="s">
        <v>150</v>
      </c>
      <c r="AU158" s="260" t="s">
        <v>84</v>
      </c>
      <c r="AV158" s="13" t="s">
        <v>84</v>
      </c>
      <c r="AW158" s="13" t="s">
        <v>31</v>
      </c>
      <c r="AX158" s="13" t="s">
        <v>82</v>
      </c>
      <c r="AY158" s="260" t="s">
        <v>141</v>
      </c>
    </row>
    <row r="159" s="12" customFormat="1" ht="22.8" customHeight="1">
      <c r="A159" s="12"/>
      <c r="B159" s="219"/>
      <c r="C159" s="220"/>
      <c r="D159" s="221" t="s">
        <v>73</v>
      </c>
      <c r="E159" s="233" t="s">
        <v>173</v>
      </c>
      <c r="F159" s="233" t="s">
        <v>174</v>
      </c>
      <c r="G159" s="220"/>
      <c r="H159" s="220"/>
      <c r="I159" s="223"/>
      <c r="J159" s="234">
        <f>BK159</f>
        <v>0</v>
      </c>
      <c r="K159" s="220"/>
      <c r="L159" s="225"/>
      <c r="M159" s="226"/>
      <c r="N159" s="227"/>
      <c r="O159" s="227"/>
      <c r="P159" s="228">
        <f>SUM(P160:P190)</f>
        <v>0</v>
      </c>
      <c r="Q159" s="227"/>
      <c r="R159" s="228">
        <f>SUM(R160:R190)</f>
        <v>0.015501600000000003</v>
      </c>
      <c r="S159" s="227"/>
      <c r="T159" s="229">
        <f>SUM(T160:T190)</f>
        <v>4.4544600000000001</v>
      </c>
      <c r="U159" s="12"/>
      <c r="V159" s="12"/>
      <c r="W159" s="12"/>
      <c r="X159" s="12"/>
      <c r="Y159" s="12"/>
      <c r="Z159" s="12"/>
      <c r="AA159" s="12"/>
      <c r="AB159" s="12"/>
      <c r="AC159" s="12"/>
      <c r="AD159" s="12"/>
      <c r="AE159" s="12"/>
      <c r="AR159" s="230" t="s">
        <v>82</v>
      </c>
      <c r="AT159" s="231" t="s">
        <v>73</v>
      </c>
      <c r="AU159" s="231" t="s">
        <v>82</v>
      </c>
      <c r="AY159" s="230" t="s">
        <v>141</v>
      </c>
      <c r="BK159" s="232">
        <f>SUM(BK160:BK190)</f>
        <v>0</v>
      </c>
    </row>
    <row r="160" s="2" customFormat="1" ht="37.8" customHeight="1">
      <c r="A160" s="39"/>
      <c r="B160" s="40"/>
      <c r="C160" s="235" t="s">
        <v>142</v>
      </c>
      <c r="D160" s="235" t="s">
        <v>144</v>
      </c>
      <c r="E160" s="236" t="s">
        <v>175</v>
      </c>
      <c r="F160" s="237" t="s">
        <v>176</v>
      </c>
      <c r="G160" s="238" t="s">
        <v>147</v>
      </c>
      <c r="H160" s="239">
        <v>387.54000000000002</v>
      </c>
      <c r="I160" s="240"/>
      <c r="J160" s="241">
        <f>ROUND(I160*H160,2)</f>
        <v>0</v>
      </c>
      <c r="K160" s="242"/>
      <c r="L160" s="45"/>
      <c r="M160" s="243" t="s">
        <v>1</v>
      </c>
      <c r="N160" s="244" t="s">
        <v>39</v>
      </c>
      <c r="O160" s="92"/>
      <c r="P160" s="245">
        <f>O160*H160</f>
        <v>0</v>
      </c>
      <c r="Q160" s="245">
        <v>0</v>
      </c>
      <c r="R160" s="245">
        <f>Q160*H160</f>
        <v>0</v>
      </c>
      <c r="S160" s="245">
        <v>0</v>
      </c>
      <c r="T160" s="246">
        <f>S160*H160</f>
        <v>0</v>
      </c>
      <c r="U160" s="39"/>
      <c r="V160" s="39"/>
      <c r="W160" s="39"/>
      <c r="X160" s="39"/>
      <c r="Y160" s="39"/>
      <c r="Z160" s="39"/>
      <c r="AA160" s="39"/>
      <c r="AB160" s="39"/>
      <c r="AC160" s="39"/>
      <c r="AD160" s="39"/>
      <c r="AE160" s="39"/>
      <c r="AR160" s="247" t="s">
        <v>148</v>
      </c>
      <c r="AT160" s="247" t="s">
        <v>144</v>
      </c>
      <c r="AU160" s="247" t="s">
        <v>84</v>
      </c>
      <c r="AY160" s="18" t="s">
        <v>141</v>
      </c>
      <c r="BE160" s="248">
        <f>IF(N160="základní",J160,0)</f>
        <v>0</v>
      </c>
      <c r="BF160" s="248">
        <f>IF(N160="snížená",J160,0)</f>
        <v>0</v>
      </c>
      <c r="BG160" s="248">
        <f>IF(N160="zákl. přenesená",J160,0)</f>
        <v>0</v>
      </c>
      <c r="BH160" s="248">
        <f>IF(N160="sníž. přenesená",J160,0)</f>
        <v>0</v>
      </c>
      <c r="BI160" s="248">
        <f>IF(N160="nulová",J160,0)</f>
        <v>0</v>
      </c>
      <c r="BJ160" s="18" t="s">
        <v>82</v>
      </c>
      <c r="BK160" s="248">
        <f>ROUND(I160*H160,2)</f>
        <v>0</v>
      </c>
      <c r="BL160" s="18" t="s">
        <v>148</v>
      </c>
      <c r="BM160" s="247" t="s">
        <v>177</v>
      </c>
    </row>
    <row r="161" s="13" customFormat="1">
      <c r="A161" s="13"/>
      <c r="B161" s="249"/>
      <c r="C161" s="250"/>
      <c r="D161" s="251" t="s">
        <v>150</v>
      </c>
      <c r="E161" s="252" t="s">
        <v>1</v>
      </c>
      <c r="F161" s="253" t="s">
        <v>151</v>
      </c>
      <c r="G161" s="250"/>
      <c r="H161" s="254">
        <v>345.80000000000001</v>
      </c>
      <c r="I161" s="255"/>
      <c r="J161" s="250"/>
      <c r="K161" s="250"/>
      <c r="L161" s="256"/>
      <c r="M161" s="257"/>
      <c r="N161" s="258"/>
      <c r="O161" s="258"/>
      <c r="P161" s="258"/>
      <c r="Q161" s="258"/>
      <c r="R161" s="258"/>
      <c r="S161" s="258"/>
      <c r="T161" s="259"/>
      <c r="U161" s="13"/>
      <c r="V161" s="13"/>
      <c r="W161" s="13"/>
      <c r="X161" s="13"/>
      <c r="Y161" s="13"/>
      <c r="Z161" s="13"/>
      <c r="AA161" s="13"/>
      <c r="AB161" s="13"/>
      <c r="AC161" s="13"/>
      <c r="AD161" s="13"/>
      <c r="AE161" s="13"/>
      <c r="AT161" s="260" t="s">
        <v>150</v>
      </c>
      <c r="AU161" s="260" t="s">
        <v>84</v>
      </c>
      <c r="AV161" s="13" t="s">
        <v>84</v>
      </c>
      <c r="AW161" s="13" t="s">
        <v>31</v>
      </c>
      <c r="AX161" s="13" t="s">
        <v>74</v>
      </c>
      <c r="AY161" s="260" t="s">
        <v>141</v>
      </c>
    </row>
    <row r="162" s="13" customFormat="1">
      <c r="A162" s="13"/>
      <c r="B162" s="249"/>
      <c r="C162" s="250"/>
      <c r="D162" s="251" t="s">
        <v>150</v>
      </c>
      <c r="E162" s="252" t="s">
        <v>1</v>
      </c>
      <c r="F162" s="253" t="s">
        <v>152</v>
      </c>
      <c r="G162" s="250"/>
      <c r="H162" s="254">
        <v>31.620000000000001</v>
      </c>
      <c r="I162" s="255"/>
      <c r="J162" s="250"/>
      <c r="K162" s="250"/>
      <c r="L162" s="256"/>
      <c r="M162" s="257"/>
      <c r="N162" s="258"/>
      <c r="O162" s="258"/>
      <c r="P162" s="258"/>
      <c r="Q162" s="258"/>
      <c r="R162" s="258"/>
      <c r="S162" s="258"/>
      <c r="T162" s="259"/>
      <c r="U162" s="13"/>
      <c r="V162" s="13"/>
      <c r="W162" s="13"/>
      <c r="X162" s="13"/>
      <c r="Y162" s="13"/>
      <c r="Z162" s="13"/>
      <c r="AA162" s="13"/>
      <c r="AB162" s="13"/>
      <c r="AC162" s="13"/>
      <c r="AD162" s="13"/>
      <c r="AE162" s="13"/>
      <c r="AT162" s="260" t="s">
        <v>150</v>
      </c>
      <c r="AU162" s="260" t="s">
        <v>84</v>
      </c>
      <c r="AV162" s="13" t="s">
        <v>84</v>
      </c>
      <c r="AW162" s="13" t="s">
        <v>31</v>
      </c>
      <c r="AX162" s="13" t="s">
        <v>74</v>
      </c>
      <c r="AY162" s="260" t="s">
        <v>141</v>
      </c>
    </row>
    <row r="163" s="13" customFormat="1">
      <c r="A163" s="13"/>
      <c r="B163" s="249"/>
      <c r="C163" s="250"/>
      <c r="D163" s="251" t="s">
        <v>150</v>
      </c>
      <c r="E163" s="252" t="s">
        <v>1</v>
      </c>
      <c r="F163" s="253" t="s">
        <v>153</v>
      </c>
      <c r="G163" s="250"/>
      <c r="H163" s="254">
        <v>10.119999999999999</v>
      </c>
      <c r="I163" s="255"/>
      <c r="J163" s="250"/>
      <c r="K163" s="250"/>
      <c r="L163" s="256"/>
      <c r="M163" s="257"/>
      <c r="N163" s="258"/>
      <c r="O163" s="258"/>
      <c r="P163" s="258"/>
      <c r="Q163" s="258"/>
      <c r="R163" s="258"/>
      <c r="S163" s="258"/>
      <c r="T163" s="259"/>
      <c r="U163" s="13"/>
      <c r="V163" s="13"/>
      <c r="W163" s="13"/>
      <c r="X163" s="13"/>
      <c r="Y163" s="13"/>
      <c r="Z163" s="13"/>
      <c r="AA163" s="13"/>
      <c r="AB163" s="13"/>
      <c r="AC163" s="13"/>
      <c r="AD163" s="13"/>
      <c r="AE163" s="13"/>
      <c r="AT163" s="260" t="s">
        <v>150</v>
      </c>
      <c r="AU163" s="260" t="s">
        <v>84</v>
      </c>
      <c r="AV163" s="13" t="s">
        <v>84</v>
      </c>
      <c r="AW163" s="13" t="s">
        <v>31</v>
      </c>
      <c r="AX163" s="13" t="s">
        <v>74</v>
      </c>
      <c r="AY163" s="260" t="s">
        <v>141</v>
      </c>
    </row>
    <row r="164" s="14" customFormat="1">
      <c r="A164" s="14"/>
      <c r="B164" s="261"/>
      <c r="C164" s="262"/>
      <c r="D164" s="251" t="s">
        <v>150</v>
      </c>
      <c r="E164" s="263" t="s">
        <v>1</v>
      </c>
      <c r="F164" s="264" t="s">
        <v>154</v>
      </c>
      <c r="G164" s="262"/>
      <c r="H164" s="265">
        <v>387.54000000000002</v>
      </c>
      <c r="I164" s="266"/>
      <c r="J164" s="262"/>
      <c r="K164" s="262"/>
      <c r="L164" s="267"/>
      <c r="M164" s="268"/>
      <c r="N164" s="269"/>
      <c r="O164" s="269"/>
      <c r="P164" s="269"/>
      <c r="Q164" s="269"/>
      <c r="R164" s="269"/>
      <c r="S164" s="269"/>
      <c r="T164" s="270"/>
      <c r="U164" s="14"/>
      <c r="V164" s="14"/>
      <c r="W164" s="14"/>
      <c r="X164" s="14"/>
      <c r="Y164" s="14"/>
      <c r="Z164" s="14"/>
      <c r="AA164" s="14"/>
      <c r="AB164" s="14"/>
      <c r="AC164" s="14"/>
      <c r="AD164" s="14"/>
      <c r="AE164" s="14"/>
      <c r="AT164" s="271" t="s">
        <v>150</v>
      </c>
      <c r="AU164" s="271" t="s">
        <v>84</v>
      </c>
      <c r="AV164" s="14" t="s">
        <v>148</v>
      </c>
      <c r="AW164" s="14" t="s">
        <v>31</v>
      </c>
      <c r="AX164" s="14" t="s">
        <v>82</v>
      </c>
      <c r="AY164" s="271" t="s">
        <v>141</v>
      </c>
    </row>
    <row r="165" s="2" customFormat="1" ht="24.15" customHeight="1">
      <c r="A165" s="39"/>
      <c r="B165" s="40"/>
      <c r="C165" s="235" t="s">
        <v>178</v>
      </c>
      <c r="D165" s="235" t="s">
        <v>144</v>
      </c>
      <c r="E165" s="236" t="s">
        <v>179</v>
      </c>
      <c r="F165" s="237" t="s">
        <v>180</v>
      </c>
      <c r="G165" s="238" t="s">
        <v>147</v>
      </c>
      <c r="H165" s="239">
        <v>387.54000000000002</v>
      </c>
      <c r="I165" s="240"/>
      <c r="J165" s="241">
        <f>ROUND(I165*H165,2)</f>
        <v>0</v>
      </c>
      <c r="K165" s="242"/>
      <c r="L165" s="45"/>
      <c r="M165" s="243" t="s">
        <v>1</v>
      </c>
      <c r="N165" s="244" t="s">
        <v>39</v>
      </c>
      <c r="O165" s="92"/>
      <c r="P165" s="245">
        <f>O165*H165</f>
        <v>0</v>
      </c>
      <c r="Q165" s="245">
        <v>4.0000000000000003E-05</v>
      </c>
      <c r="R165" s="245">
        <f>Q165*H165</f>
        <v>0.015501600000000003</v>
      </c>
      <c r="S165" s="245">
        <v>0</v>
      </c>
      <c r="T165" s="246">
        <f>S165*H165</f>
        <v>0</v>
      </c>
      <c r="U165" s="39"/>
      <c r="V165" s="39"/>
      <c r="W165" s="39"/>
      <c r="X165" s="39"/>
      <c r="Y165" s="39"/>
      <c r="Z165" s="39"/>
      <c r="AA165" s="39"/>
      <c r="AB165" s="39"/>
      <c r="AC165" s="39"/>
      <c r="AD165" s="39"/>
      <c r="AE165" s="39"/>
      <c r="AR165" s="247" t="s">
        <v>148</v>
      </c>
      <c r="AT165" s="247" t="s">
        <v>144</v>
      </c>
      <c r="AU165" s="247" t="s">
        <v>84</v>
      </c>
      <c r="AY165" s="18" t="s">
        <v>141</v>
      </c>
      <c r="BE165" s="248">
        <f>IF(N165="základní",J165,0)</f>
        <v>0</v>
      </c>
      <c r="BF165" s="248">
        <f>IF(N165="snížená",J165,0)</f>
        <v>0</v>
      </c>
      <c r="BG165" s="248">
        <f>IF(N165="zákl. přenesená",J165,0)</f>
        <v>0</v>
      </c>
      <c r="BH165" s="248">
        <f>IF(N165="sníž. přenesená",J165,0)</f>
        <v>0</v>
      </c>
      <c r="BI165" s="248">
        <f>IF(N165="nulová",J165,0)</f>
        <v>0</v>
      </c>
      <c r="BJ165" s="18" t="s">
        <v>82</v>
      </c>
      <c r="BK165" s="248">
        <f>ROUND(I165*H165,2)</f>
        <v>0</v>
      </c>
      <c r="BL165" s="18" t="s">
        <v>148</v>
      </c>
      <c r="BM165" s="247" t="s">
        <v>181</v>
      </c>
    </row>
    <row r="166" s="13" customFormat="1">
      <c r="A166" s="13"/>
      <c r="B166" s="249"/>
      <c r="C166" s="250"/>
      <c r="D166" s="251" t="s">
        <v>150</v>
      </c>
      <c r="E166" s="252" t="s">
        <v>1</v>
      </c>
      <c r="F166" s="253" t="s">
        <v>151</v>
      </c>
      <c r="G166" s="250"/>
      <c r="H166" s="254">
        <v>345.80000000000001</v>
      </c>
      <c r="I166" s="255"/>
      <c r="J166" s="250"/>
      <c r="K166" s="250"/>
      <c r="L166" s="256"/>
      <c r="M166" s="257"/>
      <c r="N166" s="258"/>
      <c r="O166" s="258"/>
      <c r="P166" s="258"/>
      <c r="Q166" s="258"/>
      <c r="R166" s="258"/>
      <c r="S166" s="258"/>
      <c r="T166" s="259"/>
      <c r="U166" s="13"/>
      <c r="V166" s="13"/>
      <c r="W166" s="13"/>
      <c r="X166" s="13"/>
      <c r="Y166" s="13"/>
      <c r="Z166" s="13"/>
      <c r="AA166" s="13"/>
      <c r="AB166" s="13"/>
      <c r="AC166" s="13"/>
      <c r="AD166" s="13"/>
      <c r="AE166" s="13"/>
      <c r="AT166" s="260" t="s">
        <v>150</v>
      </c>
      <c r="AU166" s="260" t="s">
        <v>84</v>
      </c>
      <c r="AV166" s="13" t="s">
        <v>84</v>
      </c>
      <c r="AW166" s="13" t="s">
        <v>31</v>
      </c>
      <c r="AX166" s="13" t="s">
        <v>74</v>
      </c>
      <c r="AY166" s="260" t="s">
        <v>141</v>
      </c>
    </row>
    <row r="167" s="13" customFormat="1">
      <c r="A167" s="13"/>
      <c r="B167" s="249"/>
      <c r="C167" s="250"/>
      <c r="D167" s="251" t="s">
        <v>150</v>
      </c>
      <c r="E167" s="252" t="s">
        <v>1</v>
      </c>
      <c r="F167" s="253" t="s">
        <v>152</v>
      </c>
      <c r="G167" s="250"/>
      <c r="H167" s="254">
        <v>31.620000000000001</v>
      </c>
      <c r="I167" s="255"/>
      <c r="J167" s="250"/>
      <c r="K167" s="250"/>
      <c r="L167" s="256"/>
      <c r="M167" s="257"/>
      <c r="N167" s="258"/>
      <c r="O167" s="258"/>
      <c r="P167" s="258"/>
      <c r="Q167" s="258"/>
      <c r="R167" s="258"/>
      <c r="S167" s="258"/>
      <c r="T167" s="259"/>
      <c r="U167" s="13"/>
      <c r="V167" s="13"/>
      <c r="W167" s="13"/>
      <c r="X167" s="13"/>
      <c r="Y167" s="13"/>
      <c r="Z167" s="13"/>
      <c r="AA167" s="13"/>
      <c r="AB167" s="13"/>
      <c r="AC167" s="13"/>
      <c r="AD167" s="13"/>
      <c r="AE167" s="13"/>
      <c r="AT167" s="260" t="s">
        <v>150</v>
      </c>
      <c r="AU167" s="260" t="s">
        <v>84</v>
      </c>
      <c r="AV167" s="13" t="s">
        <v>84</v>
      </c>
      <c r="AW167" s="13" t="s">
        <v>31</v>
      </c>
      <c r="AX167" s="13" t="s">
        <v>74</v>
      </c>
      <c r="AY167" s="260" t="s">
        <v>141</v>
      </c>
    </row>
    <row r="168" s="13" customFormat="1">
      <c r="A168" s="13"/>
      <c r="B168" s="249"/>
      <c r="C168" s="250"/>
      <c r="D168" s="251" t="s">
        <v>150</v>
      </c>
      <c r="E168" s="252" t="s">
        <v>1</v>
      </c>
      <c r="F168" s="253" t="s">
        <v>153</v>
      </c>
      <c r="G168" s="250"/>
      <c r="H168" s="254">
        <v>10.119999999999999</v>
      </c>
      <c r="I168" s="255"/>
      <c r="J168" s="250"/>
      <c r="K168" s="250"/>
      <c r="L168" s="256"/>
      <c r="M168" s="257"/>
      <c r="N168" s="258"/>
      <c r="O168" s="258"/>
      <c r="P168" s="258"/>
      <c r="Q168" s="258"/>
      <c r="R168" s="258"/>
      <c r="S168" s="258"/>
      <c r="T168" s="259"/>
      <c r="U168" s="13"/>
      <c r="V168" s="13"/>
      <c r="W168" s="13"/>
      <c r="X168" s="13"/>
      <c r="Y168" s="13"/>
      <c r="Z168" s="13"/>
      <c r="AA168" s="13"/>
      <c r="AB168" s="13"/>
      <c r="AC168" s="13"/>
      <c r="AD168" s="13"/>
      <c r="AE168" s="13"/>
      <c r="AT168" s="260" t="s">
        <v>150</v>
      </c>
      <c r="AU168" s="260" t="s">
        <v>84</v>
      </c>
      <c r="AV168" s="13" t="s">
        <v>84</v>
      </c>
      <c r="AW168" s="13" t="s">
        <v>31</v>
      </c>
      <c r="AX168" s="13" t="s">
        <v>74</v>
      </c>
      <c r="AY168" s="260" t="s">
        <v>141</v>
      </c>
    </row>
    <row r="169" s="14" customFormat="1">
      <c r="A169" s="14"/>
      <c r="B169" s="261"/>
      <c r="C169" s="262"/>
      <c r="D169" s="251" t="s">
        <v>150</v>
      </c>
      <c r="E169" s="263" t="s">
        <v>1</v>
      </c>
      <c r="F169" s="264" t="s">
        <v>154</v>
      </c>
      <c r="G169" s="262"/>
      <c r="H169" s="265">
        <v>387.54000000000002</v>
      </c>
      <c r="I169" s="266"/>
      <c r="J169" s="262"/>
      <c r="K169" s="262"/>
      <c r="L169" s="267"/>
      <c r="M169" s="268"/>
      <c r="N169" s="269"/>
      <c r="O169" s="269"/>
      <c r="P169" s="269"/>
      <c r="Q169" s="269"/>
      <c r="R169" s="269"/>
      <c r="S169" s="269"/>
      <c r="T169" s="270"/>
      <c r="U169" s="14"/>
      <c r="V169" s="14"/>
      <c r="W169" s="14"/>
      <c r="X169" s="14"/>
      <c r="Y169" s="14"/>
      <c r="Z169" s="14"/>
      <c r="AA169" s="14"/>
      <c r="AB169" s="14"/>
      <c r="AC169" s="14"/>
      <c r="AD169" s="14"/>
      <c r="AE169" s="14"/>
      <c r="AT169" s="271" t="s">
        <v>150</v>
      </c>
      <c r="AU169" s="271" t="s">
        <v>84</v>
      </c>
      <c r="AV169" s="14" t="s">
        <v>148</v>
      </c>
      <c r="AW169" s="14" t="s">
        <v>31</v>
      </c>
      <c r="AX169" s="14" t="s">
        <v>82</v>
      </c>
      <c r="AY169" s="271" t="s">
        <v>141</v>
      </c>
    </row>
    <row r="170" s="2" customFormat="1" ht="37.8" customHeight="1">
      <c r="A170" s="39"/>
      <c r="B170" s="40"/>
      <c r="C170" s="235" t="s">
        <v>182</v>
      </c>
      <c r="D170" s="235" t="s">
        <v>144</v>
      </c>
      <c r="E170" s="236" t="s">
        <v>183</v>
      </c>
      <c r="F170" s="237" t="s">
        <v>184</v>
      </c>
      <c r="G170" s="238" t="s">
        <v>147</v>
      </c>
      <c r="H170" s="239">
        <v>34.399999999999999</v>
      </c>
      <c r="I170" s="240"/>
      <c r="J170" s="241">
        <f>ROUND(I170*H170,2)</f>
        <v>0</v>
      </c>
      <c r="K170" s="242"/>
      <c r="L170" s="45"/>
      <c r="M170" s="243" t="s">
        <v>1</v>
      </c>
      <c r="N170" s="244" t="s">
        <v>39</v>
      </c>
      <c r="O170" s="92"/>
      <c r="P170" s="245">
        <f>O170*H170</f>
        <v>0</v>
      </c>
      <c r="Q170" s="245">
        <v>0</v>
      </c>
      <c r="R170" s="245">
        <f>Q170*H170</f>
        <v>0</v>
      </c>
      <c r="S170" s="245">
        <v>0.045999999999999999</v>
      </c>
      <c r="T170" s="246">
        <f>S170*H170</f>
        <v>1.5823999999999998</v>
      </c>
      <c r="U170" s="39"/>
      <c r="V170" s="39"/>
      <c r="W170" s="39"/>
      <c r="X170" s="39"/>
      <c r="Y170" s="39"/>
      <c r="Z170" s="39"/>
      <c r="AA170" s="39"/>
      <c r="AB170" s="39"/>
      <c r="AC170" s="39"/>
      <c r="AD170" s="39"/>
      <c r="AE170" s="39"/>
      <c r="AR170" s="247" t="s">
        <v>148</v>
      </c>
      <c r="AT170" s="247" t="s">
        <v>144</v>
      </c>
      <c r="AU170" s="247" t="s">
        <v>84</v>
      </c>
      <c r="AY170" s="18" t="s">
        <v>141</v>
      </c>
      <c r="BE170" s="248">
        <f>IF(N170="základní",J170,0)</f>
        <v>0</v>
      </c>
      <c r="BF170" s="248">
        <f>IF(N170="snížená",J170,0)</f>
        <v>0</v>
      </c>
      <c r="BG170" s="248">
        <f>IF(N170="zákl. přenesená",J170,0)</f>
        <v>0</v>
      </c>
      <c r="BH170" s="248">
        <f>IF(N170="sníž. přenesená",J170,0)</f>
        <v>0</v>
      </c>
      <c r="BI170" s="248">
        <f>IF(N170="nulová",J170,0)</f>
        <v>0</v>
      </c>
      <c r="BJ170" s="18" t="s">
        <v>82</v>
      </c>
      <c r="BK170" s="248">
        <f>ROUND(I170*H170,2)</f>
        <v>0</v>
      </c>
      <c r="BL170" s="18" t="s">
        <v>148</v>
      </c>
      <c r="BM170" s="247" t="s">
        <v>185</v>
      </c>
    </row>
    <row r="171" s="13" customFormat="1">
      <c r="A171" s="13"/>
      <c r="B171" s="249"/>
      <c r="C171" s="250"/>
      <c r="D171" s="251" t="s">
        <v>150</v>
      </c>
      <c r="E171" s="252" t="s">
        <v>1</v>
      </c>
      <c r="F171" s="253" t="s">
        <v>186</v>
      </c>
      <c r="G171" s="250"/>
      <c r="H171" s="254">
        <v>34.399999999999999</v>
      </c>
      <c r="I171" s="255"/>
      <c r="J171" s="250"/>
      <c r="K171" s="250"/>
      <c r="L171" s="256"/>
      <c r="M171" s="257"/>
      <c r="N171" s="258"/>
      <c r="O171" s="258"/>
      <c r="P171" s="258"/>
      <c r="Q171" s="258"/>
      <c r="R171" s="258"/>
      <c r="S171" s="258"/>
      <c r="T171" s="259"/>
      <c r="U171" s="13"/>
      <c r="V171" s="13"/>
      <c r="W171" s="13"/>
      <c r="X171" s="13"/>
      <c r="Y171" s="13"/>
      <c r="Z171" s="13"/>
      <c r="AA171" s="13"/>
      <c r="AB171" s="13"/>
      <c r="AC171" s="13"/>
      <c r="AD171" s="13"/>
      <c r="AE171" s="13"/>
      <c r="AT171" s="260" t="s">
        <v>150</v>
      </c>
      <c r="AU171" s="260" t="s">
        <v>84</v>
      </c>
      <c r="AV171" s="13" t="s">
        <v>84</v>
      </c>
      <c r="AW171" s="13" t="s">
        <v>31</v>
      </c>
      <c r="AX171" s="13" t="s">
        <v>82</v>
      </c>
      <c r="AY171" s="260" t="s">
        <v>141</v>
      </c>
    </row>
    <row r="172" s="2" customFormat="1" ht="37.8" customHeight="1">
      <c r="A172" s="39"/>
      <c r="B172" s="40"/>
      <c r="C172" s="235" t="s">
        <v>173</v>
      </c>
      <c r="D172" s="235" t="s">
        <v>144</v>
      </c>
      <c r="E172" s="236" t="s">
        <v>187</v>
      </c>
      <c r="F172" s="237" t="s">
        <v>188</v>
      </c>
      <c r="G172" s="238" t="s">
        <v>147</v>
      </c>
      <c r="H172" s="239">
        <v>41.740000000000002</v>
      </c>
      <c r="I172" s="240"/>
      <c r="J172" s="241">
        <f>ROUND(I172*H172,2)</f>
        <v>0</v>
      </c>
      <c r="K172" s="242"/>
      <c r="L172" s="45"/>
      <c r="M172" s="243" t="s">
        <v>1</v>
      </c>
      <c r="N172" s="244" t="s">
        <v>39</v>
      </c>
      <c r="O172" s="92"/>
      <c r="P172" s="245">
        <f>O172*H172</f>
        <v>0</v>
      </c>
      <c r="Q172" s="245">
        <v>0</v>
      </c>
      <c r="R172" s="245">
        <f>Q172*H172</f>
        <v>0</v>
      </c>
      <c r="S172" s="245">
        <v>0.002</v>
      </c>
      <c r="T172" s="246">
        <f>S172*H172</f>
        <v>0.083480000000000013</v>
      </c>
      <c r="U172" s="39"/>
      <c r="V172" s="39"/>
      <c r="W172" s="39"/>
      <c r="X172" s="39"/>
      <c r="Y172" s="39"/>
      <c r="Z172" s="39"/>
      <c r="AA172" s="39"/>
      <c r="AB172" s="39"/>
      <c r="AC172" s="39"/>
      <c r="AD172" s="39"/>
      <c r="AE172" s="39"/>
      <c r="AR172" s="247" t="s">
        <v>148</v>
      </c>
      <c r="AT172" s="247" t="s">
        <v>144</v>
      </c>
      <c r="AU172" s="247" t="s">
        <v>84</v>
      </c>
      <c r="AY172" s="18" t="s">
        <v>141</v>
      </c>
      <c r="BE172" s="248">
        <f>IF(N172="základní",J172,0)</f>
        <v>0</v>
      </c>
      <c r="BF172" s="248">
        <f>IF(N172="snížená",J172,0)</f>
        <v>0</v>
      </c>
      <c r="BG172" s="248">
        <f>IF(N172="zákl. přenesená",J172,0)</f>
        <v>0</v>
      </c>
      <c r="BH172" s="248">
        <f>IF(N172="sníž. přenesená",J172,0)</f>
        <v>0</v>
      </c>
      <c r="BI172" s="248">
        <f>IF(N172="nulová",J172,0)</f>
        <v>0</v>
      </c>
      <c r="BJ172" s="18" t="s">
        <v>82</v>
      </c>
      <c r="BK172" s="248">
        <f>ROUND(I172*H172,2)</f>
        <v>0</v>
      </c>
      <c r="BL172" s="18" t="s">
        <v>148</v>
      </c>
      <c r="BM172" s="247" t="s">
        <v>189</v>
      </c>
    </row>
    <row r="173" s="13" customFormat="1">
      <c r="A173" s="13"/>
      <c r="B173" s="249"/>
      <c r="C173" s="250"/>
      <c r="D173" s="251" t="s">
        <v>150</v>
      </c>
      <c r="E173" s="252" t="s">
        <v>1</v>
      </c>
      <c r="F173" s="253" t="s">
        <v>152</v>
      </c>
      <c r="G173" s="250"/>
      <c r="H173" s="254">
        <v>31.620000000000001</v>
      </c>
      <c r="I173" s="255"/>
      <c r="J173" s="250"/>
      <c r="K173" s="250"/>
      <c r="L173" s="256"/>
      <c r="M173" s="257"/>
      <c r="N173" s="258"/>
      <c r="O173" s="258"/>
      <c r="P173" s="258"/>
      <c r="Q173" s="258"/>
      <c r="R173" s="258"/>
      <c r="S173" s="258"/>
      <c r="T173" s="259"/>
      <c r="U173" s="13"/>
      <c r="V173" s="13"/>
      <c r="W173" s="13"/>
      <c r="X173" s="13"/>
      <c r="Y173" s="13"/>
      <c r="Z173" s="13"/>
      <c r="AA173" s="13"/>
      <c r="AB173" s="13"/>
      <c r="AC173" s="13"/>
      <c r="AD173" s="13"/>
      <c r="AE173" s="13"/>
      <c r="AT173" s="260" t="s">
        <v>150</v>
      </c>
      <c r="AU173" s="260" t="s">
        <v>84</v>
      </c>
      <c r="AV173" s="13" t="s">
        <v>84</v>
      </c>
      <c r="AW173" s="13" t="s">
        <v>31</v>
      </c>
      <c r="AX173" s="13" t="s">
        <v>74</v>
      </c>
      <c r="AY173" s="260" t="s">
        <v>141</v>
      </c>
    </row>
    <row r="174" s="13" customFormat="1">
      <c r="A174" s="13"/>
      <c r="B174" s="249"/>
      <c r="C174" s="250"/>
      <c r="D174" s="251" t="s">
        <v>150</v>
      </c>
      <c r="E174" s="252" t="s">
        <v>1</v>
      </c>
      <c r="F174" s="253" t="s">
        <v>153</v>
      </c>
      <c r="G174" s="250"/>
      <c r="H174" s="254">
        <v>10.119999999999999</v>
      </c>
      <c r="I174" s="255"/>
      <c r="J174" s="250"/>
      <c r="K174" s="250"/>
      <c r="L174" s="256"/>
      <c r="M174" s="257"/>
      <c r="N174" s="258"/>
      <c r="O174" s="258"/>
      <c r="P174" s="258"/>
      <c r="Q174" s="258"/>
      <c r="R174" s="258"/>
      <c r="S174" s="258"/>
      <c r="T174" s="259"/>
      <c r="U174" s="13"/>
      <c r="V174" s="13"/>
      <c r="W174" s="13"/>
      <c r="X174" s="13"/>
      <c r="Y174" s="13"/>
      <c r="Z174" s="13"/>
      <c r="AA174" s="13"/>
      <c r="AB174" s="13"/>
      <c r="AC174" s="13"/>
      <c r="AD174" s="13"/>
      <c r="AE174" s="13"/>
      <c r="AT174" s="260" t="s">
        <v>150</v>
      </c>
      <c r="AU174" s="260" t="s">
        <v>84</v>
      </c>
      <c r="AV174" s="13" t="s">
        <v>84</v>
      </c>
      <c r="AW174" s="13" t="s">
        <v>31</v>
      </c>
      <c r="AX174" s="13" t="s">
        <v>74</v>
      </c>
      <c r="AY174" s="260" t="s">
        <v>141</v>
      </c>
    </row>
    <row r="175" s="14" customFormat="1">
      <c r="A175" s="14"/>
      <c r="B175" s="261"/>
      <c r="C175" s="262"/>
      <c r="D175" s="251" t="s">
        <v>150</v>
      </c>
      <c r="E175" s="263" t="s">
        <v>1</v>
      </c>
      <c r="F175" s="264" t="s">
        <v>154</v>
      </c>
      <c r="G175" s="262"/>
      <c r="H175" s="265">
        <v>41.740000000000002</v>
      </c>
      <c r="I175" s="266"/>
      <c r="J175" s="262"/>
      <c r="K175" s="262"/>
      <c r="L175" s="267"/>
      <c r="M175" s="268"/>
      <c r="N175" s="269"/>
      <c r="O175" s="269"/>
      <c r="P175" s="269"/>
      <c r="Q175" s="269"/>
      <c r="R175" s="269"/>
      <c r="S175" s="269"/>
      <c r="T175" s="270"/>
      <c r="U175" s="14"/>
      <c r="V175" s="14"/>
      <c r="W175" s="14"/>
      <c r="X175" s="14"/>
      <c r="Y175" s="14"/>
      <c r="Z175" s="14"/>
      <c r="AA175" s="14"/>
      <c r="AB175" s="14"/>
      <c r="AC175" s="14"/>
      <c r="AD175" s="14"/>
      <c r="AE175" s="14"/>
      <c r="AT175" s="271" t="s">
        <v>150</v>
      </c>
      <c r="AU175" s="271" t="s">
        <v>84</v>
      </c>
      <c r="AV175" s="14" t="s">
        <v>148</v>
      </c>
      <c r="AW175" s="14" t="s">
        <v>31</v>
      </c>
      <c r="AX175" s="14" t="s">
        <v>82</v>
      </c>
      <c r="AY175" s="271" t="s">
        <v>141</v>
      </c>
    </row>
    <row r="176" s="2" customFormat="1" ht="37.8" customHeight="1">
      <c r="A176" s="39"/>
      <c r="B176" s="40"/>
      <c r="C176" s="235" t="s">
        <v>190</v>
      </c>
      <c r="D176" s="235" t="s">
        <v>144</v>
      </c>
      <c r="E176" s="236" t="s">
        <v>191</v>
      </c>
      <c r="F176" s="237" t="s">
        <v>192</v>
      </c>
      <c r="G176" s="238" t="s">
        <v>147</v>
      </c>
      <c r="H176" s="239">
        <v>697.14499999999998</v>
      </c>
      <c r="I176" s="240"/>
      <c r="J176" s="241">
        <f>ROUND(I176*H176,2)</f>
        <v>0</v>
      </c>
      <c r="K176" s="242"/>
      <c r="L176" s="45"/>
      <c r="M176" s="243" t="s">
        <v>1</v>
      </c>
      <c r="N176" s="244" t="s">
        <v>39</v>
      </c>
      <c r="O176" s="92"/>
      <c r="P176" s="245">
        <f>O176*H176</f>
        <v>0</v>
      </c>
      <c r="Q176" s="245">
        <v>0</v>
      </c>
      <c r="R176" s="245">
        <f>Q176*H176</f>
        <v>0</v>
      </c>
      <c r="S176" s="245">
        <v>0.0040000000000000001</v>
      </c>
      <c r="T176" s="246">
        <f>S176*H176</f>
        <v>2.7885800000000001</v>
      </c>
      <c r="U176" s="39"/>
      <c r="V176" s="39"/>
      <c r="W176" s="39"/>
      <c r="X176" s="39"/>
      <c r="Y176" s="39"/>
      <c r="Z176" s="39"/>
      <c r="AA176" s="39"/>
      <c r="AB176" s="39"/>
      <c r="AC176" s="39"/>
      <c r="AD176" s="39"/>
      <c r="AE176" s="39"/>
      <c r="AR176" s="247" t="s">
        <v>148</v>
      </c>
      <c r="AT176" s="247" t="s">
        <v>144</v>
      </c>
      <c r="AU176" s="247" t="s">
        <v>84</v>
      </c>
      <c r="AY176" s="18" t="s">
        <v>141</v>
      </c>
      <c r="BE176" s="248">
        <f>IF(N176="základní",J176,0)</f>
        <v>0</v>
      </c>
      <c r="BF176" s="248">
        <f>IF(N176="snížená",J176,0)</f>
        <v>0</v>
      </c>
      <c r="BG176" s="248">
        <f>IF(N176="zákl. přenesená",J176,0)</f>
        <v>0</v>
      </c>
      <c r="BH176" s="248">
        <f>IF(N176="sníž. přenesená",J176,0)</f>
        <v>0</v>
      </c>
      <c r="BI176" s="248">
        <f>IF(N176="nulová",J176,0)</f>
        <v>0</v>
      </c>
      <c r="BJ176" s="18" t="s">
        <v>82</v>
      </c>
      <c r="BK176" s="248">
        <f>ROUND(I176*H176,2)</f>
        <v>0</v>
      </c>
      <c r="BL176" s="18" t="s">
        <v>148</v>
      </c>
      <c r="BM176" s="247" t="s">
        <v>193</v>
      </c>
    </row>
    <row r="177" s="15" customFormat="1">
      <c r="A177" s="15"/>
      <c r="B177" s="272"/>
      <c r="C177" s="273"/>
      <c r="D177" s="251" t="s">
        <v>150</v>
      </c>
      <c r="E177" s="274" t="s">
        <v>1</v>
      </c>
      <c r="F177" s="275" t="s">
        <v>194</v>
      </c>
      <c r="G177" s="273"/>
      <c r="H177" s="274" t="s">
        <v>1</v>
      </c>
      <c r="I177" s="276"/>
      <c r="J177" s="273"/>
      <c r="K177" s="273"/>
      <c r="L177" s="277"/>
      <c r="M177" s="278"/>
      <c r="N177" s="279"/>
      <c r="O177" s="279"/>
      <c r="P177" s="279"/>
      <c r="Q177" s="279"/>
      <c r="R177" s="279"/>
      <c r="S177" s="279"/>
      <c r="T177" s="280"/>
      <c r="U177" s="15"/>
      <c r="V177" s="15"/>
      <c r="W177" s="15"/>
      <c r="X177" s="15"/>
      <c r="Y177" s="15"/>
      <c r="Z177" s="15"/>
      <c r="AA177" s="15"/>
      <c r="AB177" s="15"/>
      <c r="AC177" s="15"/>
      <c r="AD177" s="15"/>
      <c r="AE177" s="15"/>
      <c r="AT177" s="281" t="s">
        <v>150</v>
      </c>
      <c r="AU177" s="281" t="s">
        <v>84</v>
      </c>
      <c r="AV177" s="15" t="s">
        <v>82</v>
      </c>
      <c r="AW177" s="15" t="s">
        <v>31</v>
      </c>
      <c r="AX177" s="15" t="s">
        <v>74</v>
      </c>
      <c r="AY177" s="281" t="s">
        <v>141</v>
      </c>
    </row>
    <row r="178" s="13" customFormat="1">
      <c r="A178" s="13"/>
      <c r="B178" s="249"/>
      <c r="C178" s="250"/>
      <c r="D178" s="251" t="s">
        <v>150</v>
      </c>
      <c r="E178" s="252" t="s">
        <v>1</v>
      </c>
      <c r="F178" s="253" t="s">
        <v>195</v>
      </c>
      <c r="G178" s="250"/>
      <c r="H178" s="254">
        <v>129.77000000000001</v>
      </c>
      <c r="I178" s="255"/>
      <c r="J178" s="250"/>
      <c r="K178" s="250"/>
      <c r="L178" s="256"/>
      <c r="M178" s="257"/>
      <c r="N178" s="258"/>
      <c r="O178" s="258"/>
      <c r="P178" s="258"/>
      <c r="Q178" s="258"/>
      <c r="R178" s="258"/>
      <c r="S178" s="258"/>
      <c r="T178" s="259"/>
      <c r="U178" s="13"/>
      <c r="V178" s="13"/>
      <c r="W178" s="13"/>
      <c r="X178" s="13"/>
      <c r="Y178" s="13"/>
      <c r="Z178" s="13"/>
      <c r="AA178" s="13"/>
      <c r="AB178" s="13"/>
      <c r="AC178" s="13"/>
      <c r="AD178" s="13"/>
      <c r="AE178" s="13"/>
      <c r="AT178" s="260" t="s">
        <v>150</v>
      </c>
      <c r="AU178" s="260" t="s">
        <v>84</v>
      </c>
      <c r="AV178" s="13" t="s">
        <v>84</v>
      </c>
      <c r="AW178" s="13" t="s">
        <v>31</v>
      </c>
      <c r="AX178" s="13" t="s">
        <v>74</v>
      </c>
      <c r="AY178" s="260" t="s">
        <v>141</v>
      </c>
    </row>
    <row r="179" s="13" customFormat="1">
      <c r="A179" s="13"/>
      <c r="B179" s="249"/>
      <c r="C179" s="250"/>
      <c r="D179" s="251" t="s">
        <v>150</v>
      </c>
      <c r="E179" s="252" t="s">
        <v>1</v>
      </c>
      <c r="F179" s="253" t="s">
        <v>196</v>
      </c>
      <c r="G179" s="250"/>
      <c r="H179" s="254">
        <v>100.565</v>
      </c>
      <c r="I179" s="255"/>
      <c r="J179" s="250"/>
      <c r="K179" s="250"/>
      <c r="L179" s="256"/>
      <c r="M179" s="257"/>
      <c r="N179" s="258"/>
      <c r="O179" s="258"/>
      <c r="P179" s="258"/>
      <c r="Q179" s="258"/>
      <c r="R179" s="258"/>
      <c r="S179" s="258"/>
      <c r="T179" s="259"/>
      <c r="U179" s="13"/>
      <c r="V179" s="13"/>
      <c r="W179" s="13"/>
      <c r="X179" s="13"/>
      <c r="Y179" s="13"/>
      <c r="Z179" s="13"/>
      <c r="AA179" s="13"/>
      <c r="AB179" s="13"/>
      <c r="AC179" s="13"/>
      <c r="AD179" s="13"/>
      <c r="AE179" s="13"/>
      <c r="AT179" s="260" t="s">
        <v>150</v>
      </c>
      <c r="AU179" s="260" t="s">
        <v>84</v>
      </c>
      <c r="AV179" s="13" t="s">
        <v>84</v>
      </c>
      <c r="AW179" s="13" t="s">
        <v>31</v>
      </c>
      <c r="AX179" s="13" t="s">
        <v>74</v>
      </c>
      <c r="AY179" s="260" t="s">
        <v>141</v>
      </c>
    </row>
    <row r="180" s="13" customFormat="1">
      <c r="A180" s="13"/>
      <c r="B180" s="249"/>
      <c r="C180" s="250"/>
      <c r="D180" s="251" t="s">
        <v>150</v>
      </c>
      <c r="E180" s="252" t="s">
        <v>1</v>
      </c>
      <c r="F180" s="253" t="s">
        <v>197</v>
      </c>
      <c r="G180" s="250"/>
      <c r="H180" s="254">
        <v>53.923000000000002</v>
      </c>
      <c r="I180" s="255"/>
      <c r="J180" s="250"/>
      <c r="K180" s="250"/>
      <c r="L180" s="256"/>
      <c r="M180" s="257"/>
      <c r="N180" s="258"/>
      <c r="O180" s="258"/>
      <c r="P180" s="258"/>
      <c r="Q180" s="258"/>
      <c r="R180" s="258"/>
      <c r="S180" s="258"/>
      <c r="T180" s="259"/>
      <c r="U180" s="13"/>
      <c r="V180" s="13"/>
      <c r="W180" s="13"/>
      <c r="X180" s="13"/>
      <c r="Y180" s="13"/>
      <c r="Z180" s="13"/>
      <c r="AA180" s="13"/>
      <c r="AB180" s="13"/>
      <c r="AC180" s="13"/>
      <c r="AD180" s="13"/>
      <c r="AE180" s="13"/>
      <c r="AT180" s="260" t="s">
        <v>150</v>
      </c>
      <c r="AU180" s="260" t="s">
        <v>84</v>
      </c>
      <c r="AV180" s="13" t="s">
        <v>84</v>
      </c>
      <c r="AW180" s="13" t="s">
        <v>31</v>
      </c>
      <c r="AX180" s="13" t="s">
        <v>74</v>
      </c>
      <c r="AY180" s="260" t="s">
        <v>141</v>
      </c>
    </row>
    <row r="181" s="13" customFormat="1">
      <c r="A181" s="13"/>
      <c r="B181" s="249"/>
      <c r="C181" s="250"/>
      <c r="D181" s="251" t="s">
        <v>150</v>
      </c>
      <c r="E181" s="252" t="s">
        <v>1</v>
      </c>
      <c r="F181" s="253" t="s">
        <v>198</v>
      </c>
      <c r="G181" s="250"/>
      <c r="H181" s="254">
        <v>95.078999999999994</v>
      </c>
      <c r="I181" s="255"/>
      <c r="J181" s="250"/>
      <c r="K181" s="250"/>
      <c r="L181" s="256"/>
      <c r="M181" s="257"/>
      <c r="N181" s="258"/>
      <c r="O181" s="258"/>
      <c r="P181" s="258"/>
      <c r="Q181" s="258"/>
      <c r="R181" s="258"/>
      <c r="S181" s="258"/>
      <c r="T181" s="259"/>
      <c r="U181" s="13"/>
      <c r="V181" s="13"/>
      <c r="W181" s="13"/>
      <c r="X181" s="13"/>
      <c r="Y181" s="13"/>
      <c r="Z181" s="13"/>
      <c r="AA181" s="13"/>
      <c r="AB181" s="13"/>
      <c r="AC181" s="13"/>
      <c r="AD181" s="13"/>
      <c r="AE181" s="13"/>
      <c r="AT181" s="260" t="s">
        <v>150</v>
      </c>
      <c r="AU181" s="260" t="s">
        <v>84</v>
      </c>
      <c r="AV181" s="13" t="s">
        <v>84</v>
      </c>
      <c r="AW181" s="13" t="s">
        <v>31</v>
      </c>
      <c r="AX181" s="13" t="s">
        <v>74</v>
      </c>
      <c r="AY181" s="260" t="s">
        <v>141</v>
      </c>
    </row>
    <row r="182" s="13" customFormat="1">
      <c r="A182" s="13"/>
      <c r="B182" s="249"/>
      <c r="C182" s="250"/>
      <c r="D182" s="251" t="s">
        <v>150</v>
      </c>
      <c r="E182" s="252" t="s">
        <v>1</v>
      </c>
      <c r="F182" s="253" t="s">
        <v>199</v>
      </c>
      <c r="G182" s="250"/>
      <c r="H182" s="254">
        <v>146.86600000000001</v>
      </c>
      <c r="I182" s="255"/>
      <c r="J182" s="250"/>
      <c r="K182" s="250"/>
      <c r="L182" s="256"/>
      <c r="M182" s="257"/>
      <c r="N182" s="258"/>
      <c r="O182" s="258"/>
      <c r="P182" s="258"/>
      <c r="Q182" s="258"/>
      <c r="R182" s="258"/>
      <c r="S182" s="258"/>
      <c r="T182" s="259"/>
      <c r="U182" s="13"/>
      <c r="V182" s="13"/>
      <c r="W182" s="13"/>
      <c r="X182" s="13"/>
      <c r="Y182" s="13"/>
      <c r="Z182" s="13"/>
      <c r="AA182" s="13"/>
      <c r="AB182" s="13"/>
      <c r="AC182" s="13"/>
      <c r="AD182" s="13"/>
      <c r="AE182" s="13"/>
      <c r="AT182" s="260" t="s">
        <v>150</v>
      </c>
      <c r="AU182" s="260" t="s">
        <v>84</v>
      </c>
      <c r="AV182" s="13" t="s">
        <v>84</v>
      </c>
      <c r="AW182" s="13" t="s">
        <v>31</v>
      </c>
      <c r="AX182" s="13" t="s">
        <v>74</v>
      </c>
      <c r="AY182" s="260" t="s">
        <v>141</v>
      </c>
    </row>
    <row r="183" s="13" customFormat="1">
      <c r="A183" s="13"/>
      <c r="B183" s="249"/>
      <c r="C183" s="250"/>
      <c r="D183" s="251" t="s">
        <v>150</v>
      </c>
      <c r="E183" s="252" t="s">
        <v>1</v>
      </c>
      <c r="F183" s="253" t="s">
        <v>200</v>
      </c>
      <c r="G183" s="250"/>
      <c r="H183" s="254">
        <v>28.792000000000002</v>
      </c>
      <c r="I183" s="255"/>
      <c r="J183" s="250"/>
      <c r="K183" s="250"/>
      <c r="L183" s="256"/>
      <c r="M183" s="257"/>
      <c r="N183" s="258"/>
      <c r="O183" s="258"/>
      <c r="P183" s="258"/>
      <c r="Q183" s="258"/>
      <c r="R183" s="258"/>
      <c r="S183" s="258"/>
      <c r="T183" s="259"/>
      <c r="U183" s="13"/>
      <c r="V183" s="13"/>
      <c r="W183" s="13"/>
      <c r="X183" s="13"/>
      <c r="Y183" s="13"/>
      <c r="Z183" s="13"/>
      <c r="AA183" s="13"/>
      <c r="AB183" s="13"/>
      <c r="AC183" s="13"/>
      <c r="AD183" s="13"/>
      <c r="AE183" s="13"/>
      <c r="AT183" s="260" t="s">
        <v>150</v>
      </c>
      <c r="AU183" s="260" t="s">
        <v>84</v>
      </c>
      <c r="AV183" s="13" t="s">
        <v>84</v>
      </c>
      <c r="AW183" s="13" t="s">
        <v>31</v>
      </c>
      <c r="AX183" s="13" t="s">
        <v>74</v>
      </c>
      <c r="AY183" s="260" t="s">
        <v>141</v>
      </c>
    </row>
    <row r="184" s="15" customFormat="1">
      <c r="A184" s="15"/>
      <c r="B184" s="272"/>
      <c r="C184" s="273"/>
      <c r="D184" s="251" t="s">
        <v>150</v>
      </c>
      <c r="E184" s="274" t="s">
        <v>1</v>
      </c>
      <c r="F184" s="275" t="s">
        <v>201</v>
      </c>
      <c r="G184" s="273"/>
      <c r="H184" s="274" t="s">
        <v>1</v>
      </c>
      <c r="I184" s="276"/>
      <c r="J184" s="273"/>
      <c r="K184" s="273"/>
      <c r="L184" s="277"/>
      <c r="M184" s="278"/>
      <c r="N184" s="279"/>
      <c r="O184" s="279"/>
      <c r="P184" s="279"/>
      <c r="Q184" s="279"/>
      <c r="R184" s="279"/>
      <c r="S184" s="279"/>
      <c r="T184" s="280"/>
      <c r="U184" s="15"/>
      <c r="V184" s="15"/>
      <c r="W184" s="15"/>
      <c r="X184" s="15"/>
      <c r="Y184" s="15"/>
      <c r="Z184" s="15"/>
      <c r="AA184" s="15"/>
      <c r="AB184" s="15"/>
      <c r="AC184" s="15"/>
      <c r="AD184" s="15"/>
      <c r="AE184" s="15"/>
      <c r="AT184" s="281" t="s">
        <v>150</v>
      </c>
      <c r="AU184" s="281" t="s">
        <v>84</v>
      </c>
      <c r="AV184" s="15" t="s">
        <v>82</v>
      </c>
      <c r="AW184" s="15" t="s">
        <v>31</v>
      </c>
      <c r="AX184" s="15" t="s">
        <v>74</v>
      </c>
      <c r="AY184" s="281" t="s">
        <v>141</v>
      </c>
    </row>
    <row r="185" s="13" customFormat="1">
      <c r="A185" s="13"/>
      <c r="B185" s="249"/>
      <c r="C185" s="250"/>
      <c r="D185" s="251" t="s">
        <v>150</v>
      </c>
      <c r="E185" s="252" t="s">
        <v>1</v>
      </c>
      <c r="F185" s="253" t="s">
        <v>202</v>
      </c>
      <c r="G185" s="250"/>
      <c r="H185" s="254">
        <v>92.727999999999994</v>
      </c>
      <c r="I185" s="255"/>
      <c r="J185" s="250"/>
      <c r="K185" s="250"/>
      <c r="L185" s="256"/>
      <c r="M185" s="257"/>
      <c r="N185" s="258"/>
      <c r="O185" s="258"/>
      <c r="P185" s="258"/>
      <c r="Q185" s="258"/>
      <c r="R185" s="258"/>
      <c r="S185" s="258"/>
      <c r="T185" s="259"/>
      <c r="U185" s="13"/>
      <c r="V185" s="13"/>
      <c r="W185" s="13"/>
      <c r="X185" s="13"/>
      <c r="Y185" s="13"/>
      <c r="Z185" s="13"/>
      <c r="AA185" s="13"/>
      <c r="AB185" s="13"/>
      <c r="AC185" s="13"/>
      <c r="AD185" s="13"/>
      <c r="AE185" s="13"/>
      <c r="AT185" s="260" t="s">
        <v>150</v>
      </c>
      <c r="AU185" s="260" t="s">
        <v>84</v>
      </c>
      <c r="AV185" s="13" t="s">
        <v>84</v>
      </c>
      <c r="AW185" s="13" t="s">
        <v>31</v>
      </c>
      <c r="AX185" s="13" t="s">
        <v>74</v>
      </c>
      <c r="AY185" s="260" t="s">
        <v>141</v>
      </c>
    </row>
    <row r="186" s="13" customFormat="1">
      <c r="A186" s="13"/>
      <c r="B186" s="249"/>
      <c r="C186" s="250"/>
      <c r="D186" s="251" t="s">
        <v>150</v>
      </c>
      <c r="E186" s="252" t="s">
        <v>1</v>
      </c>
      <c r="F186" s="253" t="s">
        <v>203</v>
      </c>
      <c r="G186" s="250"/>
      <c r="H186" s="254">
        <v>2.363</v>
      </c>
      <c r="I186" s="255"/>
      <c r="J186" s="250"/>
      <c r="K186" s="250"/>
      <c r="L186" s="256"/>
      <c r="M186" s="257"/>
      <c r="N186" s="258"/>
      <c r="O186" s="258"/>
      <c r="P186" s="258"/>
      <c r="Q186" s="258"/>
      <c r="R186" s="258"/>
      <c r="S186" s="258"/>
      <c r="T186" s="259"/>
      <c r="U186" s="13"/>
      <c r="V186" s="13"/>
      <c r="W186" s="13"/>
      <c r="X186" s="13"/>
      <c r="Y186" s="13"/>
      <c r="Z186" s="13"/>
      <c r="AA186" s="13"/>
      <c r="AB186" s="13"/>
      <c r="AC186" s="13"/>
      <c r="AD186" s="13"/>
      <c r="AE186" s="13"/>
      <c r="AT186" s="260" t="s">
        <v>150</v>
      </c>
      <c r="AU186" s="260" t="s">
        <v>84</v>
      </c>
      <c r="AV186" s="13" t="s">
        <v>84</v>
      </c>
      <c r="AW186" s="13" t="s">
        <v>31</v>
      </c>
      <c r="AX186" s="13" t="s">
        <v>74</v>
      </c>
      <c r="AY186" s="260" t="s">
        <v>141</v>
      </c>
    </row>
    <row r="187" s="15" customFormat="1">
      <c r="A187" s="15"/>
      <c r="B187" s="272"/>
      <c r="C187" s="273"/>
      <c r="D187" s="251" t="s">
        <v>150</v>
      </c>
      <c r="E187" s="274" t="s">
        <v>1</v>
      </c>
      <c r="F187" s="275" t="s">
        <v>204</v>
      </c>
      <c r="G187" s="273"/>
      <c r="H187" s="274" t="s">
        <v>1</v>
      </c>
      <c r="I187" s="276"/>
      <c r="J187" s="273"/>
      <c r="K187" s="273"/>
      <c r="L187" s="277"/>
      <c r="M187" s="278"/>
      <c r="N187" s="279"/>
      <c r="O187" s="279"/>
      <c r="P187" s="279"/>
      <c r="Q187" s="279"/>
      <c r="R187" s="279"/>
      <c r="S187" s="279"/>
      <c r="T187" s="280"/>
      <c r="U187" s="15"/>
      <c r="V187" s="15"/>
      <c r="W187" s="15"/>
      <c r="X187" s="15"/>
      <c r="Y187" s="15"/>
      <c r="Z187" s="15"/>
      <c r="AA187" s="15"/>
      <c r="AB187" s="15"/>
      <c r="AC187" s="15"/>
      <c r="AD187" s="15"/>
      <c r="AE187" s="15"/>
      <c r="AT187" s="281" t="s">
        <v>150</v>
      </c>
      <c r="AU187" s="281" t="s">
        <v>84</v>
      </c>
      <c r="AV187" s="15" t="s">
        <v>82</v>
      </c>
      <c r="AW187" s="15" t="s">
        <v>31</v>
      </c>
      <c r="AX187" s="15" t="s">
        <v>74</v>
      </c>
      <c r="AY187" s="281" t="s">
        <v>141</v>
      </c>
    </row>
    <row r="188" s="13" customFormat="1">
      <c r="A188" s="13"/>
      <c r="B188" s="249"/>
      <c r="C188" s="250"/>
      <c r="D188" s="251" t="s">
        <v>150</v>
      </c>
      <c r="E188" s="252" t="s">
        <v>1</v>
      </c>
      <c r="F188" s="253" t="s">
        <v>205</v>
      </c>
      <c r="G188" s="250"/>
      <c r="H188" s="254">
        <v>45.012999999999998</v>
      </c>
      <c r="I188" s="255"/>
      <c r="J188" s="250"/>
      <c r="K188" s="250"/>
      <c r="L188" s="256"/>
      <c r="M188" s="257"/>
      <c r="N188" s="258"/>
      <c r="O188" s="258"/>
      <c r="P188" s="258"/>
      <c r="Q188" s="258"/>
      <c r="R188" s="258"/>
      <c r="S188" s="258"/>
      <c r="T188" s="259"/>
      <c r="U188" s="13"/>
      <c r="V188" s="13"/>
      <c r="W188" s="13"/>
      <c r="X188" s="13"/>
      <c r="Y188" s="13"/>
      <c r="Z188" s="13"/>
      <c r="AA188" s="13"/>
      <c r="AB188" s="13"/>
      <c r="AC188" s="13"/>
      <c r="AD188" s="13"/>
      <c r="AE188" s="13"/>
      <c r="AT188" s="260" t="s">
        <v>150</v>
      </c>
      <c r="AU188" s="260" t="s">
        <v>84</v>
      </c>
      <c r="AV188" s="13" t="s">
        <v>84</v>
      </c>
      <c r="AW188" s="13" t="s">
        <v>31</v>
      </c>
      <c r="AX188" s="13" t="s">
        <v>74</v>
      </c>
      <c r="AY188" s="260" t="s">
        <v>141</v>
      </c>
    </row>
    <row r="189" s="13" customFormat="1">
      <c r="A189" s="13"/>
      <c r="B189" s="249"/>
      <c r="C189" s="250"/>
      <c r="D189" s="251" t="s">
        <v>150</v>
      </c>
      <c r="E189" s="252" t="s">
        <v>1</v>
      </c>
      <c r="F189" s="253" t="s">
        <v>206</v>
      </c>
      <c r="G189" s="250"/>
      <c r="H189" s="254">
        <v>2.0459999999999998</v>
      </c>
      <c r="I189" s="255"/>
      <c r="J189" s="250"/>
      <c r="K189" s="250"/>
      <c r="L189" s="256"/>
      <c r="M189" s="257"/>
      <c r="N189" s="258"/>
      <c r="O189" s="258"/>
      <c r="P189" s="258"/>
      <c r="Q189" s="258"/>
      <c r="R189" s="258"/>
      <c r="S189" s="258"/>
      <c r="T189" s="259"/>
      <c r="U189" s="13"/>
      <c r="V189" s="13"/>
      <c r="W189" s="13"/>
      <c r="X189" s="13"/>
      <c r="Y189" s="13"/>
      <c r="Z189" s="13"/>
      <c r="AA189" s="13"/>
      <c r="AB189" s="13"/>
      <c r="AC189" s="13"/>
      <c r="AD189" s="13"/>
      <c r="AE189" s="13"/>
      <c r="AT189" s="260" t="s">
        <v>150</v>
      </c>
      <c r="AU189" s="260" t="s">
        <v>84</v>
      </c>
      <c r="AV189" s="13" t="s">
        <v>84</v>
      </c>
      <c r="AW189" s="13" t="s">
        <v>31</v>
      </c>
      <c r="AX189" s="13" t="s">
        <v>74</v>
      </c>
      <c r="AY189" s="260" t="s">
        <v>141</v>
      </c>
    </row>
    <row r="190" s="14" customFormat="1">
      <c r="A190" s="14"/>
      <c r="B190" s="261"/>
      <c r="C190" s="262"/>
      <c r="D190" s="251" t="s">
        <v>150</v>
      </c>
      <c r="E190" s="263" t="s">
        <v>1</v>
      </c>
      <c r="F190" s="264" t="s">
        <v>154</v>
      </c>
      <c r="G190" s="262"/>
      <c r="H190" s="265">
        <v>697.14500000000021</v>
      </c>
      <c r="I190" s="266"/>
      <c r="J190" s="262"/>
      <c r="K190" s="262"/>
      <c r="L190" s="267"/>
      <c r="M190" s="268"/>
      <c r="N190" s="269"/>
      <c r="O190" s="269"/>
      <c r="P190" s="269"/>
      <c r="Q190" s="269"/>
      <c r="R190" s="269"/>
      <c r="S190" s="269"/>
      <c r="T190" s="270"/>
      <c r="U190" s="14"/>
      <c r="V190" s="14"/>
      <c r="W190" s="14"/>
      <c r="X190" s="14"/>
      <c r="Y190" s="14"/>
      <c r="Z190" s="14"/>
      <c r="AA190" s="14"/>
      <c r="AB190" s="14"/>
      <c r="AC190" s="14"/>
      <c r="AD190" s="14"/>
      <c r="AE190" s="14"/>
      <c r="AT190" s="271" t="s">
        <v>150</v>
      </c>
      <c r="AU190" s="271" t="s">
        <v>84</v>
      </c>
      <c r="AV190" s="14" t="s">
        <v>148</v>
      </c>
      <c r="AW190" s="14" t="s">
        <v>31</v>
      </c>
      <c r="AX190" s="14" t="s">
        <v>82</v>
      </c>
      <c r="AY190" s="271" t="s">
        <v>141</v>
      </c>
    </row>
    <row r="191" s="12" customFormat="1" ht="22.8" customHeight="1">
      <c r="A191" s="12"/>
      <c r="B191" s="219"/>
      <c r="C191" s="220"/>
      <c r="D191" s="221" t="s">
        <v>73</v>
      </c>
      <c r="E191" s="233" t="s">
        <v>207</v>
      </c>
      <c r="F191" s="233" t="s">
        <v>208</v>
      </c>
      <c r="G191" s="220"/>
      <c r="H191" s="220"/>
      <c r="I191" s="223"/>
      <c r="J191" s="234">
        <f>BK191</f>
        <v>0</v>
      </c>
      <c r="K191" s="220"/>
      <c r="L191" s="225"/>
      <c r="M191" s="226"/>
      <c r="N191" s="227"/>
      <c r="O191" s="227"/>
      <c r="P191" s="228">
        <f>SUM(P192:P196)</f>
        <v>0</v>
      </c>
      <c r="Q191" s="227"/>
      <c r="R191" s="228">
        <f>SUM(R192:R196)</f>
        <v>0</v>
      </c>
      <c r="S191" s="227"/>
      <c r="T191" s="229">
        <f>SUM(T192:T196)</f>
        <v>0</v>
      </c>
      <c r="U191" s="12"/>
      <c r="V191" s="12"/>
      <c r="W191" s="12"/>
      <c r="X191" s="12"/>
      <c r="Y191" s="12"/>
      <c r="Z191" s="12"/>
      <c r="AA191" s="12"/>
      <c r="AB191" s="12"/>
      <c r="AC191" s="12"/>
      <c r="AD191" s="12"/>
      <c r="AE191" s="12"/>
      <c r="AR191" s="230" t="s">
        <v>82</v>
      </c>
      <c r="AT191" s="231" t="s">
        <v>73</v>
      </c>
      <c r="AU191" s="231" t="s">
        <v>82</v>
      </c>
      <c r="AY191" s="230" t="s">
        <v>141</v>
      </c>
      <c r="BK191" s="232">
        <f>SUM(BK192:BK196)</f>
        <v>0</v>
      </c>
    </row>
    <row r="192" s="2" customFormat="1" ht="24.15" customHeight="1">
      <c r="A192" s="39"/>
      <c r="B192" s="40"/>
      <c r="C192" s="235" t="s">
        <v>209</v>
      </c>
      <c r="D192" s="235" t="s">
        <v>144</v>
      </c>
      <c r="E192" s="236" t="s">
        <v>210</v>
      </c>
      <c r="F192" s="237" t="s">
        <v>211</v>
      </c>
      <c r="G192" s="238" t="s">
        <v>212</v>
      </c>
      <c r="H192" s="239">
        <v>21.204000000000001</v>
      </c>
      <c r="I192" s="240"/>
      <c r="J192" s="241">
        <f>ROUND(I192*H192,2)</f>
        <v>0</v>
      </c>
      <c r="K192" s="242"/>
      <c r="L192" s="45"/>
      <c r="M192" s="243" t="s">
        <v>1</v>
      </c>
      <c r="N192" s="244" t="s">
        <v>39</v>
      </c>
      <c r="O192" s="92"/>
      <c r="P192" s="245">
        <f>O192*H192</f>
        <v>0</v>
      </c>
      <c r="Q192" s="245">
        <v>0</v>
      </c>
      <c r="R192" s="245">
        <f>Q192*H192</f>
        <v>0</v>
      </c>
      <c r="S192" s="245">
        <v>0</v>
      </c>
      <c r="T192" s="246">
        <f>S192*H192</f>
        <v>0</v>
      </c>
      <c r="U192" s="39"/>
      <c r="V192" s="39"/>
      <c r="W192" s="39"/>
      <c r="X192" s="39"/>
      <c r="Y192" s="39"/>
      <c r="Z192" s="39"/>
      <c r="AA192" s="39"/>
      <c r="AB192" s="39"/>
      <c r="AC192" s="39"/>
      <c r="AD192" s="39"/>
      <c r="AE192" s="39"/>
      <c r="AR192" s="247" t="s">
        <v>148</v>
      </c>
      <c r="AT192" s="247" t="s">
        <v>144</v>
      </c>
      <c r="AU192" s="247" t="s">
        <v>84</v>
      </c>
      <c r="AY192" s="18" t="s">
        <v>141</v>
      </c>
      <c r="BE192" s="248">
        <f>IF(N192="základní",J192,0)</f>
        <v>0</v>
      </c>
      <c r="BF192" s="248">
        <f>IF(N192="snížená",J192,0)</f>
        <v>0</v>
      </c>
      <c r="BG192" s="248">
        <f>IF(N192="zákl. přenesená",J192,0)</f>
        <v>0</v>
      </c>
      <c r="BH192" s="248">
        <f>IF(N192="sníž. přenesená",J192,0)</f>
        <v>0</v>
      </c>
      <c r="BI192" s="248">
        <f>IF(N192="nulová",J192,0)</f>
        <v>0</v>
      </c>
      <c r="BJ192" s="18" t="s">
        <v>82</v>
      </c>
      <c r="BK192" s="248">
        <f>ROUND(I192*H192,2)</f>
        <v>0</v>
      </c>
      <c r="BL192" s="18" t="s">
        <v>148</v>
      </c>
      <c r="BM192" s="247" t="s">
        <v>213</v>
      </c>
    </row>
    <row r="193" s="2" customFormat="1" ht="24.15" customHeight="1">
      <c r="A193" s="39"/>
      <c r="B193" s="40"/>
      <c r="C193" s="235" t="s">
        <v>8</v>
      </c>
      <c r="D193" s="235" t="s">
        <v>144</v>
      </c>
      <c r="E193" s="236" t="s">
        <v>214</v>
      </c>
      <c r="F193" s="237" t="s">
        <v>215</v>
      </c>
      <c r="G193" s="238" t="s">
        <v>212</v>
      </c>
      <c r="H193" s="239">
        <v>21.204000000000001</v>
      </c>
      <c r="I193" s="240"/>
      <c r="J193" s="241">
        <f>ROUND(I193*H193,2)</f>
        <v>0</v>
      </c>
      <c r="K193" s="242"/>
      <c r="L193" s="45"/>
      <c r="M193" s="243" t="s">
        <v>1</v>
      </c>
      <c r="N193" s="244" t="s">
        <v>39</v>
      </c>
      <c r="O193" s="92"/>
      <c r="P193" s="245">
        <f>O193*H193</f>
        <v>0</v>
      </c>
      <c r="Q193" s="245">
        <v>0</v>
      </c>
      <c r="R193" s="245">
        <f>Q193*H193</f>
        <v>0</v>
      </c>
      <c r="S193" s="245">
        <v>0</v>
      </c>
      <c r="T193" s="246">
        <f>S193*H193</f>
        <v>0</v>
      </c>
      <c r="U193" s="39"/>
      <c r="V193" s="39"/>
      <c r="W193" s="39"/>
      <c r="X193" s="39"/>
      <c r="Y193" s="39"/>
      <c r="Z193" s="39"/>
      <c r="AA193" s="39"/>
      <c r="AB193" s="39"/>
      <c r="AC193" s="39"/>
      <c r="AD193" s="39"/>
      <c r="AE193" s="39"/>
      <c r="AR193" s="247" t="s">
        <v>148</v>
      </c>
      <c r="AT193" s="247" t="s">
        <v>144</v>
      </c>
      <c r="AU193" s="247" t="s">
        <v>84</v>
      </c>
      <c r="AY193" s="18" t="s">
        <v>141</v>
      </c>
      <c r="BE193" s="248">
        <f>IF(N193="základní",J193,0)</f>
        <v>0</v>
      </c>
      <c r="BF193" s="248">
        <f>IF(N193="snížená",J193,0)</f>
        <v>0</v>
      </c>
      <c r="BG193" s="248">
        <f>IF(N193="zákl. přenesená",J193,0)</f>
        <v>0</v>
      </c>
      <c r="BH193" s="248">
        <f>IF(N193="sníž. přenesená",J193,0)</f>
        <v>0</v>
      </c>
      <c r="BI193" s="248">
        <f>IF(N193="nulová",J193,0)</f>
        <v>0</v>
      </c>
      <c r="BJ193" s="18" t="s">
        <v>82</v>
      </c>
      <c r="BK193" s="248">
        <f>ROUND(I193*H193,2)</f>
        <v>0</v>
      </c>
      <c r="BL193" s="18" t="s">
        <v>148</v>
      </c>
      <c r="BM193" s="247" t="s">
        <v>216</v>
      </c>
    </row>
    <row r="194" s="2" customFormat="1" ht="24.15" customHeight="1">
      <c r="A194" s="39"/>
      <c r="B194" s="40"/>
      <c r="C194" s="235" t="s">
        <v>217</v>
      </c>
      <c r="D194" s="235" t="s">
        <v>144</v>
      </c>
      <c r="E194" s="236" t="s">
        <v>218</v>
      </c>
      <c r="F194" s="237" t="s">
        <v>219</v>
      </c>
      <c r="G194" s="238" t="s">
        <v>212</v>
      </c>
      <c r="H194" s="239">
        <v>84.816000000000002</v>
      </c>
      <c r="I194" s="240"/>
      <c r="J194" s="241">
        <f>ROUND(I194*H194,2)</f>
        <v>0</v>
      </c>
      <c r="K194" s="242"/>
      <c r="L194" s="45"/>
      <c r="M194" s="243" t="s">
        <v>1</v>
      </c>
      <c r="N194" s="244" t="s">
        <v>39</v>
      </c>
      <c r="O194" s="92"/>
      <c r="P194" s="245">
        <f>O194*H194</f>
        <v>0</v>
      </c>
      <c r="Q194" s="245">
        <v>0</v>
      </c>
      <c r="R194" s="245">
        <f>Q194*H194</f>
        <v>0</v>
      </c>
      <c r="S194" s="245">
        <v>0</v>
      </c>
      <c r="T194" s="246">
        <f>S194*H194</f>
        <v>0</v>
      </c>
      <c r="U194" s="39"/>
      <c r="V194" s="39"/>
      <c r="W194" s="39"/>
      <c r="X194" s="39"/>
      <c r="Y194" s="39"/>
      <c r="Z194" s="39"/>
      <c r="AA194" s="39"/>
      <c r="AB194" s="39"/>
      <c r="AC194" s="39"/>
      <c r="AD194" s="39"/>
      <c r="AE194" s="39"/>
      <c r="AR194" s="247" t="s">
        <v>148</v>
      </c>
      <c r="AT194" s="247" t="s">
        <v>144</v>
      </c>
      <c r="AU194" s="247" t="s">
        <v>84</v>
      </c>
      <c r="AY194" s="18" t="s">
        <v>141</v>
      </c>
      <c r="BE194" s="248">
        <f>IF(N194="základní",J194,0)</f>
        <v>0</v>
      </c>
      <c r="BF194" s="248">
        <f>IF(N194="snížená",J194,0)</f>
        <v>0</v>
      </c>
      <c r="BG194" s="248">
        <f>IF(N194="zákl. přenesená",J194,0)</f>
        <v>0</v>
      </c>
      <c r="BH194" s="248">
        <f>IF(N194="sníž. přenesená",J194,0)</f>
        <v>0</v>
      </c>
      <c r="BI194" s="248">
        <f>IF(N194="nulová",J194,0)</f>
        <v>0</v>
      </c>
      <c r="BJ194" s="18" t="s">
        <v>82</v>
      </c>
      <c r="BK194" s="248">
        <f>ROUND(I194*H194,2)</f>
        <v>0</v>
      </c>
      <c r="BL194" s="18" t="s">
        <v>148</v>
      </c>
      <c r="BM194" s="247" t="s">
        <v>220</v>
      </c>
    </row>
    <row r="195" s="13" customFormat="1">
      <c r="A195" s="13"/>
      <c r="B195" s="249"/>
      <c r="C195" s="250"/>
      <c r="D195" s="251" t="s">
        <v>150</v>
      </c>
      <c r="E195" s="252" t="s">
        <v>1</v>
      </c>
      <c r="F195" s="253" t="s">
        <v>221</v>
      </c>
      <c r="G195" s="250"/>
      <c r="H195" s="254">
        <v>84.816000000000002</v>
      </c>
      <c r="I195" s="255"/>
      <c r="J195" s="250"/>
      <c r="K195" s="250"/>
      <c r="L195" s="256"/>
      <c r="M195" s="257"/>
      <c r="N195" s="258"/>
      <c r="O195" s="258"/>
      <c r="P195" s="258"/>
      <c r="Q195" s="258"/>
      <c r="R195" s="258"/>
      <c r="S195" s="258"/>
      <c r="T195" s="259"/>
      <c r="U195" s="13"/>
      <c r="V195" s="13"/>
      <c r="W195" s="13"/>
      <c r="X195" s="13"/>
      <c r="Y195" s="13"/>
      <c r="Z195" s="13"/>
      <c r="AA195" s="13"/>
      <c r="AB195" s="13"/>
      <c r="AC195" s="13"/>
      <c r="AD195" s="13"/>
      <c r="AE195" s="13"/>
      <c r="AT195" s="260" t="s">
        <v>150</v>
      </c>
      <c r="AU195" s="260" t="s">
        <v>84</v>
      </c>
      <c r="AV195" s="13" t="s">
        <v>84</v>
      </c>
      <c r="AW195" s="13" t="s">
        <v>31</v>
      </c>
      <c r="AX195" s="13" t="s">
        <v>82</v>
      </c>
      <c r="AY195" s="260" t="s">
        <v>141</v>
      </c>
    </row>
    <row r="196" s="2" customFormat="1" ht="33" customHeight="1">
      <c r="A196" s="39"/>
      <c r="B196" s="40"/>
      <c r="C196" s="235" t="s">
        <v>222</v>
      </c>
      <c r="D196" s="235" t="s">
        <v>144</v>
      </c>
      <c r="E196" s="236" t="s">
        <v>223</v>
      </c>
      <c r="F196" s="237" t="s">
        <v>224</v>
      </c>
      <c r="G196" s="238" t="s">
        <v>212</v>
      </c>
      <c r="H196" s="239">
        <v>21.204000000000001</v>
      </c>
      <c r="I196" s="240"/>
      <c r="J196" s="241">
        <f>ROUND(I196*H196,2)</f>
        <v>0</v>
      </c>
      <c r="K196" s="242"/>
      <c r="L196" s="45"/>
      <c r="M196" s="243" t="s">
        <v>1</v>
      </c>
      <c r="N196" s="244" t="s">
        <v>39</v>
      </c>
      <c r="O196" s="92"/>
      <c r="P196" s="245">
        <f>O196*H196</f>
        <v>0</v>
      </c>
      <c r="Q196" s="245">
        <v>0</v>
      </c>
      <c r="R196" s="245">
        <f>Q196*H196</f>
        <v>0</v>
      </c>
      <c r="S196" s="245">
        <v>0</v>
      </c>
      <c r="T196" s="246">
        <f>S196*H196</f>
        <v>0</v>
      </c>
      <c r="U196" s="39"/>
      <c r="V196" s="39"/>
      <c r="W196" s="39"/>
      <c r="X196" s="39"/>
      <c r="Y196" s="39"/>
      <c r="Z196" s="39"/>
      <c r="AA196" s="39"/>
      <c r="AB196" s="39"/>
      <c r="AC196" s="39"/>
      <c r="AD196" s="39"/>
      <c r="AE196" s="39"/>
      <c r="AR196" s="247" t="s">
        <v>148</v>
      </c>
      <c r="AT196" s="247" t="s">
        <v>144</v>
      </c>
      <c r="AU196" s="247" t="s">
        <v>84</v>
      </c>
      <c r="AY196" s="18" t="s">
        <v>141</v>
      </c>
      <c r="BE196" s="248">
        <f>IF(N196="základní",J196,0)</f>
        <v>0</v>
      </c>
      <c r="BF196" s="248">
        <f>IF(N196="snížená",J196,0)</f>
        <v>0</v>
      </c>
      <c r="BG196" s="248">
        <f>IF(N196="zákl. přenesená",J196,0)</f>
        <v>0</v>
      </c>
      <c r="BH196" s="248">
        <f>IF(N196="sníž. přenesená",J196,0)</f>
        <v>0</v>
      </c>
      <c r="BI196" s="248">
        <f>IF(N196="nulová",J196,0)</f>
        <v>0</v>
      </c>
      <c r="BJ196" s="18" t="s">
        <v>82</v>
      </c>
      <c r="BK196" s="248">
        <f>ROUND(I196*H196,2)</f>
        <v>0</v>
      </c>
      <c r="BL196" s="18" t="s">
        <v>148</v>
      </c>
      <c r="BM196" s="247" t="s">
        <v>225</v>
      </c>
    </row>
    <row r="197" s="12" customFormat="1" ht="22.8" customHeight="1">
      <c r="A197" s="12"/>
      <c r="B197" s="219"/>
      <c r="C197" s="220"/>
      <c r="D197" s="221" t="s">
        <v>73</v>
      </c>
      <c r="E197" s="233" t="s">
        <v>226</v>
      </c>
      <c r="F197" s="233" t="s">
        <v>227</v>
      </c>
      <c r="G197" s="220"/>
      <c r="H197" s="220"/>
      <c r="I197" s="223"/>
      <c r="J197" s="234">
        <f>BK197</f>
        <v>0</v>
      </c>
      <c r="K197" s="220"/>
      <c r="L197" s="225"/>
      <c r="M197" s="226"/>
      <c r="N197" s="227"/>
      <c r="O197" s="227"/>
      <c r="P197" s="228">
        <f>P198</f>
        <v>0</v>
      </c>
      <c r="Q197" s="227"/>
      <c r="R197" s="228">
        <f>R198</f>
        <v>0</v>
      </c>
      <c r="S197" s="227"/>
      <c r="T197" s="229">
        <f>T198</f>
        <v>0</v>
      </c>
      <c r="U197" s="12"/>
      <c r="V197" s="12"/>
      <c r="W197" s="12"/>
      <c r="X197" s="12"/>
      <c r="Y197" s="12"/>
      <c r="Z197" s="12"/>
      <c r="AA197" s="12"/>
      <c r="AB197" s="12"/>
      <c r="AC197" s="12"/>
      <c r="AD197" s="12"/>
      <c r="AE197" s="12"/>
      <c r="AR197" s="230" t="s">
        <v>82</v>
      </c>
      <c r="AT197" s="231" t="s">
        <v>73</v>
      </c>
      <c r="AU197" s="231" t="s">
        <v>82</v>
      </c>
      <c r="AY197" s="230" t="s">
        <v>141</v>
      </c>
      <c r="BK197" s="232">
        <f>BK198</f>
        <v>0</v>
      </c>
    </row>
    <row r="198" s="2" customFormat="1" ht="24.15" customHeight="1">
      <c r="A198" s="39"/>
      <c r="B198" s="40"/>
      <c r="C198" s="235" t="s">
        <v>228</v>
      </c>
      <c r="D198" s="235" t="s">
        <v>144</v>
      </c>
      <c r="E198" s="236" t="s">
        <v>229</v>
      </c>
      <c r="F198" s="237" t="s">
        <v>230</v>
      </c>
      <c r="G198" s="238" t="s">
        <v>212</v>
      </c>
      <c r="H198" s="239">
        <v>4.6890000000000001</v>
      </c>
      <c r="I198" s="240"/>
      <c r="J198" s="241">
        <f>ROUND(I198*H198,2)</f>
        <v>0</v>
      </c>
      <c r="K198" s="242"/>
      <c r="L198" s="45"/>
      <c r="M198" s="243" t="s">
        <v>1</v>
      </c>
      <c r="N198" s="244" t="s">
        <v>39</v>
      </c>
      <c r="O198" s="92"/>
      <c r="P198" s="245">
        <f>O198*H198</f>
        <v>0</v>
      </c>
      <c r="Q198" s="245">
        <v>0</v>
      </c>
      <c r="R198" s="245">
        <f>Q198*H198</f>
        <v>0</v>
      </c>
      <c r="S198" s="245">
        <v>0</v>
      </c>
      <c r="T198" s="246">
        <f>S198*H198</f>
        <v>0</v>
      </c>
      <c r="U198" s="39"/>
      <c r="V198" s="39"/>
      <c r="W198" s="39"/>
      <c r="X198" s="39"/>
      <c r="Y198" s="39"/>
      <c r="Z198" s="39"/>
      <c r="AA198" s="39"/>
      <c r="AB198" s="39"/>
      <c r="AC198" s="39"/>
      <c r="AD198" s="39"/>
      <c r="AE198" s="39"/>
      <c r="AR198" s="247" t="s">
        <v>148</v>
      </c>
      <c r="AT198" s="247" t="s">
        <v>144</v>
      </c>
      <c r="AU198" s="247" t="s">
        <v>84</v>
      </c>
      <c r="AY198" s="18" t="s">
        <v>141</v>
      </c>
      <c r="BE198" s="248">
        <f>IF(N198="základní",J198,0)</f>
        <v>0</v>
      </c>
      <c r="BF198" s="248">
        <f>IF(N198="snížená",J198,0)</f>
        <v>0</v>
      </c>
      <c r="BG198" s="248">
        <f>IF(N198="zákl. přenesená",J198,0)</f>
        <v>0</v>
      </c>
      <c r="BH198" s="248">
        <f>IF(N198="sníž. přenesená",J198,0)</f>
        <v>0</v>
      </c>
      <c r="BI198" s="248">
        <f>IF(N198="nulová",J198,0)</f>
        <v>0</v>
      </c>
      <c r="BJ198" s="18" t="s">
        <v>82</v>
      </c>
      <c r="BK198" s="248">
        <f>ROUND(I198*H198,2)</f>
        <v>0</v>
      </c>
      <c r="BL198" s="18" t="s">
        <v>148</v>
      </c>
      <c r="BM198" s="247" t="s">
        <v>231</v>
      </c>
    </row>
    <row r="199" s="12" customFormat="1" ht="25.92" customHeight="1">
      <c r="A199" s="12"/>
      <c r="B199" s="219"/>
      <c r="C199" s="220"/>
      <c r="D199" s="221" t="s">
        <v>73</v>
      </c>
      <c r="E199" s="222" t="s">
        <v>232</v>
      </c>
      <c r="F199" s="222" t="s">
        <v>233</v>
      </c>
      <c r="G199" s="220"/>
      <c r="H199" s="220"/>
      <c r="I199" s="223"/>
      <c r="J199" s="224">
        <f>BK199</f>
        <v>0</v>
      </c>
      <c r="K199" s="220"/>
      <c r="L199" s="225"/>
      <c r="M199" s="226"/>
      <c r="N199" s="227"/>
      <c r="O199" s="227"/>
      <c r="P199" s="228">
        <f>P200+P209+P227+P246+P261+P282+P332+P340+P377+P400+P437</f>
        <v>0</v>
      </c>
      <c r="Q199" s="227"/>
      <c r="R199" s="228">
        <f>R200+R209+R227+R246+R261+R282+R332+R340+R377+R400+R437</f>
        <v>31.223622620000004</v>
      </c>
      <c r="S199" s="227"/>
      <c r="T199" s="229">
        <f>T200+T209+T227+T246+T261+T282+T332+T340+T377+T400+T437</f>
        <v>16.749667799999997</v>
      </c>
      <c r="U199" s="12"/>
      <c r="V199" s="12"/>
      <c r="W199" s="12"/>
      <c r="X199" s="12"/>
      <c r="Y199" s="12"/>
      <c r="Z199" s="12"/>
      <c r="AA199" s="12"/>
      <c r="AB199" s="12"/>
      <c r="AC199" s="12"/>
      <c r="AD199" s="12"/>
      <c r="AE199" s="12"/>
      <c r="AR199" s="230" t="s">
        <v>84</v>
      </c>
      <c r="AT199" s="231" t="s">
        <v>73</v>
      </c>
      <c r="AU199" s="231" t="s">
        <v>74</v>
      </c>
      <c r="AY199" s="230" t="s">
        <v>141</v>
      </c>
      <c r="BK199" s="232">
        <f>BK200+BK209+BK227+BK246+BK261+BK282+BK332+BK340+BK377+BK400+BK437</f>
        <v>0</v>
      </c>
    </row>
    <row r="200" s="12" customFormat="1" ht="22.8" customHeight="1">
      <c r="A200" s="12"/>
      <c r="B200" s="219"/>
      <c r="C200" s="220"/>
      <c r="D200" s="221" t="s">
        <v>73</v>
      </c>
      <c r="E200" s="233" t="s">
        <v>234</v>
      </c>
      <c r="F200" s="233" t="s">
        <v>235</v>
      </c>
      <c r="G200" s="220"/>
      <c r="H200" s="220"/>
      <c r="I200" s="223"/>
      <c r="J200" s="234">
        <f>BK200</f>
        <v>0</v>
      </c>
      <c r="K200" s="220"/>
      <c r="L200" s="225"/>
      <c r="M200" s="226"/>
      <c r="N200" s="227"/>
      <c r="O200" s="227"/>
      <c r="P200" s="228">
        <f>SUM(P201:P208)</f>
        <v>0</v>
      </c>
      <c r="Q200" s="227"/>
      <c r="R200" s="228">
        <f>SUM(R201:R208)</f>
        <v>3.9064031999999993</v>
      </c>
      <c r="S200" s="227"/>
      <c r="T200" s="229">
        <f>SUM(T201:T208)</f>
        <v>0</v>
      </c>
      <c r="U200" s="12"/>
      <c r="V200" s="12"/>
      <c r="W200" s="12"/>
      <c r="X200" s="12"/>
      <c r="Y200" s="12"/>
      <c r="Z200" s="12"/>
      <c r="AA200" s="12"/>
      <c r="AB200" s="12"/>
      <c r="AC200" s="12"/>
      <c r="AD200" s="12"/>
      <c r="AE200" s="12"/>
      <c r="AR200" s="230" t="s">
        <v>84</v>
      </c>
      <c r="AT200" s="231" t="s">
        <v>73</v>
      </c>
      <c r="AU200" s="231" t="s">
        <v>82</v>
      </c>
      <c r="AY200" s="230" t="s">
        <v>141</v>
      </c>
      <c r="BK200" s="232">
        <f>SUM(BK201:BK208)</f>
        <v>0</v>
      </c>
    </row>
    <row r="201" s="2" customFormat="1" ht="24.15" customHeight="1">
      <c r="A201" s="39"/>
      <c r="B201" s="40"/>
      <c r="C201" s="235" t="s">
        <v>236</v>
      </c>
      <c r="D201" s="235" t="s">
        <v>144</v>
      </c>
      <c r="E201" s="236" t="s">
        <v>237</v>
      </c>
      <c r="F201" s="237" t="s">
        <v>238</v>
      </c>
      <c r="G201" s="238" t="s">
        <v>147</v>
      </c>
      <c r="H201" s="239">
        <v>387.54000000000002</v>
      </c>
      <c r="I201" s="240"/>
      <c r="J201" s="241">
        <f>ROUND(I201*H201,2)</f>
        <v>0</v>
      </c>
      <c r="K201" s="242"/>
      <c r="L201" s="45"/>
      <c r="M201" s="243" t="s">
        <v>1</v>
      </c>
      <c r="N201" s="244" t="s">
        <v>39</v>
      </c>
      <c r="O201" s="92"/>
      <c r="P201" s="245">
        <f>O201*H201</f>
        <v>0</v>
      </c>
      <c r="Q201" s="245">
        <v>0</v>
      </c>
      <c r="R201" s="245">
        <f>Q201*H201</f>
        <v>0</v>
      </c>
      <c r="S201" s="245">
        <v>0</v>
      </c>
      <c r="T201" s="246">
        <f>S201*H201</f>
        <v>0</v>
      </c>
      <c r="U201" s="39"/>
      <c r="V201" s="39"/>
      <c r="W201" s="39"/>
      <c r="X201" s="39"/>
      <c r="Y201" s="39"/>
      <c r="Z201" s="39"/>
      <c r="AA201" s="39"/>
      <c r="AB201" s="39"/>
      <c r="AC201" s="39"/>
      <c r="AD201" s="39"/>
      <c r="AE201" s="39"/>
      <c r="AR201" s="247" t="s">
        <v>236</v>
      </c>
      <c r="AT201" s="247" t="s">
        <v>144</v>
      </c>
      <c r="AU201" s="247" t="s">
        <v>84</v>
      </c>
      <c r="AY201" s="18" t="s">
        <v>141</v>
      </c>
      <c r="BE201" s="248">
        <f>IF(N201="základní",J201,0)</f>
        <v>0</v>
      </c>
      <c r="BF201" s="248">
        <f>IF(N201="snížená",J201,0)</f>
        <v>0</v>
      </c>
      <c r="BG201" s="248">
        <f>IF(N201="zákl. přenesená",J201,0)</f>
        <v>0</v>
      </c>
      <c r="BH201" s="248">
        <f>IF(N201="sníž. přenesená",J201,0)</f>
        <v>0</v>
      </c>
      <c r="BI201" s="248">
        <f>IF(N201="nulová",J201,0)</f>
        <v>0</v>
      </c>
      <c r="BJ201" s="18" t="s">
        <v>82</v>
      </c>
      <c r="BK201" s="248">
        <f>ROUND(I201*H201,2)</f>
        <v>0</v>
      </c>
      <c r="BL201" s="18" t="s">
        <v>236</v>
      </c>
      <c r="BM201" s="247" t="s">
        <v>239</v>
      </c>
    </row>
    <row r="202" s="13" customFormat="1">
      <c r="A202" s="13"/>
      <c r="B202" s="249"/>
      <c r="C202" s="250"/>
      <c r="D202" s="251" t="s">
        <v>150</v>
      </c>
      <c r="E202" s="252" t="s">
        <v>1</v>
      </c>
      <c r="F202" s="253" t="s">
        <v>151</v>
      </c>
      <c r="G202" s="250"/>
      <c r="H202" s="254">
        <v>345.80000000000001</v>
      </c>
      <c r="I202" s="255"/>
      <c r="J202" s="250"/>
      <c r="K202" s="250"/>
      <c r="L202" s="256"/>
      <c r="M202" s="257"/>
      <c r="N202" s="258"/>
      <c r="O202" s="258"/>
      <c r="P202" s="258"/>
      <c r="Q202" s="258"/>
      <c r="R202" s="258"/>
      <c r="S202" s="258"/>
      <c r="T202" s="259"/>
      <c r="U202" s="13"/>
      <c r="V202" s="13"/>
      <c r="W202" s="13"/>
      <c r="X202" s="13"/>
      <c r="Y202" s="13"/>
      <c r="Z202" s="13"/>
      <c r="AA202" s="13"/>
      <c r="AB202" s="13"/>
      <c r="AC202" s="13"/>
      <c r="AD202" s="13"/>
      <c r="AE202" s="13"/>
      <c r="AT202" s="260" t="s">
        <v>150</v>
      </c>
      <c r="AU202" s="260" t="s">
        <v>84</v>
      </c>
      <c r="AV202" s="13" t="s">
        <v>84</v>
      </c>
      <c r="AW202" s="13" t="s">
        <v>31</v>
      </c>
      <c r="AX202" s="13" t="s">
        <v>74</v>
      </c>
      <c r="AY202" s="260" t="s">
        <v>141</v>
      </c>
    </row>
    <row r="203" s="13" customFormat="1">
      <c r="A203" s="13"/>
      <c r="B203" s="249"/>
      <c r="C203" s="250"/>
      <c r="D203" s="251" t="s">
        <v>150</v>
      </c>
      <c r="E203" s="252" t="s">
        <v>1</v>
      </c>
      <c r="F203" s="253" t="s">
        <v>152</v>
      </c>
      <c r="G203" s="250"/>
      <c r="H203" s="254">
        <v>31.620000000000001</v>
      </c>
      <c r="I203" s="255"/>
      <c r="J203" s="250"/>
      <c r="K203" s="250"/>
      <c r="L203" s="256"/>
      <c r="M203" s="257"/>
      <c r="N203" s="258"/>
      <c r="O203" s="258"/>
      <c r="P203" s="258"/>
      <c r="Q203" s="258"/>
      <c r="R203" s="258"/>
      <c r="S203" s="258"/>
      <c r="T203" s="259"/>
      <c r="U203" s="13"/>
      <c r="V203" s="13"/>
      <c r="W203" s="13"/>
      <c r="X203" s="13"/>
      <c r="Y203" s="13"/>
      <c r="Z203" s="13"/>
      <c r="AA203" s="13"/>
      <c r="AB203" s="13"/>
      <c r="AC203" s="13"/>
      <c r="AD203" s="13"/>
      <c r="AE203" s="13"/>
      <c r="AT203" s="260" t="s">
        <v>150</v>
      </c>
      <c r="AU203" s="260" t="s">
        <v>84</v>
      </c>
      <c r="AV203" s="13" t="s">
        <v>84</v>
      </c>
      <c r="AW203" s="13" t="s">
        <v>31</v>
      </c>
      <c r="AX203" s="13" t="s">
        <v>74</v>
      </c>
      <c r="AY203" s="260" t="s">
        <v>141</v>
      </c>
    </row>
    <row r="204" s="13" customFormat="1">
      <c r="A204" s="13"/>
      <c r="B204" s="249"/>
      <c r="C204" s="250"/>
      <c r="D204" s="251" t="s">
        <v>150</v>
      </c>
      <c r="E204" s="252" t="s">
        <v>1</v>
      </c>
      <c r="F204" s="253" t="s">
        <v>153</v>
      </c>
      <c r="G204" s="250"/>
      <c r="H204" s="254">
        <v>10.119999999999999</v>
      </c>
      <c r="I204" s="255"/>
      <c r="J204" s="250"/>
      <c r="K204" s="250"/>
      <c r="L204" s="256"/>
      <c r="M204" s="257"/>
      <c r="N204" s="258"/>
      <c r="O204" s="258"/>
      <c r="P204" s="258"/>
      <c r="Q204" s="258"/>
      <c r="R204" s="258"/>
      <c r="S204" s="258"/>
      <c r="T204" s="259"/>
      <c r="U204" s="13"/>
      <c r="V204" s="13"/>
      <c r="W204" s="13"/>
      <c r="X204" s="13"/>
      <c r="Y204" s="13"/>
      <c r="Z204" s="13"/>
      <c r="AA204" s="13"/>
      <c r="AB204" s="13"/>
      <c r="AC204" s="13"/>
      <c r="AD204" s="13"/>
      <c r="AE204" s="13"/>
      <c r="AT204" s="260" t="s">
        <v>150</v>
      </c>
      <c r="AU204" s="260" t="s">
        <v>84</v>
      </c>
      <c r="AV204" s="13" t="s">
        <v>84</v>
      </c>
      <c r="AW204" s="13" t="s">
        <v>31</v>
      </c>
      <c r="AX204" s="13" t="s">
        <v>74</v>
      </c>
      <c r="AY204" s="260" t="s">
        <v>141</v>
      </c>
    </row>
    <row r="205" s="14" customFormat="1">
      <c r="A205" s="14"/>
      <c r="B205" s="261"/>
      <c r="C205" s="262"/>
      <c r="D205" s="251" t="s">
        <v>150</v>
      </c>
      <c r="E205" s="263" t="s">
        <v>1</v>
      </c>
      <c r="F205" s="264" t="s">
        <v>154</v>
      </c>
      <c r="G205" s="262"/>
      <c r="H205" s="265">
        <v>387.54000000000002</v>
      </c>
      <c r="I205" s="266"/>
      <c r="J205" s="262"/>
      <c r="K205" s="262"/>
      <c r="L205" s="267"/>
      <c r="M205" s="268"/>
      <c r="N205" s="269"/>
      <c r="O205" s="269"/>
      <c r="P205" s="269"/>
      <c r="Q205" s="269"/>
      <c r="R205" s="269"/>
      <c r="S205" s="269"/>
      <c r="T205" s="270"/>
      <c r="U205" s="14"/>
      <c r="V205" s="14"/>
      <c r="W205" s="14"/>
      <c r="X205" s="14"/>
      <c r="Y205" s="14"/>
      <c r="Z205" s="14"/>
      <c r="AA205" s="14"/>
      <c r="AB205" s="14"/>
      <c r="AC205" s="14"/>
      <c r="AD205" s="14"/>
      <c r="AE205" s="14"/>
      <c r="AT205" s="271" t="s">
        <v>150</v>
      </c>
      <c r="AU205" s="271" t="s">
        <v>84</v>
      </c>
      <c r="AV205" s="14" t="s">
        <v>148</v>
      </c>
      <c r="AW205" s="14" t="s">
        <v>31</v>
      </c>
      <c r="AX205" s="14" t="s">
        <v>82</v>
      </c>
      <c r="AY205" s="271" t="s">
        <v>141</v>
      </c>
    </row>
    <row r="206" s="2" customFormat="1" ht="16.5" customHeight="1">
      <c r="A206" s="39"/>
      <c r="B206" s="40"/>
      <c r="C206" s="282" t="s">
        <v>240</v>
      </c>
      <c r="D206" s="282" t="s">
        <v>241</v>
      </c>
      <c r="E206" s="283" t="s">
        <v>242</v>
      </c>
      <c r="F206" s="284" t="s">
        <v>243</v>
      </c>
      <c r="G206" s="285" t="s">
        <v>147</v>
      </c>
      <c r="H206" s="286">
        <v>406.91699999999997</v>
      </c>
      <c r="I206" s="287"/>
      <c r="J206" s="288">
        <f>ROUND(I206*H206,2)</f>
        <v>0</v>
      </c>
      <c r="K206" s="289"/>
      <c r="L206" s="290"/>
      <c r="M206" s="291" t="s">
        <v>1</v>
      </c>
      <c r="N206" s="292" t="s">
        <v>39</v>
      </c>
      <c r="O206" s="92"/>
      <c r="P206" s="245">
        <f>O206*H206</f>
        <v>0</v>
      </c>
      <c r="Q206" s="245">
        <v>0.0095999999999999992</v>
      </c>
      <c r="R206" s="245">
        <f>Q206*H206</f>
        <v>3.9064031999999993</v>
      </c>
      <c r="S206" s="245">
        <v>0</v>
      </c>
      <c r="T206" s="246">
        <f>S206*H206</f>
        <v>0</v>
      </c>
      <c r="U206" s="39"/>
      <c r="V206" s="39"/>
      <c r="W206" s="39"/>
      <c r="X206" s="39"/>
      <c r="Y206" s="39"/>
      <c r="Z206" s="39"/>
      <c r="AA206" s="39"/>
      <c r="AB206" s="39"/>
      <c r="AC206" s="39"/>
      <c r="AD206" s="39"/>
      <c r="AE206" s="39"/>
      <c r="AR206" s="247" t="s">
        <v>244</v>
      </c>
      <c r="AT206" s="247" t="s">
        <v>241</v>
      </c>
      <c r="AU206" s="247" t="s">
        <v>84</v>
      </c>
      <c r="AY206" s="18" t="s">
        <v>141</v>
      </c>
      <c r="BE206" s="248">
        <f>IF(N206="základní",J206,0)</f>
        <v>0</v>
      </c>
      <c r="BF206" s="248">
        <f>IF(N206="snížená",J206,0)</f>
        <v>0</v>
      </c>
      <c r="BG206" s="248">
        <f>IF(N206="zákl. přenesená",J206,0)</f>
        <v>0</v>
      </c>
      <c r="BH206" s="248">
        <f>IF(N206="sníž. přenesená",J206,0)</f>
        <v>0</v>
      </c>
      <c r="BI206" s="248">
        <f>IF(N206="nulová",J206,0)</f>
        <v>0</v>
      </c>
      <c r="BJ206" s="18" t="s">
        <v>82</v>
      </c>
      <c r="BK206" s="248">
        <f>ROUND(I206*H206,2)</f>
        <v>0</v>
      </c>
      <c r="BL206" s="18" t="s">
        <v>236</v>
      </c>
      <c r="BM206" s="247" t="s">
        <v>245</v>
      </c>
    </row>
    <row r="207" s="13" customFormat="1">
      <c r="A207" s="13"/>
      <c r="B207" s="249"/>
      <c r="C207" s="250"/>
      <c r="D207" s="251" t="s">
        <v>150</v>
      </c>
      <c r="E207" s="252" t="s">
        <v>1</v>
      </c>
      <c r="F207" s="253" t="s">
        <v>246</v>
      </c>
      <c r="G207" s="250"/>
      <c r="H207" s="254">
        <v>406.91699999999997</v>
      </c>
      <c r="I207" s="255"/>
      <c r="J207" s="250"/>
      <c r="K207" s="250"/>
      <c r="L207" s="256"/>
      <c r="M207" s="257"/>
      <c r="N207" s="258"/>
      <c r="O207" s="258"/>
      <c r="P207" s="258"/>
      <c r="Q207" s="258"/>
      <c r="R207" s="258"/>
      <c r="S207" s="258"/>
      <c r="T207" s="259"/>
      <c r="U207" s="13"/>
      <c r="V207" s="13"/>
      <c r="W207" s="13"/>
      <c r="X207" s="13"/>
      <c r="Y207" s="13"/>
      <c r="Z207" s="13"/>
      <c r="AA207" s="13"/>
      <c r="AB207" s="13"/>
      <c r="AC207" s="13"/>
      <c r="AD207" s="13"/>
      <c r="AE207" s="13"/>
      <c r="AT207" s="260" t="s">
        <v>150</v>
      </c>
      <c r="AU207" s="260" t="s">
        <v>84</v>
      </c>
      <c r="AV207" s="13" t="s">
        <v>84</v>
      </c>
      <c r="AW207" s="13" t="s">
        <v>31</v>
      </c>
      <c r="AX207" s="13" t="s">
        <v>82</v>
      </c>
      <c r="AY207" s="260" t="s">
        <v>141</v>
      </c>
    </row>
    <row r="208" s="2" customFormat="1" ht="24.15" customHeight="1">
      <c r="A208" s="39"/>
      <c r="B208" s="40"/>
      <c r="C208" s="235" t="s">
        <v>247</v>
      </c>
      <c r="D208" s="235" t="s">
        <v>144</v>
      </c>
      <c r="E208" s="236" t="s">
        <v>248</v>
      </c>
      <c r="F208" s="237" t="s">
        <v>249</v>
      </c>
      <c r="G208" s="238" t="s">
        <v>250</v>
      </c>
      <c r="H208" s="293"/>
      <c r="I208" s="240"/>
      <c r="J208" s="241">
        <f>ROUND(I208*H208,2)</f>
        <v>0</v>
      </c>
      <c r="K208" s="242"/>
      <c r="L208" s="45"/>
      <c r="M208" s="243" t="s">
        <v>1</v>
      </c>
      <c r="N208" s="244" t="s">
        <v>39</v>
      </c>
      <c r="O208" s="92"/>
      <c r="P208" s="245">
        <f>O208*H208</f>
        <v>0</v>
      </c>
      <c r="Q208" s="245">
        <v>0</v>
      </c>
      <c r="R208" s="245">
        <f>Q208*H208</f>
        <v>0</v>
      </c>
      <c r="S208" s="245">
        <v>0</v>
      </c>
      <c r="T208" s="246">
        <f>S208*H208</f>
        <v>0</v>
      </c>
      <c r="U208" s="39"/>
      <c r="V208" s="39"/>
      <c r="W208" s="39"/>
      <c r="X208" s="39"/>
      <c r="Y208" s="39"/>
      <c r="Z208" s="39"/>
      <c r="AA208" s="39"/>
      <c r="AB208" s="39"/>
      <c r="AC208" s="39"/>
      <c r="AD208" s="39"/>
      <c r="AE208" s="39"/>
      <c r="AR208" s="247" t="s">
        <v>236</v>
      </c>
      <c r="AT208" s="247" t="s">
        <v>144</v>
      </c>
      <c r="AU208" s="247" t="s">
        <v>84</v>
      </c>
      <c r="AY208" s="18" t="s">
        <v>141</v>
      </c>
      <c r="BE208" s="248">
        <f>IF(N208="základní",J208,0)</f>
        <v>0</v>
      </c>
      <c r="BF208" s="248">
        <f>IF(N208="snížená",J208,0)</f>
        <v>0</v>
      </c>
      <c r="BG208" s="248">
        <f>IF(N208="zákl. přenesená",J208,0)</f>
        <v>0</v>
      </c>
      <c r="BH208" s="248">
        <f>IF(N208="sníž. přenesená",J208,0)</f>
        <v>0</v>
      </c>
      <c r="BI208" s="248">
        <f>IF(N208="nulová",J208,0)</f>
        <v>0</v>
      </c>
      <c r="BJ208" s="18" t="s">
        <v>82</v>
      </c>
      <c r="BK208" s="248">
        <f>ROUND(I208*H208,2)</f>
        <v>0</v>
      </c>
      <c r="BL208" s="18" t="s">
        <v>236</v>
      </c>
      <c r="BM208" s="247" t="s">
        <v>251</v>
      </c>
    </row>
    <row r="209" s="12" customFormat="1" ht="22.8" customHeight="1">
      <c r="A209" s="12"/>
      <c r="B209" s="219"/>
      <c r="C209" s="220"/>
      <c r="D209" s="221" t="s">
        <v>73</v>
      </c>
      <c r="E209" s="233" t="s">
        <v>252</v>
      </c>
      <c r="F209" s="233" t="s">
        <v>253</v>
      </c>
      <c r="G209" s="220"/>
      <c r="H209" s="220"/>
      <c r="I209" s="223"/>
      <c r="J209" s="234">
        <f>BK209</f>
        <v>0</v>
      </c>
      <c r="K209" s="220"/>
      <c r="L209" s="225"/>
      <c r="M209" s="226"/>
      <c r="N209" s="227"/>
      <c r="O209" s="227"/>
      <c r="P209" s="228">
        <f>SUM(P210:P226)</f>
        <v>0</v>
      </c>
      <c r="Q209" s="227"/>
      <c r="R209" s="228">
        <f>SUM(R210:R226)</f>
        <v>4.5999303999999999</v>
      </c>
      <c r="S209" s="227"/>
      <c r="T209" s="229">
        <f>SUM(T210:T226)</f>
        <v>0</v>
      </c>
      <c r="U209" s="12"/>
      <c r="V209" s="12"/>
      <c r="W209" s="12"/>
      <c r="X209" s="12"/>
      <c r="Y209" s="12"/>
      <c r="Z209" s="12"/>
      <c r="AA209" s="12"/>
      <c r="AB209" s="12"/>
      <c r="AC209" s="12"/>
      <c r="AD209" s="12"/>
      <c r="AE209" s="12"/>
      <c r="AR209" s="230" t="s">
        <v>84</v>
      </c>
      <c r="AT209" s="231" t="s">
        <v>73</v>
      </c>
      <c r="AU209" s="231" t="s">
        <v>82</v>
      </c>
      <c r="AY209" s="230" t="s">
        <v>141</v>
      </c>
      <c r="BK209" s="232">
        <f>SUM(BK210:BK226)</f>
        <v>0</v>
      </c>
    </row>
    <row r="210" s="2" customFormat="1" ht="24.15" customHeight="1">
      <c r="A210" s="39"/>
      <c r="B210" s="40"/>
      <c r="C210" s="235" t="s">
        <v>254</v>
      </c>
      <c r="D210" s="235" t="s">
        <v>144</v>
      </c>
      <c r="E210" s="236" t="s">
        <v>255</v>
      </c>
      <c r="F210" s="237" t="s">
        <v>256</v>
      </c>
      <c r="G210" s="238" t="s">
        <v>147</v>
      </c>
      <c r="H210" s="239">
        <v>271.44</v>
      </c>
      <c r="I210" s="240"/>
      <c r="J210" s="241">
        <f>ROUND(I210*H210,2)</f>
        <v>0</v>
      </c>
      <c r="K210" s="242"/>
      <c r="L210" s="45"/>
      <c r="M210" s="243" t="s">
        <v>1</v>
      </c>
      <c r="N210" s="244" t="s">
        <v>39</v>
      </c>
      <c r="O210" s="92"/>
      <c r="P210" s="245">
        <f>O210*H210</f>
        <v>0</v>
      </c>
      <c r="Q210" s="245">
        <v>0.0070600000000000003</v>
      </c>
      <c r="R210" s="245">
        <f>Q210*H210</f>
        <v>1.9163664</v>
      </c>
      <c r="S210" s="245">
        <v>0</v>
      </c>
      <c r="T210" s="246">
        <f>S210*H210</f>
        <v>0</v>
      </c>
      <c r="U210" s="39"/>
      <c r="V210" s="39"/>
      <c r="W210" s="39"/>
      <c r="X210" s="39"/>
      <c r="Y210" s="39"/>
      <c r="Z210" s="39"/>
      <c r="AA210" s="39"/>
      <c r="AB210" s="39"/>
      <c r="AC210" s="39"/>
      <c r="AD210" s="39"/>
      <c r="AE210" s="39"/>
      <c r="AR210" s="247" t="s">
        <v>236</v>
      </c>
      <c r="AT210" s="247" t="s">
        <v>144</v>
      </c>
      <c r="AU210" s="247" t="s">
        <v>84</v>
      </c>
      <c r="AY210" s="18" t="s">
        <v>141</v>
      </c>
      <c r="BE210" s="248">
        <f>IF(N210="základní",J210,0)</f>
        <v>0</v>
      </c>
      <c r="BF210" s="248">
        <f>IF(N210="snížená",J210,0)</f>
        <v>0</v>
      </c>
      <c r="BG210" s="248">
        <f>IF(N210="zákl. přenesená",J210,0)</f>
        <v>0</v>
      </c>
      <c r="BH210" s="248">
        <f>IF(N210="sníž. přenesená",J210,0)</f>
        <v>0</v>
      </c>
      <c r="BI210" s="248">
        <f>IF(N210="nulová",J210,0)</f>
        <v>0</v>
      </c>
      <c r="BJ210" s="18" t="s">
        <v>82</v>
      </c>
      <c r="BK210" s="248">
        <f>ROUND(I210*H210,2)</f>
        <v>0</v>
      </c>
      <c r="BL210" s="18" t="s">
        <v>236</v>
      </c>
      <c r="BM210" s="247" t="s">
        <v>257</v>
      </c>
    </row>
    <row r="211" s="2" customFormat="1">
      <c r="A211" s="39"/>
      <c r="B211" s="40"/>
      <c r="C211" s="41"/>
      <c r="D211" s="251" t="s">
        <v>258</v>
      </c>
      <c r="E211" s="41"/>
      <c r="F211" s="294" t="s">
        <v>259</v>
      </c>
      <c r="G211" s="41"/>
      <c r="H211" s="41"/>
      <c r="I211" s="202"/>
      <c r="J211" s="41"/>
      <c r="K211" s="41"/>
      <c r="L211" s="45"/>
      <c r="M211" s="295"/>
      <c r="N211" s="296"/>
      <c r="O211" s="92"/>
      <c r="P211" s="92"/>
      <c r="Q211" s="92"/>
      <c r="R211" s="92"/>
      <c r="S211" s="92"/>
      <c r="T211" s="93"/>
      <c r="U211" s="39"/>
      <c r="V211" s="39"/>
      <c r="W211" s="39"/>
      <c r="X211" s="39"/>
      <c r="Y211" s="39"/>
      <c r="Z211" s="39"/>
      <c r="AA211" s="39"/>
      <c r="AB211" s="39"/>
      <c r="AC211" s="39"/>
      <c r="AD211" s="39"/>
      <c r="AE211" s="39"/>
      <c r="AT211" s="18" t="s">
        <v>258</v>
      </c>
      <c r="AU211" s="18" t="s">
        <v>84</v>
      </c>
    </row>
    <row r="212" s="13" customFormat="1">
      <c r="A212" s="13"/>
      <c r="B212" s="249"/>
      <c r="C212" s="250"/>
      <c r="D212" s="251" t="s">
        <v>150</v>
      </c>
      <c r="E212" s="252" t="s">
        <v>1</v>
      </c>
      <c r="F212" s="253" t="s">
        <v>260</v>
      </c>
      <c r="G212" s="250"/>
      <c r="H212" s="254">
        <v>215.28</v>
      </c>
      <c r="I212" s="255"/>
      <c r="J212" s="250"/>
      <c r="K212" s="250"/>
      <c r="L212" s="256"/>
      <c r="M212" s="257"/>
      <c r="N212" s="258"/>
      <c r="O212" s="258"/>
      <c r="P212" s="258"/>
      <c r="Q212" s="258"/>
      <c r="R212" s="258"/>
      <c r="S212" s="258"/>
      <c r="T212" s="259"/>
      <c r="U212" s="13"/>
      <c r="V212" s="13"/>
      <c r="W212" s="13"/>
      <c r="X212" s="13"/>
      <c r="Y212" s="13"/>
      <c r="Z212" s="13"/>
      <c r="AA212" s="13"/>
      <c r="AB212" s="13"/>
      <c r="AC212" s="13"/>
      <c r="AD212" s="13"/>
      <c r="AE212" s="13"/>
      <c r="AT212" s="260" t="s">
        <v>150</v>
      </c>
      <c r="AU212" s="260" t="s">
        <v>84</v>
      </c>
      <c r="AV212" s="13" t="s">
        <v>84</v>
      </c>
      <c r="AW212" s="13" t="s">
        <v>31</v>
      </c>
      <c r="AX212" s="13" t="s">
        <v>74</v>
      </c>
      <c r="AY212" s="260" t="s">
        <v>141</v>
      </c>
    </row>
    <row r="213" s="13" customFormat="1">
      <c r="A213" s="13"/>
      <c r="B213" s="249"/>
      <c r="C213" s="250"/>
      <c r="D213" s="251" t="s">
        <v>150</v>
      </c>
      <c r="E213" s="252" t="s">
        <v>1</v>
      </c>
      <c r="F213" s="253" t="s">
        <v>261</v>
      </c>
      <c r="G213" s="250"/>
      <c r="H213" s="254">
        <v>56.159999999999997</v>
      </c>
      <c r="I213" s="255"/>
      <c r="J213" s="250"/>
      <c r="K213" s="250"/>
      <c r="L213" s="256"/>
      <c r="M213" s="257"/>
      <c r="N213" s="258"/>
      <c r="O213" s="258"/>
      <c r="P213" s="258"/>
      <c r="Q213" s="258"/>
      <c r="R213" s="258"/>
      <c r="S213" s="258"/>
      <c r="T213" s="259"/>
      <c r="U213" s="13"/>
      <c r="V213" s="13"/>
      <c r="W213" s="13"/>
      <c r="X213" s="13"/>
      <c r="Y213" s="13"/>
      <c r="Z213" s="13"/>
      <c r="AA213" s="13"/>
      <c r="AB213" s="13"/>
      <c r="AC213" s="13"/>
      <c r="AD213" s="13"/>
      <c r="AE213" s="13"/>
      <c r="AT213" s="260" t="s">
        <v>150</v>
      </c>
      <c r="AU213" s="260" t="s">
        <v>84</v>
      </c>
      <c r="AV213" s="13" t="s">
        <v>84</v>
      </c>
      <c r="AW213" s="13" t="s">
        <v>31</v>
      </c>
      <c r="AX213" s="13" t="s">
        <v>74</v>
      </c>
      <c r="AY213" s="260" t="s">
        <v>141</v>
      </c>
    </row>
    <row r="214" s="14" customFormat="1">
      <c r="A214" s="14"/>
      <c r="B214" s="261"/>
      <c r="C214" s="262"/>
      <c r="D214" s="251" t="s">
        <v>150</v>
      </c>
      <c r="E214" s="263" t="s">
        <v>1</v>
      </c>
      <c r="F214" s="264" t="s">
        <v>154</v>
      </c>
      <c r="G214" s="262"/>
      <c r="H214" s="265">
        <v>271.44</v>
      </c>
      <c r="I214" s="266"/>
      <c r="J214" s="262"/>
      <c r="K214" s="262"/>
      <c r="L214" s="267"/>
      <c r="M214" s="268"/>
      <c r="N214" s="269"/>
      <c r="O214" s="269"/>
      <c r="P214" s="269"/>
      <c r="Q214" s="269"/>
      <c r="R214" s="269"/>
      <c r="S214" s="269"/>
      <c r="T214" s="270"/>
      <c r="U214" s="14"/>
      <c r="V214" s="14"/>
      <c r="W214" s="14"/>
      <c r="X214" s="14"/>
      <c r="Y214" s="14"/>
      <c r="Z214" s="14"/>
      <c r="AA214" s="14"/>
      <c r="AB214" s="14"/>
      <c r="AC214" s="14"/>
      <c r="AD214" s="14"/>
      <c r="AE214" s="14"/>
      <c r="AT214" s="271" t="s">
        <v>150</v>
      </c>
      <c r="AU214" s="271" t="s">
        <v>84</v>
      </c>
      <c r="AV214" s="14" t="s">
        <v>148</v>
      </c>
      <c r="AW214" s="14" t="s">
        <v>31</v>
      </c>
      <c r="AX214" s="14" t="s">
        <v>82</v>
      </c>
      <c r="AY214" s="271" t="s">
        <v>141</v>
      </c>
    </row>
    <row r="215" s="2" customFormat="1" ht="16.5" customHeight="1">
      <c r="A215" s="39"/>
      <c r="B215" s="40"/>
      <c r="C215" s="235" t="s">
        <v>262</v>
      </c>
      <c r="D215" s="235" t="s">
        <v>144</v>
      </c>
      <c r="E215" s="236" t="s">
        <v>263</v>
      </c>
      <c r="F215" s="237" t="s">
        <v>264</v>
      </c>
      <c r="G215" s="238" t="s">
        <v>147</v>
      </c>
      <c r="H215" s="239">
        <v>129.59999999999999</v>
      </c>
      <c r="I215" s="240"/>
      <c r="J215" s="241">
        <f>ROUND(I215*H215,2)</f>
        <v>0</v>
      </c>
      <c r="K215" s="242"/>
      <c r="L215" s="45"/>
      <c r="M215" s="243" t="s">
        <v>1</v>
      </c>
      <c r="N215" s="244" t="s">
        <v>39</v>
      </c>
      <c r="O215" s="92"/>
      <c r="P215" s="245">
        <f>O215*H215</f>
        <v>0</v>
      </c>
      <c r="Q215" s="245">
        <v>0.0070600000000000003</v>
      </c>
      <c r="R215" s="245">
        <f>Q215*H215</f>
        <v>0.91497600000000001</v>
      </c>
      <c r="S215" s="245">
        <v>0</v>
      </c>
      <c r="T215" s="246">
        <f>S215*H215</f>
        <v>0</v>
      </c>
      <c r="U215" s="39"/>
      <c r="V215" s="39"/>
      <c r="W215" s="39"/>
      <c r="X215" s="39"/>
      <c r="Y215" s="39"/>
      <c r="Z215" s="39"/>
      <c r="AA215" s="39"/>
      <c r="AB215" s="39"/>
      <c r="AC215" s="39"/>
      <c r="AD215" s="39"/>
      <c r="AE215" s="39"/>
      <c r="AR215" s="247" t="s">
        <v>236</v>
      </c>
      <c r="AT215" s="247" t="s">
        <v>144</v>
      </c>
      <c r="AU215" s="247" t="s">
        <v>84</v>
      </c>
      <c r="AY215" s="18" t="s">
        <v>141</v>
      </c>
      <c r="BE215" s="248">
        <f>IF(N215="základní",J215,0)</f>
        <v>0</v>
      </c>
      <c r="BF215" s="248">
        <f>IF(N215="snížená",J215,0)</f>
        <v>0</v>
      </c>
      <c r="BG215" s="248">
        <f>IF(N215="zákl. přenesená",J215,0)</f>
        <v>0</v>
      </c>
      <c r="BH215" s="248">
        <f>IF(N215="sníž. přenesená",J215,0)</f>
        <v>0</v>
      </c>
      <c r="BI215" s="248">
        <f>IF(N215="nulová",J215,0)</f>
        <v>0</v>
      </c>
      <c r="BJ215" s="18" t="s">
        <v>82</v>
      </c>
      <c r="BK215" s="248">
        <f>ROUND(I215*H215,2)</f>
        <v>0</v>
      </c>
      <c r="BL215" s="18" t="s">
        <v>236</v>
      </c>
      <c r="BM215" s="247" t="s">
        <v>265</v>
      </c>
    </row>
    <row r="216" s="2" customFormat="1">
      <c r="A216" s="39"/>
      <c r="B216" s="40"/>
      <c r="C216" s="41"/>
      <c r="D216" s="251" t="s">
        <v>258</v>
      </c>
      <c r="E216" s="41"/>
      <c r="F216" s="294" t="s">
        <v>266</v>
      </c>
      <c r="G216" s="41"/>
      <c r="H216" s="41"/>
      <c r="I216" s="202"/>
      <c r="J216" s="41"/>
      <c r="K216" s="41"/>
      <c r="L216" s="45"/>
      <c r="M216" s="295"/>
      <c r="N216" s="296"/>
      <c r="O216" s="92"/>
      <c r="P216" s="92"/>
      <c r="Q216" s="92"/>
      <c r="R216" s="92"/>
      <c r="S216" s="92"/>
      <c r="T216" s="93"/>
      <c r="U216" s="39"/>
      <c r="V216" s="39"/>
      <c r="W216" s="39"/>
      <c r="X216" s="39"/>
      <c r="Y216" s="39"/>
      <c r="Z216" s="39"/>
      <c r="AA216" s="39"/>
      <c r="AB216" s="39"/>
      <c r="AC216" s="39"/>
      <c r="AD216" s="39"/>
      <c r="AE216" s="39"/>
      <c r="AT216" s="18" t="s">
        <v>258</v>
      </c>
      <c r="AU216" s="18" t="s">
        <v>84</v>
      </c>
    </row>
    <row r="217" s="13" customFormat="1">
      <c r="A217" s="13"/>
      <c r="B217" s="249"/>
      <c r="C217" s="250"/>
      <c r="D217" s="251" t="s">
        <v>150</v>
      </c>
      <c r="E217" s="252" t="s">
        <v>1</v>
      </c>
      <c r="F217" s="253" t="s">
        <v>267</v>
      </c>
      <c r="G217" s="250"/>
      <c r="H217" s="254">
        <v>129.59999999999999</v>
      </c>
      <c r="I217" s="255"/>
      <c r="J217" s="250"/>
      <c r="K217" s="250"/>
      <c r="L217" s="256"/>
      <c r="M217" s="257"/>
      <c r="N217" s="258"/>
      <c r="O217" s="258"/>
      <c r="P217" s="258"/>
      <c r="Q217" s="258"/>
      <c r="R217" s="258"/>
      <c r="S217" s="258"/>
      <c r="T217" s="259"/>
      <c r="U217" s="13"/>
      <c r="V217" s="13"/>
      <c r="W217" s="13"/>
      <c r="X217" s="13"/>
      <c r="Y217" s="13"/>
      <c r="Z217" s="13"/>
      <c r="AA217" s="13"/>
      <c r="AB217" s="13"/>
      <c r="AC217" s="13"/>
      <c r="AD217" s="13"/>
      <c r="AE217" s="13"/>
      <c r="AT217" s="260" t="s">
        <v>150</v>
      </c>
      <c r="AU217" s="260" t="s">
        <v>84</v>
      </c>
      <c r="AV217" s="13" t="s">
        <v>84</v>
      </c>
      <c r="AW217" s="13" t="s">
        <v>31</v>
      </c>
      <c r="AX217" s="13" t="s">
        <v>82</v>
      </c>
      <c r="AY217" s="260" t="s">
        <v>141</v>
      </c>
    </row>
    <row r="218" s="2" customFormat="1" ht="37.8" customHeight="1">
      <c r="A218" s="39"/>
      <c r="B218" s="40"/>
      <c r="C218" s="282" t="s">
        <v>7</v>
      </c>
      <c r="D218" s="282" t="s">
        <v>241</v>
      </c>
      <c r="E218" s="283" t="s">
        <v>268</v>
      </c>
      <c r="F218" s="284" t="s">
        <v>269</v>
      </c>
      <c r="G218" s="285" t="s">
        <v>147</v>
      </c>
      <c r="H218" s="286">
        <v>299.26299999999998</v>
      </c>
      <c r="I218" s="287"/>
      <c r="J218" s="288">
        <f>ROUND(I218*H218,2)</f>
        <v>0</v>
      </c>
      <c r="K218" s="289"/>
      <c r="L218" s="290"/>
      <c r="M218" s="291" t="s">
        <v>1</v>
      </c>
      <c r="N218" s="292" t="s">
        <v>39</v>
      </c>
      <c r="O218" s="92"/>
      <c r="P218" s="245">
        <f>O218*H218</f>
        <v>0</v>
      </c>
      <c r="Q218" s="245">
        <v>0.0040000000000000001</v>
      </c>
      <c r="R218" s="245">
        <f>Q218*H218</f>
        <v>1.197052</v>
      </c>
      <c r="S218" s="245">
        <v>0</v>
      </c>
      <c r="T218" s="246">
        <f>S218*H218</f>
        <v>0</v>
      </c>
      <c r="U218" s="39"/>
      <c r="V218" s="39"/>
      <c r="W218" s="39"/>
      <c r="X218" s="39"/>
      <c r="Y218" s="39"/>
      <c r="Z218" s="39"/>
      <c r="AA218" s="39"/>
      <c r="AB218" s="39"/>
      <c r="AC218" s="39"/>
      <c r="AD218" s="39"/>
      <c r="AE218" s="39"/>
      <c r="AR218" s="247" t="s">
        <v>244</v>
      </c>
      <c r="AT218" s="247" t="s">
        <v>241</v>
      </c>
      <c r="AU218" s="247" t="s">
        <v>84</v>
      </c>
      <c r="AY218" s="18" t="s">
        <v>141</v>
      </c>
      <c r="BE218" s="248">
        <f>IF(N218="základní",J218,0)</f>
        <v>0</v>
      </c>
      <c r="BF218" s="248">
        <f>IF(N218="snížená",J218,0)</f>
        <v>0</v>
      </c>
      <c r="BG218" s="248">
        <f>IF(N218="zákl. přenesená",J218,0)</f>
        <v>0</v>
      </c>
      <c r="BH218" s="248">
        <f>IF(N218="sníž. přenesená",J218,0)</f>
        <v>0</v>
      </c>
      <c r="BI218" s="248">
        <f>IF(N218="nulová",J218,0)</f>
        <v>0</v>
      </c>
      <c r="BJ218" s="18" t="s">
        <v>82</v>
      </c>
      <c r="BK218" s="248">
        <f>ROUND(I218*H218,2)</f>
        <v>0</v>
      </c>
      <c r="BL218" s="18" t="s">
        <v>236</v>
      </c>
      <c r="BM218" s="247" t="s">
        <v>270</v>
      </c>
    </row>
    <row r="219" s="2" customFormat="1">
      <c r="A219" s="39"/>
      <c r="B219" s="40"/>
      <c r="C219" s="41"/>
      <c r="D219" s="251" t="s">
        <v>258</v>
      </c>
      <c r="E219" s="41"/>
      <c r="F219" s="294" t="s">
        <v>259</v>
      </c>
      <c r="G219" s="41"/>
      <c r="H219" s="41"/>
      <c r="I219" s="202"/>
      <c r="J219" s="41"/>
      <c r="K219" s="41"/>
      <c r="L219" s="45"/>
      <c r="M219" s="295"/>
      <c r="N219" s="296"/>
      <c r="O219" s="92"/>
      <c r="P219" s="92"/>
      <c r="Q219" s="92"/>
      <c r="R219" s="92"/>
      <c r="S219" s="92"/>
      <c r="T219" s="93"/>
      <c r="U219" s="39"/>
      <c r="V219" s="39"/>
      <c r="W219" s="39"/>
      <c r="X219" s="39"/>
      <c r="Y219" s="39"/>
      <c r="Z219" s="39"/>
      <c r="AA219" s="39"/>
      <c r="AB219" s="39"/>
      <c r="AC219" s="39"/>
      <c r="AD219" s="39"/>
      <c r="AE219" s="39"/>
      <c r="AT219" s="18" t="s">
        <v>258</v>
      </c>
      <c r="AU219" s="18" t="s">
        <v>84</v>
      </c>
    </row>
    <row r="220" s="13" customFormat="1">
      <c r="A220" s="13"/>
      <c r="B220" s="249"/>
      <c r="C220" s="250"/>
      <c r="D220" s="251" t="s">
        <v>150</v>
      </c>
      <c r="E220" s="252" t="s">
        <v>1</v>
      </c>
      <c r="F220" s="253" t="s">
        <v>271</v>
      </c>
      <c r="G220" s="250"/>
      <c r="H220" s="254">
        <v>285.012</v>
      </c>
      <c r="I220" s="255"/>
      <c r="J220" s="250"/>
      <c r="K220" s="250"/>
      <c r="L220" s="256"/>
      <c r="M220" s="257"/>
      <c r="N220" s="258"/>
      <c r="O220" s="258"/>
      <c r="P220" s="258"/>
      <c r="Q220" s="258"/>
      <c r="R220" s="258"/>
      <c r="S220" s="258"/>
      <c r="T220" s="259"/>
      <c r="U220" s="13"/>
      <c r="V220" s="13"/>
      <c r="W220" s="13"/>
      <c r="X220" s="13"/>
      <c r="Y220" s="13"/>
      <c r="Z220" s="13"/>
      <c r="AA220" s="13"/>
      <c r="AB220" s="13"/>
      <c r="AC220" s="13"/>
      <c r="AD220" s="13"/>
      <c r="AE220" s="13"/>
      <c r="AT220" s="260" t="s">
        <v>150</v>
      </c>
      <c r="AU220" s="260" t="s">
        <v>84</v>
      </c>
      <c r="AV220" s="13" t="s">
        <v>84</v>
      </c>
      <c r="AW220" s="13" t="s">
        <v>31</v>
      </c>
      <c r="AX220" s="13" t="s">
        <v>82</v>
      </c>
      <c r="AY220" s="260" t="s">
        <v>141</v>
      </c>
    </row>
    <row r="221" s="13" customFormat="1">
      <c r="A221" s="13"/>
      <c r="B221" s="249"/>
      <c r="C221" s="250"/>
      <c r="D221" s="251" t="s">
        <v>150</v>
      </c>
      <c r="E221" s="250"/>
      <c r="F221" s="253" t="s">
        <v>272</v>
      </c>
      <c r="G221" s="250"/>
      <c r="H221" s="254">
        <v>299.26299999999998</v>
      </c>
      <c r="I221" s="255"/>
      <c r="J221" s="250"/>
      <c r="K221" s="250"/>
      <c r="L221" s="256"/>
      <c r="M221" s="257"/>
      <c r="N221" s="258"/>
      <c r="O221" s="258"/>
      <c r="P221" s="258"/>
      <c r="Q221" s="258"/>
      <c r="R221" s="258"/>
      <c r="S221" s="258"/>
      <c r="T221" s="259"/>
      <c r="U221" s="13"/>
      <c r="V221" s="13"/>
      <c r="W221" s="13"/>
      <c r="X221" s="13"/>
      <c r="Y221" s="13"/>
      <c r="Z221" s="13"/>
      <c r="AA221" s="13"/>
      <c r="AB221" s="13"/>
      <c r="AC221" s="13"/>
      <c r="AD221" s="13"/>
      <c r="AE221" s="13"/>
      <c r="AT221" s="260" t="s">
        <v>150</v>
      </c>
      <c r="AU221" s="260" t="s">
        <v>84</v>
      </c>
      <c r="AV221" s="13" t="s">
        <v>84</v>
      </c>
      <c r="AW221" s="13" t="s">
        <v>4</v>
      </c>
      <c r="AX221" s="13" t="s">
        <v>82</v>
      </c>
      <c r="AY221" s="260" t="s">
        <v>141</v>
      </c>
    </row>
    <row r="222" s="2" customFormat="1" ht="24.15" customHeight="1">
      <c r="A222" s="39"/>
      <c r="B222" s="40"/>
      <c r="C222" s="282" t="s">
        <v>273</v>
      </c>
      <c r="D222" s="282" t="s">
        <v>241</v>
      </c>
      <c r="E222" s="283" t="s">
        <v>274</v>
      </c>
      <c r="F222" s="284" t="s">
        <v>275</v>
      </c>
      <c r="G222" s="285" t="s">
        <v>147</v>
      </c>
      <c r="H222" s="286">
        <v>142.88399999999999</v>
      </c>
      <c r="I222" s="287"/>
      <c r="J222" s="288">
        <f>ROUND(I222*H222,2)</f>
        <v>0</v>
      </c>
      <c r="K222" s="289"/>
      <c r="L222" s="290"/>
      <c r="M222" s="291" t="s">
        <v>1</v>
      </c>
      <c r="N222" s="292" t="s">
        <v>39</v>
      </c>
      <c r="O222" s="92"/>
      <c r="P222" s="245">
        <f>O222*H222</f>
        <v>0</v>
      </c>
      <c r="Q222" s="245">
        <v>0.0040000000000000001</v>
      </c>
      <c r="R222" s="245">
        <f>Q222*H222</f>
        <v>0.57153599999999993</v>
      </c>
      <c r="S222" s="245">
        <v>0</v>
      </c>
      <c r="T222" s="246">
        <f>S222*H222</f>
        <v>0</v>
      </c>
      <c r="U222" s="39"/>
      <c r="V222" s="39"/>
      <c r="W222" s="39"/>
      <c r="X222" s="39"/>
      <c r="Y222" s="39"/>
      <c r="Z222" s="39"/>
      <c r="AA222" s="39"/>
      <c r="AB222" s="39"/>
      <c r="AC222" s="39"/>
      <c r="AD222" s="39"/>
      <c r="AE222" s="39"/>
      <c r="AR222" s="247" t="s">
        <v>244</v>
      </c>
      <c r="AT222" s="247" t="s">
        <v>241</v>
      </c>
      <c r="AU222" s="247" t="s">
        <v>84</v>
      </c>
      <c r="AY222" s="18" t="s">
        <v>141</v>
      </c>
      <c r="BE222" s="248">
        <f>IF(N222="základní",J222,0)</f>
        <v>0</v>
      </c>
      <c r="BF222" s="248">
        <f>IF(N222="snížená",J222,0)</f>
        <v>0</v>
      </c>
      <c r="BG222" s="248">
        <f>IF(N222="zákl. přenesená",J222,0)</f>
        <v>0</v>
      </c>
      <c r="BH222" s="248">
        <f>IF(N222="sníž. přenesená",J222,0)</f>
        <v>0</v>
      </c>
      <c r="BI222" s="248">
        <f>IF(N222="nulová",J222,0)</f>
        <v>0</v>
      </c>
      <c r="BJ222" s="18" t="s">
        <v>82</v>
      </c>
      <c r="BK222" s="248">
        <f>ROUND(I222*H222,2)</f>
        <v>0</v>
      </c>
      <c r="BL222" s="18" t="s">
        <v>236</v>
      </c>
      <c r="BM222" s="247" t="s">
        <v>276</v>
      </c>
    </row>
    <row r="223" s="2" customFormat="1">
      <c r="A223" s="39"/>
      <c r="B223" s="40"/>
      <c r="C223" s="41"/>
      <c r="D223" s="251" t="s">
        <v>258</v>
      </c>
      <c r="E223" s="41"/>
      <c r="F223" s="294" t="s">
        <v>259</v>
      </c>
      <c r="G223" s="41"/>
      <c r="H223" s="41"/>
      <c r="I223" s="202"/>
      <c r="J223" s="41"/>
      <c r="K223" s="41"/>
      <c r="L223" s="45"/>
      <c r="M223" s="295"/>
      <c r="N223" s="296"/>
      <c r="O223" s="92"/>
      <c r="P223" s="92"/>
      <c r="Q223" s="92"/>
      <c r="R223" s="92"/>
      <c r="S223" s="92"/>
      <c r="T223" s="93"/>
      <c r="U223" s="39"/>
      <c r="V223" s="39"/>
      <c r="W223" s="39"/>
      <c r="X223" s="39"/>
      <c r="Y223" s="39"/>
      <c r="Z223" s="39"/>
      <c r="AA223" s="39"/>
      <c r="AB223" s="39"/>
      <c r="AC223" s="39"/>
      <c r="AD223" s="39"/>
      <c r="AE223" s="39"/>
      <c r="AT223" s="18" t="s">
        <v>258</v>
      </c>
      <c r="AU223" s="18" t="s">
        <v>84</v>
      </c>
    </row>
    <row r="224" s="13" customFormat="1">
      <c r="A224" s="13"/>
      <c r="B224" s="249"/>
      <c r="C224" s="250"/>
      <c r="D224" s="251" t="s">
        <v>150</v>
      </c>
      <c r="E224" s="252" t="s">
        <v>1</v>
      </c>
      <c r="F224" s="253" t="s">
        <v>277</v>
      </c>
      <c r="G224" s="250"/>
      <c r="H224" s="254">
        <v>136.08000000000001</v>
      </c>
      <c r="I224" s="255"/>
      <c r="J224" s="250"/>
      <c r="K224" s="250"/>
      <c r="L224" s="256"/>
      <c r="M224" s="257"/>
      <c r="N224" s="258"/>
      <c r="O224" s="258"/>
      <c r="P224" s="258"/>
      <c r="Q224" s="258"/>
      <c r="R224" s="258"/>
      <c r="S224" s="258"/>
      <c r="T224" s="259"/>
      <c r="U224" s="13"/>
      <c r="V224" s="13"/>
      <c r="W224" s="13"/>
      <c r="X224" s="13"/>
      <c r="Y224" s="13"/>
      <c r="Z224" s="13"/>
      <c r="AA224" s="13"/>
      <c r="AB224" s="13"/>
      <c r="AC224" s="13"/>
      <c r="AD224" s="13"/>
      <c r="AE224" s="13"/>
      <c r="AT224" s="260" t="s">
        <v>150</v>
      </c>
      <c r="AU224" s="260" t="s">
        <v>84</v>
      </c>
      <c r="AV224" s="13" t="s">
        <v>84</v>
      </c>
      <c r="AW224" s="13" t="s">
        <v>31</v>
      </c>
      <c r="AX224" s="13" t="s">
        <v>82</v>
      </c>
      <c r="AY224" s="260" t="s">
        <v>141</v>
      </c>
    </row>
    <row r="225" s="13" customFormat="1">
      <c r="A225" s="13"/>
      <c r="B225" s="249"/>
      <c r="C225" s="250"/>
      <c r="D225" s="251" t="s">
        <v>150</v>
      </c>
      <c r="E225" s="250"/>
      <c r="F225" s="253" t="s">
        <v>278</v>
      </c>
      <c r="G225" s="250"/>
      <c r="H225" s="254">
        <v>142.88399999999999</v>
      </c>
      <c r="I225" s="255"/>
      <c r="J225" s="250"/>
      <c r="K225" s="250"/>
      <c r="L225" s="256"/>
      <c r="M225" s="257"/>
      <c r="N225" s="258"/>
      <c r="O225" s="258"/>
      <c r="P225" s="258"/>
      <c r="Q225" s="258"/>
      <c r="R225" s="258"/>
      <c r="S225" s="258"/>
      <c r="T225" s="259"/>
      <c r="U225" s="13"/>
      <c r="V225" s="13"/>
      <c r="W225" s="13"/>
      <c r="X225" s="13"/>
      <c r="Y225" s="13"/>
      <c r="Z225" s="13"/>
      <c r="AA225" s="13"/>
      <c r="AB225" s="13"/>
      <c r="AC225" s="13"/>
      <c r="AD225" s="13"/>
      <c r="AE225" s="13"/>
      <c r="AT225" s="260" t="s">
        <v>150</v>
      </c>
      <c r="AU225" s="260" t="s">
        <v>84</v>
      </c>
      <c r="AV225" s="13" t="s">
        <v>84</v>
      </c>
      <c r="AW225" s="13" t="s">
        <v>4</v>
      </c>
      <c r="AX225" s="13" t="s">
        <v>82</v>
      </c>
      <c r="AY225" s="260" t="s">
        <v>141</v>
      </c>
    </row>
    <row r="226" s="2" customFormat="1" ht="24.15" customHeight="1">
      <c r="A226" s="39"/>
      <c r="B226" s="40"/>
      <c r="C226" s="235" t="s">
        <v>279</v>
      </c>
      <c r="D226" s="235" t="s">
        <v>144</v>
      </c>
      <c r="E226" s="236" t="s">
        <v>280</v>
      </c>
      <c r="F226" s="237" t="s">
        <v>281</v>
      </c>
      <c r="G226" s="238" t="s">
        <v>250</v>
      </c>
      <c r="H226" s="293"/>
      <c r="I226" s="240"/>
      <c r="J226" s="241">
        <f>ROUND(I226*H226,2)</f>
        <v>0</v>
      </c>
      <c r="K226" s="242"/>
      <c r="L226" s="45"/>
      <c r="M226" s="243" t="s">
        <v>1</v>
      </c>
      <c r="N226" s="244" t="s">
        <v>39</v>
      </c>
      <c r="O226" s="92"/>
      <c r="P226" s="245">
        <f>O226*H226</f>
        <v>0</v>
      </c>
      <c r="Q226" s="245">
        <v>0</v>
      </c>
      <c r="R226" s="245">
        <f>Q226*H226</f>
        <v>0</v>
      </c>
      <c r="S226" s="245">
        <v>0</v>
      </c>
      <c r="T226" s="246">
        <f>S226*H226</f>
        <v>0</v>
      </c>
      <c r="U226" s="39"/>
      <c r="V226" s="39"/>
      <c r="W226" s="39"/>
      <c r="X226" s="39"/>
      <c r="Y226" s="39"/>
      <c r="Z226" s="39"/>
      <c r="AA226" s="39"/>
      <c r="AB226" s="39"/>
      <c r="AC226" s="39"/>
      <c r="AD226" s="39"/>
      <c r="AE226" s="39"/>
      <c r="AR226" s="247" t="s">
        <v>236</v>
      </c>
      <c r="AT226" s="247" t="s">
        <v>144</v>
      </c>
      <c r="AU226" s="247" t="s">
        <v>84</v>
      </c>
      <c r="AY226" s="18" t="s">
        <v>141</v>
      </c>
      <c r="BE226" s="248">
        <f>IF(N226="základní",J226,0)</f>
        <v>0</v>
      </c>
      <c r="BF226" s="248">
        <f>IF(N226="snížená",J226,0)</f>
        <v>0</v>
      </c>
      <c r="BG226" s="248">
        <f>IF(N226="zákl. přenesená",J226,0)</f>
        <v>0</v>
      </c>
      <c r="BH226" s="248">
        <f>IF(N226="sníž. přenesená",J226,0)</f>
        <v>0</v>
      </c>
      <c r="BI226" s="248">
        <f>IF(N226="nulová",J226,0)</f>
        <v>0</v>
      </c>
      <c r="BJ226" s="18" t="s">
        <v>82</v>
      </c>
      <c r="BK226" s="248">
        <f>ROUND(I226*H226,2)</f>
        <v>0</v>
      </c>
      <c r="BL226" s="18" t="s">
        <v>236</v>
      </c>
      <c r="BM226" s="247" t="s">
        <v>282</v>
      </c>
    </row>
    <row r="227" s="12" customFormat="1" ht="22.8" customHeight="1">
      <c r="A227" s="12"/>
      <c r="B227" s="219"/>
      <c r="C227" s="220"/>
      <c r="D227" s="221" t="s">
        <v>73</v>
      </c>
      <c r="E227" s="233" t="s">
        <v>283</v>
      </c>
      <c r="F227" s="233" t="s">
        <v>284</v>
      </c>
      <c r="G227" s="220"/>
      <c r="H227" s="220"/>
      <c r="I227" s="223"/>
      <c r="J227" s="234">
        <f>BK227</f>
        <v>0</v>
      </c>
      <c r="K227" s="220"/>
      <c r="L227" s="225"/>
      <c r="M227" s="226"/>
      <c r="N227" s="227"/>
      <c r="O227" s="227"/>
      <c r="P227" s="228">
        <f>SUM(P228:P245)</f>
        <v>0</v>
      </c>
      <c r="Q227" s="227"/>
      <c r="R227" s="228">
        <f>SUM(R228:R245)</f>
        <v>0.056739999999999999</v>
      </c>
      <c r="S227" s="227"/>
      <c r="T227" s="229">
        <f>SUM(T228:T245)</f>
        <v>0.11205000000000001</v>
      </c>
      <c r="U227" s="12"/>
      <c r="V227" s="12"/>
      <c r="W227" s="12"/>
      <c r="X227" s="12"/>
      <c r="Y227" s="12"/>
      <c r="Z227" s="12"/>
      <c r="AA227" s="12"/>
      <c r="AB227" s="12"/>
      <c r="AC227" s="12"/>
      <c r="AD227" s="12"/>
      <c r="AE227" s="12"/>
      <c r="AR227" s="230" t="s">
        <v>84</v>
      </c>
      <c r="AT227" s="231" t="s">
        <v>73</v>
      </c>
      <c r="AU227" s="231" t="s">
        <v>82</v>
      </c>
      <c r="AY227" s="230" t="s">
        <v>141</v>
      </c>
      <c r="BK227" s="232">
        <f>SUM(BK228:BK245)</f>
        <v>0</v>
      </c>
    </row>
    <row r="228" s="2" customFormat="1" ht="16.5" customHeight="1">
      <c r="A228" s="39"/>
      <c r="B228" s="40"/>
      <c r="C228" s="235" t="s">
        <v>285</v>
      </c>
      <c r="D228" s="235" t="s">
        <v>144</v>
      </c>
      <c r="E228" s="236" t="s">
        <v>286</v>
      </c>
      <c r="F228" s="237" t="s">
        <v>287</v>
      </c>
      <c r="G228" s="238" t="s">
        <v>288</v>
      </c>
      <c r="H228" s="239">
        <v>5</v>
      </c>
      <c r="I228" s="240"/>
      <c r="J228" s="241">
        <f>ROUND(I228*H228,2)</f>
        <v>0</v>
      </c>
      <c r="K228" s="242"/>
      <c r="L228" s="45"/>
      <c r="M228" s="243" t="s">
        <v>1</v>
      </c>
      <c r="N228" s="244" t="s">
        <v>39</v>
      </c>
      <c r="O228" s="92"/>
      <c r="P228" s="245">
        <f>O228*H228</f>
        <v>0</v>
      </c>
      <c r="Q228" s="245">
        <v>0</v>
      </c>
      <c r="R228" s="245">
        <f>Q228*H228</f>
        <v>0</v>
      </c>
      <c r="S228" s="245">
        <v>0.019460000000000002</v>
      </c>
      <c r="T228" s="246">
        <f>S228*H228</f>
        <v>0.097300000000000011</v>
      </c>
      <c r="U228" s="39"/>
      <c r="V228" s="39"/>
      <c r="W228" s="39"/>
      <c r="X228" s="39"/>
      <c r="Y228" s="39"/>
      <c r="Z228" s="39"/>
      <c r="AA228" s="39"/>
      <c r="AB228" s="39"/>
      <c r="AC228" s="39"/>
      <c r="AD228" s="39"/>
      <c r="AE228" s="39"/>
      <c r="AR228" s="247" t="s">
        <v>236</v>
      </c>
      <c r="AT228" s="247" t="s">
        <v>144</v>
      </c>
      <c r="AU228" s="247" t="s">
        <v>84</v>
      </c>
      <c r="AY228" s="18" t="s">
        <v>141</v>
      </c>
      <c r="BE228" s="248">
        <f>IF(N228="základní",J228,0)</f>
        <v>0</v>
      </c>
      <c r="BF228" s="248">
        <f>IF(N228="snížená",J228,0)</f>
        <v>0</v>
      </c>
      <c r="BG228" s="248">
        <f>IF(N228="zákl. přenesená",J228,0)</f>
        <v>0</v>
      </c>
      <c r="BH228" s="248">
        <f>IF(N228="sníž. přenesená",J228,0)</f>
        <v>0</v>
      </c>
      <c r="BI228" s="248">
        <f>IF(N228="nulová",J228,0)</f>
        <v>0</v>
      </c>
      <c r="BJ228" s="18" t="s">
        <v>82</v>
      </c>
      <c r="BK228" s="248">
        <f>ROUND(I228*H228,2)</f>
        <v>0</v>
      </c>
      <c r="BL228" s="18" t="s">
        <v>236</v>
      </c>
      <c r="BM228" s="247" t="s">
        <v>289</v>
      </c>
    </row>
    <row r="229" s="2" customFormat="1" ht="16.5" customHeight="1">
      <c r="A229" s="39"/>
      <c r="B229" s="40"/>
      <c r="C229" s="235" t="s">
        <v>290</v>
      </c>
      <c r="D229" s="235" t="s">
        <v>144</v>
      </c>
      <c r="E229" s="236" t="s">
        <v>291</v>
      </c>
      <c r="F229" s="237" t="s">
        <v>292</v>
      </c>
      <c r="G229" s="238" t="s">
        <v>288</v>
      </c>
      <c r="H229" s="239">
        <v>5</v>
      </c>
      <c r="I229" s="240"/>
      <c r="J229" s="241">
        <f>ROUND(I229*H229,2)</f>
        <v>0</v>
      </c>
      <c r="K229" s="242"/>
      <c r="L229" s="45"/>
      <c r="M229" s="243" t="s">
        <v>1</v>
      </c>
      <c r="N229" s="244" t="s">
        <v>39</v>
      </c>
      <c r="O229" s="92"/>
      <c r="P229" s="245">
        <f>O229*H229</f>
        <v>0</v>
      </c>
      <c r="Q229" s="245">
        <v>0</v>
      </c>
      <c r="R229" s="245">
        <f>Q229*H229</f>
        <v>0</v>
      </c>
      <c r="S229" s="245">
        <v>0.00139</v>
      </c>
      <c r="T229" s="246">
        <f>S229*H229</f>
        <v>0.0069499999999999996</v>
      </c>
      <c r="U229" s="39"/>
      <c r="V229" s="39"/>
      <c r="W229" s="39"/>
      <c r="X229" s="39"/>
      <c r="Y229" s="39"/>
      <c r="Z229" s="39"/>
      <c r="AA229" s="39"/>
      <c r="AB229" s="39"/>
      <c r="AC229" s="39"/>
      <c r="AD229" s="39"/>
      <c r="AE229" s="39"/>
      <c r="AR229" s="247" t="s">
        <v>236</v>
      </c>
      <c r="AT229" s="247" t="s">
        <v>144</v>
      </c>
      <c r="AU229" s="247" t="s">
        <v>84</v>
      </c>
      <c r="AY229" s="18" t="s">
        <v>141</v>
      </c>
      <c r="BE229" s="248">
        <f>IF(N229="základní",J229,0)</f>
        <v>0</v>
      </c>
      <c r="BF229" s="248">
        <f>IF(N229="snížená",J229,0)</f>
        <v>0</v>
      </c>
      <c r="BG229" s="248">
        <f>IF(N229="zákl. přenesená",J229,0)</f>
        <v>0</v>
      </c>
      <c r="BH229" s="248">
        <f>IF(N229="sníž. přenesená",J229,0)</f>
        <v>0</v>
      </c>
      <c r="BI229" s="248">
        <f>IF(N229="nulová",J229,0)</f>
        <v>0</v>
      </c>
      <c r="BJ229" s="18" t="s">
        <v>82</v>
      </c>
      <c r="BK229" s="248">
        <f>ROUND(I229*H229,2)</f>
        <v>0</v>
      </c>
      <c r="BL229" s="18" t="s">
        <v>236</v>
      </c>
      <c r="BM229" s="247" t="s">
        <v>293</v>
      </c>
    </row>
    <row r="230" s="2" customFormat="1" ht="16.5" customHeight="1">
      <c r="A230" s="39"/>
      <c r="B230" s="40"/>
      <c r="C230" s="235" t="s">
        <v>294</v>
      </c>
      <c r="D230" s="235" t="s">
        <v>144</v>
      </c>
      <c r="E230" s="236" t="s">
        <v>295</v>
      </c>
      <c r="F230" s="237" t="s">
        <v>296</v>
      </c>
      <c r="G230" s="238" t="s">
        <v>288</v>
      </c>
      <c r="H230" s="239">
        <v>5</v>
      </c>
      <c r="I230" s="240"/>
      <c r="J230" s="241">
        <f>ROUND(I230*H230,2)</f>
        <v>0</v>
      </c>
      <c r="K230" s="242"/>
      <c r="L230" s="45"/>
      <c r="M230" s="243" t="s">
        <v>1</v>
      </c>
      <c r="N230" s="244" t="s">
        <v>39</v>
      </c>
      <c r="O230" s="92"/>
      <c r="P230" s="245">
        <f>O230*H230</f>
        <v>0</v>
      </c>
      <c r="Q230" s="245">
        <v>0</v>
      </c>
      <c r="R230" s="245">
        <f>Q230*H230</f>
        <v>0</v>
      </c>
      <c r="S230" s="245">
        <v>0.00156</v>
      </c>
      <c r="T230" s="246">
        <f>S230*H230</f>
        <v>0.0077999999999999996</v>
      </c>
      <c r="U230" s="39"/>
      <c r="V230" s="39"/>
      <c r="W230" s="39"/>
      <c r="X230" s="39"/>
      <c r="Y230" s="39"/>
      <c r="Z230" s="39"/>
      <c r="AA230" s="39"/>
      <c r="AB230" s="39"/>
      <c r="AC230" s="39"/>
      <c r="AD230" s="39"/>
      <c r="AE230" s="39"/>
      <c r="AR230" s="247" t="s">
        <v>236</v>
      </c>
      <c r="AT230" s="247" t="s">
        <v>144</v>
      </c>
      <c r="AU230" s="247" t="s">
        <v>84</v>
      </c>
      <c r="AY230" s="18" t="s">
        <v>141</v>
      </c>
      <c r="BE230" s="248">
        <f>IF(N230="základní",J230,0)</f>
        <v>0</v>
      </c>
      <c r="BF230" s="248">
        <f>IF(N230="snížená",J230,0)</f>
        <v>0</v>
      </c>
      <c r="BG230" s="248">
        <f>IF(N230="zákl. přenesená",J230,0)</f>
        <v>0</v>
      </c>
      <c r="BH230" s="248">
        <f>IF(N230="sníž. přenesená",J230,0)</f>
        <v>0</v>
      </c>
      <c r="BI230" s="248">
        <f>IF(N230="nulová",J230,0)</f>
        <v>0</v>
      </c>
      <c r="BJ230" s="18" t="s">
        <v>82</v>
      </c>
      <c r="BK230" s="248">
        <f>ROUND(I230*H230,2)</f>
        <v>0</v>
      </c>
      <c r="BL230" s="18" t="s">
        <v>236</v>
      </c>
      <c r="BM230" s="247" t="s">
        <v>297</v>
      </c>
    </row>
    <row r="231" s="2" customFormat="1" ht="16.5" customHeight="1">
      <c r="A231" s="39"/>
      <c r="B231" s="40"/>
      <c r="C231" s="235" t="s">
        <v>298</v>
      </c>
      <c r="D231" s="235" t="s">
        <v>144</v>
      </c>
      <c r="E231" s="236" t="s">
        <v>299</v>
      </c>
      <c r="F231" s="237" t="s">
        <v>300</v>
      </c>
      <c r="G231" s="238" t="s">
        <v>301</v>
      </c>
      <c r="H231" s="239">
        <v>1</v>
      </c>
      <c r="I231" s="240"/>
      <c r="J231" s="241">
        <f>ROUND(I231*H231,2)</f>
        <v>0</v>
      </c>
      <c r="K231" s="242"/>
      <c r="L231" s="45"/>
      <c r="M231" s="243" t="s">
        <v>1</v>
      </c>
      <c r="N231" s="244" t="s">
        <v>39</v>
      </c>
      <c r="O231" s="92"/>
      <c r="P231" s="245">
        <f>O231*H231</f>
        <v>0</v>
      </c>
      <c r="Q231" s="245">
        <v>0</v>
      </c>
      <c r="R231" s="245">
        <f>Q231*H231</f>
        <v>0</v>
      </c>
      <c r="S231" s="245">
        <v>0</v>
      </c>
      <c r="T231" s="246">
        <f>S231*H231</f>
        <v>0</v>
      </c>
      <c r="U231" s="39"/>
      <c r="V231" s="39"/>
      <c r="W231" s="39"/>
      <c r="X231" s="39"/>
      <c r="Y231" s="39"/>
      <c r="Z231" s="39"/>
      <c r="AA231" s="39"/>
      <c r="AB231" s="39"/>
      <c r="AC231" s="39"/>
      <c r="AD231" s="39"/>
      <c r="AE231" s="39"/>
      <c r="AR231" s="247" t="s">
        <v>236</v>
      </c>
      <c r="AT231" s="247" t="s">
        <v>144</v>
      </c>
      <c r="AU231" s="247" t="s">
        <v>84</v>
      </c>
      <c r="AY231" s="18" t="s">
        <v>141</v>
      </c>
      <c r="BE231" s="248">
        <f>IF(N231="základní",J231,0)</f>
        <v>0</v>
      </c>
      <c r="BF231" s="248">
        <f>IF(N231="snížená",J231,0)</f>
        <v>0</v>
      </c>
      <c r="BG231" s="248">
        <f>IF(N231="zákl. přenesená",J231,0)</f>
        <v>0</v>
      </c>
      <c r="BH231" s="248">
        <f>IF(N231="sníž. přenesená",J231,0)</f>
        <v>0</v>
      </c>
      <c r="BI231" s="248">
        <f>IF(N231="nulová",J231,0)</f>
        <v>0</v>
      </c>
      <c r="BJ231" s="18" t="s">
        <v>82</v>
      </c>
      <c r="BK231" s="248">
        <f>ROUND(I231*H231,2)</f>
        <v>0</v>
      </c>
      <c r="BL231" s="18" t="s">
        <v>236</v>
      </c>
      <c r="BM231" s="247" t="s">
        <v>302</v>
      </c>
    </row>
    <row r="232" s="2" customFormat="1" ht="24.15" customHeight="1">
      <c r="A232" s="39"/>
      <c r="B232" s="40"/>
      <c r="C232" s="235" t="s">
        <v>303</v>
      </c>
      <c r="D232" s="235" t="s">
        <v>144</v>
      </c>
      <c r="E232" s="236" t="s">
        <v>304</v>
      </c>
      <c r="F232" s="237" t="s">
        <v>305</v>
      </c>
      <c r="G232" s="238" t="s">
        <v>288</v>
      </c>
      <c r="H232" s="239">
        <v>3</v>
      </c>
      <c r="I232" s="240"/>
      <c r="J232" s="241">
        <f>ROUND(I232*H232,2)</f>
        <v>0</v>
      </c>
      <c r="K232" s="242"/>
      <c r="L232" s="45"/>
      <c r="M232" s="243" t="s">
        <v>1</v>
      </c>
      <c r="N232" s="244" t="s">
        <v>39</v>
      </c>
      <c r="O232" s="92"/>
      <c r="P232" s="245">
        <f>O232*H232</f>
        <v>0</v>
      </c>
      <c r="Q232" s="245">
        <v>0.016969999999999999</v>
      </c>
      <c r="R232" s="245">
        <f>Q232*H232</f>
        <v>0.050909999999999997</v>
      </c>
      <c r="S232" s="245">
        <v>0</v>
      </c>
      <c r="T232" s="246">
        <f>S232*H232</f>
        <v>0</v>
      </c>
      <c r="U232" s="39"/>
      <c r="V232" s="39"/>
      <c r="W232" s="39"/>
      <c r="X232" s="39"/>
      <c r="Y232" s="39"/>
      <c r="Z232" s="39"/>
      <c r="AA232" s="39"/>
      <c r="AB232" s="39"/>
      <c r="AC232" s="39"/>
      <c r="AD232" s="39"/>
      <c r="AE232" s="39"/>
      <c r="AR232" s="247" t="s">
        <v>236</v>
      </c>
      <c r="AT232" s="247" t="s">
        <v>144</v>
      </c>
      <c r="AU232" s="247" t="s">
        <v>84</v>
      </c>
      <c r="AY232" s="18" t="s">
        <v>141</v>
      </c>
      <c r="BE232" s="248">
        <f>IF(N232="základní",J232,0)</f>
        <v>0</v>
      </c>
      <c r="BF232" s="248">
        <f>IF(N232="snížená",J232,0)</f>
        <v>0</v>
      </c>
      <c r="BG232" s="248">
        <f>IF(N232="zákl. přenesená",J232,0)</f>
        <v>0</v>
      </c>
      <c r="BH232" s="248">
        <f>IF(N232="sníž. přenesená",J232,0)</f>
        <v>0</v>
      </c>
      <c r="BI232" s="248">
        <f>IF(N232="nulová",J232,0)</f>
        <v>0</v>
      </c>
      <c r="BJ232" s="18" t="s">
        <v>82</v>
      </c>
      <c r="BK232" s="248">
        <f>ROUND(I232*H232,2)</f>
        <v>0</v>
      </c>
      <c r="BL232" s="18" t="s">
        <v>236</v>
      </c>
      <c r="BM232" s="247" t="s">
        <v>306</v>
      </c>
    </row>
    <row r="233" s="15" customFormat="1">
      <c r="A233" s="15"/>
      <c r="B233" s="272"/>
      <c r="C233" s="273"/>
      <c r="D233" s="251" t="s">
        <v>150</v>
      </c>
      <c r="E233" s="274" t="s">
        <v>1</v>
      </c>
      <c r="F233" s="275" t="s">
        <v>307</v>
      </c>
      <c r="G233" s="273"/>
      <c r="H233" s="274" t="s">
        <v>1</v>
      </c>
      <c r="I233" s="276"/>
      <c r="J233" s="273"/>
      <c r="K233" s="273"/>
      <c r="L233" s="277"/>
      <c r="M233" s="278"/>
      <c r="N233" s="279"/>
      <c r="O233" s="279"/>
      <c r="P233" s="279"/>
      <c r="Q233" s="279"/>
      <c r="R233" s="279"/>
      <c r="S233" s="279"/>
      <c r="T233" s="280"/>
      <c r="U233" s="15"/>
      <c r="V233" s="15"/>
      <c r="W233" s="15"/>
      <c r="X233" s="15"/>
      <c r="Y233" s="15"/>
      <c r="Z233" s="15"/>
      <c r="AA233" s="15"/>
      <c r="AB233" s="15"/>
      <c r="AC233" s="15"/>
      <c r="AD233" s="15"/>
      <c r="AE233" s="15"/>
      <c r="AT233" s="281" t="s">
        <v>150</v>
      </c>
      <c r="AU233" s="281" t="s">
        <v>84</v>
      </c>
      <c r="AV233" s="15" t="s">
        <v>82</v>
      </c>
      <c r="AW233" s="15" t="s">
        <v>31</v>
      </c>
      <c r="AX233" s="15" t="s">
        <v>74</v>
      </c>
      <c r="AY233" s="281" t="s">
        <v>141</v>
      </c>
    </row>
    <row r="234" s="13" customFormat="1">
      <c r="A234" s="13"/>
      <c r="B234" s="249"/>
      <c r="C234" s="250"/>
      <c r="D234" s="251" t="s">
        <v>150</v>
      </c>
      <c r="E234" s="252" t="s">
        <v>1</v>
      </c>
      <c r="F234" s="253" t="s">
        <v>308</v>
      </c>
      <c r="G234" s="250"/>
      <c r="H234" s="254">
        <v>2</v>
      </c>
      <c r="I234" s="255"/>
      <c r="J234" s="250"/>
      <c r="K234" s="250"/>
      <c r="L234" s="256"/>
      <c r="M234" s="257"/>
      <c r="N234" s="258"/>
      <c r="O234" s="258"/>
      <c r="P234" s="258"/>
      <c r="Q234" s="258"/>
      <c r="R234" s="258"/>
      <c r="S234" s="258"/>
      <c r="T234" s="259"/>
      <c r="U234" s="13"/>
      <c r="V234" s="13"/>
      <c r="W234" s="13"/>
      <c r="X234" s="13"/>
      <c r="Y234" s="13"/>
      <c r="Z234" s="13"/>
      <c r="AA234" s="13"/>
      <c r="AB234" s="13"/>
      <c r="AC234" s="13"/>
      <c r="AD234" s="13"/>
      <c r="AE234" s="13"/>
      <c r="AT234" s="260" t="s">
        <v>150</v>
      </c>
      <c r="AU234" s="260" t="s">
        <v>84</v>
      </c>
      <c r="AV234" s="13" t="s">
        <v>84</v>
      </c>
      <c r="AW234" s="13" t="s">
        <v>31</v>
      </c>
      <c r="AX234" s="13" t="s">
        <v>74</v>
      </c>
      <c r="AY234" s="260" t="s">
        <v>141</v>
      </c>
    </row>
    <row r="235" s="13" customFormat="1">
      <c r="A235" s="13"/>
      <c r="B235" s="249"/>
      <c r="C235" s="250"/>
      <c r="D235" s="251" t="s">
        <v>150</v>
      </c>
      <c r="E235" s="252" t="s">
        <v>1</v>
      </c>
      <c r="F235" s="253" t="s">
        <v>309</v>
      </c>
      <c r="G235" s="250"/>
      <c r="H235" s="254">
        <v>1</v>
      </c>
      <c r="I235" s="255"/>
      <c r="J235" s="250"/>
      <c r="K235" s="250"/>
      <c r="L235" s="256"/>
      <c r="M235" s="257"/>
      <c r="N235" s="258"/>
      <c r="O235" s="258"/>
      <c r="P235" s="258"/>
      <c r="Q235" s="258"/>
      <c r="R235" s="258"/>
      <c r="S235" s="258"/>
      <c r="T235" s="259"/>
      <c r="U235" s="13"/>
      <c r="V235" s="13"/>
      <c r="W235" s="13"/>
      <c r="X235" s="13"/>
      <c r="Y235" s="13"/>
      <c r="Z235" s="13"/>
      <c r="AA235" s="13"/>
      <c r="AB235" s="13"/>
      <c r="AC235" s="13"/>
      <c r="AD235" s="13"/>
      <c r="AE235" s="13"/>
      <c r="AT235" s="260" t="s">
        <v>150</v>
      </c>
      <c r="AU235" s="260" t="s">
        <v>84</v>
      </c>
      <c r="AV235" s="13" t="s">
        <v>84</v>
      </c>
      <c r="AW235" s="13" t="s">
        <v>31</v>
      </c>
      <c r="AX235" s="13" t="s">
        <v>74</v>
      </c>
      <c r="AY235" s="260" t="s">
        <v>141</v>
      </c>
    </row>
    <row r="236" s="14" customFormat="1">
      <c r="A236" s="14"/>
      <c r="B236" s="261"/>
      <c r="C236" s="262"/>
      <c r="D236" s="251" t="s">
        <v>150</v>
      </c>
      <c r="E236" s="263" t="s">
        <v>1</v>
      </c>
      <c r="F236" s="264" t="s">
        <v>154</v>
      </c>
      <c r="G236" s="262"/>
      <c r="H236" s="265">
        <v>3</v>
      </c>
      <c r="I236" s="266"/>
      <c r="J236" s="262"/>
      <c r="K236" s="262"/>
      <c r="L236" s="267"/>
      <c r="M236" s="268"/>
      <c r="N236" s="269"/>
      <c r="O236" s="269"/>
      <c r="P236" s="269"/>
      <c r="Q236" s="269"/>
      <c r="R236" s="269"/>
      <c r="S236" s="269"/>
      <c r="T236" s="270"/>
      <c r="U236" s="14"/>
      <c r="V236" s="14"/>
      <c r="W236" s="14"/>
      <c r="X236" s="14"/>
      <c r="Y236" s="14"/>
      <c r="Z236" s="14"/>
      <c r="AA236" s="14"/>
      <c r="AB236" s="14"/>
      <c r="AC236" s="14"/>
      <c r="AD236" s="14"/>
      <c r="AE236" s="14"/>
      <c r="AT236" s="271" t="s">
        <v>150</v>
      </c>
      <c r="AU236" s="271" t="s">
        <v>84</v>
      </c>
      <c r="AV236" s="14" t="s">
        <v>148</v>
      </c>
      <c r="AW236" s="14" t="s">
        <v>31</v>
      </c>
      <c r="AX236" s="14" t="s">
        <v>82</v>
      </c>
      <c r="AY236" s="271" t="s">
        <v>141</v>
      </c>
    </row>
    <row r="237" s="2" customFormat="1" ht="24.15" customHeight="1">
      <c r="A237" s="39"/>
      <c r="B237" s="40"/>
      <c r="C237" s="235" t="s">
        <v>310</v>
      </c>
      <c r="D237" s="235" t="s">
        <v>144</v>
      </c>
      <c r="E237" s="236" t="s">
        <v>311</v>
      </c>
      <c r="F237" s="237" t="s">
        <v>312</v>
      </c>
      <c r="G237" s="238" t="s">
        <v>313</v>
      </c>
      <c r="H237" s="239">
        <v>2</v>
      </c>
      <c r="I237" s="240"/>
      <c r="J237" s="241">
        <f>ROUND(I237*H237,2)</f>
        <v>0</v>
      </c>
      <c r="K237" s="242"/>
      <c r="L237" s="45"/>
      <c r="M237" s="243" t="s">
        <v>1</v>
      </c>
      <c r="N237" s="244" t="s">
        <v>39</v>
      </c>
      <c r="O237" s="92"/>
      <c r="P237" s="245">
        <f>O237*H237</f>
        <v>0</v>
      </c>
      <c r="Q237" s="245">
        <v>0.00016000000000000001</v>
      </c>
      <c r="R237" s="245">
        <f>Q237*H237</f>
        <v>0.00032000000000000003</v>
      </c>
      <c r="S237" s="245">
        <v>0</v>
      </c>
      <c r="T237" s="246">
        <f>S237*H237</f>
        <v>0</v>
      </c>
      <c r="U237" s="39"/>
      <c r="V237" s="39"/>
      <c r="W237" s="39"/>
      <c r="X237" s="39"/>
      <c r="Y237" s="39"/>
      <c r="Z237" s="39"/>
      <c r="AA237" s="39"/>
      <c r="AB237" s="39"/>
      <c r="AC237" s="39"/>
      <c r="AD237" s="39"/>
      <c r="AE237" s="39"/>
      <c r="AR237" s="247" t="s">
        <v>236</v>
      </c>
      <c r="AT237" s="247" t="s">
        <v>144</v>
      </c>
      <c r="AU237" s="247" t="s">
        <v>84</v>
      </c>
      <c r="AY237" s="18" t="s">
        <v>141</v>
      </c>
      <c r="BE237" s="248">
        <f>IF(N237="základní",J237,0)</f>
        <v>0</v>
      </c>
      <c r="BF237" s="248">
        <f>IF(N237="snížená",J237,0)</f>
        <v>0</v>
      </c>
      <c r="BG237" s="248">
        <f>IF(N237="zákl. přenesená",J237,0)</f>
        <v>0</v>
      </c>
      <c r="BH237" s="248">
        <f>IF(N237="sníž. přenesená",J237,0)</f>
        <v>0</v>
      </c>
      <c r="BI237" s="248">
        <f>IF(N237="nulová",J237,0)</f>
        <v>0</v>
      </c>
      <c r="BJ237" s="18" t="s">
        <v>82</v>
      </c>
      <c r="BK237" s="248">
        <f>ROUND(I237*H237,2)</f>
        <v>0</v>
      </c>
      <c r="BL237" s="18" t="s">
        <v>236</v>
      </c>
      <c r="BM237" s="247" t="s">
        <v>314</v>
      </c>
    </row>
    <row r="238" s="13" customFormat="1">
      <c r="A238" s="13"/>
      <c r="B238" s="249"/>
      <c r="C238" s="250"/>
      <c r="D238" s="251" t="s">
        <v>150</v>
      </c>
      <c r="E238" s="252" t="s">
        <v>1</v>
      </c>
      <c r="F238" s="253" t="s">
        <v>308</v>
      </c>
      <c r="G238" s="250"/>
      <c r="H238" s="254">
        <v>2</v>
      </c>
      <c r="I238" s="255"/>
      <c r="J238" s="250"/>
      <c r="K238" s="250"/>
      <c r="L238" s="256"/>
      <c r="M238" s="257"/>
      <c r="N238" s="258"/>
      <c r="O238" s="258"/>
      <c r="P238" s="258"/>
      <c r="Q238" s="258"/>
      <c r="R238" s="258"/>
      <c r="S238" s="258"/>
      <c r="T238" s="259"/>
      <c r="U238" s="13"/>
      <c r="V238" s="13"/>
      <c r="W238" s="13"/>
      <c r="X238" s="13"/>
      <c r="Y238" s="13"/>
      <c r="Z238" s="13"/>
      <c r="AA238" s="13"/>
      <c r="AB238" s="13"/>
      <c r="AC238" s="13"/>
      <c r="AD238" s="13"/>
      <c r="AE238" s="13"/>
      <c r="AT238" s="260" t="s">
        <v>150</v>
      </c>
      <c r="AU238" s="260" t="s">
        <v>84</v>
      </c>
      <c r="AV238" s="13" t="s">
        <v>84</v>
      </c>
      <c r="AW238" s="13" t="s">
        <v>31</v>
      </c>
      <c r="AX238" s="13" t="s">
        <v>82</v>
      </c>
      <c r="AY238" s="260" t="s">
        <v>141</v>
      </c>
    </row>
    <row r="239" s="2" customFormat="1" ht="24.15" customHeight="1">
      <c r="A239" s="39"/>
      <c r="B239" s="40"/>
      <c r="C239" s="235" t="s">
        <v>315</v>
      </c>
      <c r="D239" s="235" t="s">
        <v>144</v>
      </c>
      <c r="E239" s="236" t="s">
        <v>316</v>
      </c>
      <c r="F239" s="237" t="s">
        <v>317</v>
      </c>
      <c r="G239" s="238" t="s">
        <v>313</v>
      </c>
      <c r="H239" s="239">
        <v>1</v>
      </c>
      <c r="I239" s="240"/>
      <c r="J239" s="241">
        <f>ROUND(I239*H239,2)</f>
        <v>0</v>
      </c>
      <c r="K239" s="242"/>
      <c r="L239" s="45"/>
      <c r="M239" s="243" t="s">
        <v>1</v>
      </c>
      <c r="N239" s="244" t="s">
        <v>39</v>
      </c>
      <c r="O239" s="92"/>
      <c r="P239" s="245">
        <f>O239*H239</f>
        <v>0</v>
      </c>
      <c r="Q239" s="245">
        <v>4.0000000000000003E-05</v>
      </c>
      <c r="R239" s="245">
        <f>Q239*H239</f>
        <v>4.0000000000000003E-05</v>
      </c>
      <c r="S239" s="245">
        <v>0</v>
      </c>
      <c r="T239" s="246">
        <f>S239*H239</f>
        <v>0</v>
      </c>
      <c r="U239" s="39"/>
      <c r="V239" s="39"/>
      <c r="W239" s="39"/>
      <c r="X239" s="39"/>
      <c r="Y239" s="39"/>
      <c r="Z239" s="39"/>
      <c r="AA239" s="39"/>
      <c r="AB239" s="39"/>
      <c r="AC239" s="39"/>
      <c r="AD239" s="39"/>
      <c r="AE239" s="39"/>
      <c r="AR239" s="247" t="s">
        <v>236</v>
      </c>
      <c r="AT239" s="247" t="s">
        <v>144</v>
      </c>
      <c r="AU239" s="247" t="s">
        <v>84</v>
      </c>
      <c r="AY239" s="18" t="s">
        <v>141</v>
      </c>
      <c r="BE239" s="248">
        <f>IF(N239="základní",J239,0)</f>
        <v>0</v>
      </c>
      <c r="BF239" s="248">
        <f>IF(N239="snížená",J239,0)</f>
        <v>0</v>
      </c>
      <c r="BG239" s="248">
        <f>IF(N239="zákl. přenesená",J239,0)</f>
        <v>0</v>
      </c>
      <c r="BH239" s="248">
        <f>IF(N239="sníž. přenesená",J239,0)</f>
        <v>0</v>
      </c>
      <c r="BI239" s="248">
        <f>IF(N239="nulová",J239,0)</f>
        <v>0</v>
      </c>
      <c r="BJ239" s="18" t="s">
        <v>82</v>
      </c>
      <c r="BK239" s="248">
        <f>ROUND(I239*H239,2)</f>
        <v>0</v>
      </c>
      <c r="BL239" s="18" t="s">
        <v>236</v>
      </c>
      <c r="BM239" s="247" t="s">
        <v>318</v>
      </c>
    </row>
    <row r="240" s="13" customFormat="1">
      <c r="A240" s="13"/>
      <c r="B240" s="249"/>
      <c r="C240" s="250"/>
      <c r="D240" s="251" t="s">
        <v>150</v>
      </c>
      <c r="E240" s="252" t="s">
        <v>1</v>
      </c>
      <c r="F240" s="253" t="s">
        <v>309</v>
      </c>
      <c r="G240" s="250"/>
      <c r="H240" s="254">
        <v>1</v>
      </c>
      <c r="I240" s="255"/>
      <c r="J240" s="250"/>
      <c r="K240" s="250"/>
      <c r="L240" s="256"/>
      <c r="M240" s="257"/>
      <c r="N240" s="258"/>
      <c r="O240" s="258"/>
      <c r="P240" s="258"/>
      <c r="Q240" s="258"/>
      <c r="R240" s="258"/>
      <c r="S240" s="258"/>
      <c r="T240" s="259"/>
      <c r="U240" s="13"/>
      <c r="V240" s="13"/>
      <c r="W240" s="13"/>
      <c r="X240" s="13"/>
      <c r="Y240" s="13"/>
      <c r="Z240" s="13"/>
      <c r="AA240" s="13"/>
      <c r="AB240" s="13"/>
      <c r="AC240" s="13"/>
      <c r="AD240" s="13"/>
      <c r="AE240" s="13"/>
      <c r="AT240" s="260" t="s">
        <v>150</v>
      </c>
      <c r="AU240" s="260" t="s">
        <v>84</v>
      </c>
      <c r="AV240" s="13" t="s">
        <v>84</v>
      </c>
      <c r="AW240" s="13" t="s">
        <v>31</v>
      </c>
      <c r="AX240" s="13" t="s">
        <v>82</v>
      </c>
      <c r="AY240" s="260" t="s">
        <v>141</v>
      </c>
    </row>
    <row r="241" s="2" customFormat="1" ht="21.75" customHeight="1">
      <c r="A241" s="39"/>
      <c r="B241" s="40"/>
      <c r="C241" s="282" t="s">
        <v>319</v>
      </c>
      <c r="D241" s="282" t="s">
        <v>241</v>
      </c>
      <c r="E241" s="283" t="s">
        <v>320</v>
      </c>
      <c r="F241" s="284" t="s">
        <v>321</v>
      </c>
      <c r="G241" s="285" t="s">
        <v>313</v>
      </c>
      <c r="H241" s="286">
        <v>2</v>
      </c>
      <c r="I241" s="287"/>
      <c r="J241" s="288">
        <f>ROUND(I241*H241,2)</f>
        <v>0</v>
      </c>
      <c r="K241" s="289"/>
      <c r="L241" s="290"/>
      <c r="M241" s="291" t="s">
        <v>1</v>
      </c>
      <c r="N241" s="292" t="s">
        <v>39</v>
      </c>
      <c r="O241" s="92"/>
      <c r="P241" s="245">
        <f>O241*H241</f>
        <v>0</v>
      </c>
      <c r="Q241" s="245">
        <v>0.002</v>
      </c>
      <c r="R241" s="245">
        <f>Q241*H241</f>
        <v>0.0040000000000000001</v>
      </c>
      <c r="S241" s="245">
        <v>0</v>
      </c>
      <c r="T241" s="246">
        <f>S241*H241</f>
        <v>0</v>
      </c>
      <c r="U241" s="39"/>
      <c r="V241" s="39"/>
      <c r="W241" s="39"/>
      <c r="X241" s="39"/>
      <c r="Y241" s="39"/>
      <c r="Z241" s="39"/>
      <c r="AA241" s="39"/>
      <c r="AB241" s="39"/>
      <c r="AC241" s="39"/>
      <c r="AD241" s="39"/>
      <c r="AE241" s="39"/>
      <c r="AR241" s="247" t="s">
        <v>244</v>
      </c>
      <c r="AT241" s="247" t="s">
        <v>241</v>
      </c>
      <c r="AU241" s="247" t="s">
        <v>84</v>
      </c>
      <c r="AY241" s="18" t="s">
        <v>141</v>
      </c>
      <c r="BE241" s="248">
        <f>IF(N241="základní",J241,0)</f>
        <v>0</v>
      </c>
      <c r="BF241" s="248">
        <f>IF(N241="snížená",J241,0)</f>
        <v>0</v>
      </c>
      <c r="BG241" s="248">
        <f>IF(N241="zákl. přenesená",J241,0)</f>
        <v>0</v>
      </c>
      <c r="BH241" s="248">
        <f>IF(N241="sníž. přenesená",J241,0)</f>
        <v>0</v>
      </c>
      <c r="BI241" s="248">
        <f>IF(N241="nulová",J241,0)</f>
        <v>0</v>
      </c>
      <c r="BJ241" s="18" t="s">
        <v>82</v>
      </c>
      <c r="BK241" s="248">
        <f>ROUND(I241*H241,2)</f>
        <v>0</v>
      </c>
      <c r="BL241" s="18" t="s">
        <v>236</v>
      </c>
      <c r="BM241" s="247" t="s">
        <v>322</v>
      </c>
    </row>
    <row r="242" s="13" customFormat="1">
      <c r="A242" s="13"/>
      <c r="B242" s="249"/>
      <c r="C242" s="250"/>
      <c r="D242" s="251" t="s">
        <v>150</v>
      </c>
      <c r="E242" s="252" t="s">
        <v>1</v>
      </c>
      <c r="F242" s="253" t="s">
        <v>308</v>
      </c>
      <c r="G242" s="250"/>
      <c r="H242" s="254">
        <v>2</v>
      </c>
      <c r="I242" s="255"/>
      <c r="J242" s="250"/>
      <c r="K242" s="250"/>
      <c r="L242" s="256"/>
      <c r="M242" s="257"/>
      <c r="N242" s="258"/>
      <c r="O242" s="258"/>
      <c r="P242" s="258"/>
      <c r="Q242" s="258"/>
      <c r="R242" s="258"/>
      <c r="S242" s="258"/>
      <c r="T242" s="259"/>
      <c r="U242" s="13"/>
      <c r="V242" s="13"/>
      <c r="W242" s="13"/>
      <c r="X242" s="13"/>
      <c r="Y242" s="13"/>
      <c r="Z242" s="13"/>
      <c r="AA242" s="13"/>
      <c r="AB242" s="13"/>
      <c r="AC242" s="13"/>
      <c r="AD242" s="13"/>
      <c r="AE242" s="13"/>
      <c r="AT242" s="260" t="s">
        <v>150</v>
      </c>
      <c r="AU242" s="260" t="s">
        <v>84</v>
      </c>
      <c r="AV242" s="13" t="s">
        <v>84</v>
      </c>
      <c r="AW242" s="13" t="s">
        <v>31</v>
      </c>
      <c r="AX242" s="13" t="s">
        <v>82</v>
      </c>
      <c r="AY242" s="260" t="s">
        <v>141</v>
      </c>
    </row>
    <row r="243" s="2" customFormat="1" ht="16.5" customHeight="1">
      <c r="A243" s="39"/>
      <c r="B243" s="40"/>
      <c r="C243" s="282" t="s">
        <v>244</v>
      </c>
      <c r="D243" s="282" t="s">
        <v>241</v>
      </c>
      <c r="E243" s="283" t="s">
        <v>323</v>
      </c>
      <c r="F243" s="284" t="s">
        <v>324</v>
      </c>
      <c r="G243" s="285" t="s">
        <v>313</v>
      </c>
      <c r="H243" s="286">
        <v>1</v>
      </c>
      <c r="I243" s="287"/>
      <c r="J243" s="288">
        <f>ROUND(I243*H243,2)</f>
        <v>0</v>
      </c>
      <c r="K243" s="289"/>
      <c r="L243" s="290"/>
      <c r="M243" s="291" t="s">
        <v>1</v>
      </c>
      <c r="N243" s="292" t="s">
        <v>39</v>
      </c>
      <c r="O243" s="92"/>
      <c r="P243" s="245">
        <f>O243*H243</f>
        <v>0</v>
      </c>
      <c r="Q243" s="245">
        <v>0.00147</v>
      </c>
      <c r="R243" s="245">
        <f>Q243*H243</f>
        <v>0.00147</v>
      </c>
      <c r="S243" s="245">
        <v>0</v>
      </c>
      <c r="T243" s="246">
        <f>S243*H243</f>
        <v>0</v>
      </c>
      <c r="U243" s="39"/>
      <c r="V243" s="39"/>
      <c r="W243" s="39"/>
      <c r="X243" s="39"/>
      <c r="Y243" s="39"/>
      <c r="Z243" s="39"/>
      <c r="AA243" s="39"/>
      <c r="AB243" s="39"/>
      <c r="AC243" s="39"/>
      <c r="AD243" s="39"/>
      <c r="AE243" s="39"/>
      <c r="AR243" s="247" t="s">
        <v>244</v>
      </c>
      <c r="AT243" s="247" t="s">
        <v>241</v>
      </c>
      <c r="AU243" s="247" t="s">
        <v>84</v>
      </c>
      <c r="AY243" s="18" t="s">
        <v>141</v>
      </c>
      <c r="BE243" s="248">
        <f>IF(N243="základní",J243,0)</f>
        <v>0</v>
      </c>
      <c r="BF243" s="248">
        <f>IF(N243="snížená",J243,0)</f>
        <v>0</v>
      </c>
      <c r="BG243" s="248">
        <f>IF(N243="zákl. přenesená",J243,0)</f>
        <v>0</v>
      </c>
      <c r="BH243" s="248">
        <f>IF(N243="sníž. přenesená",J243,0)</f>
        <v>0</v>
      </c>
      <c r="BI243" s="248">
        <f>IF(N243="nulová",J243,0)</f>
        <v>0</v>
      </c>
      <c r="BJ243" s="18" t="s">
        <v>82</v>
      </c>
      <c r="BK243" s="248">
        <f>ROUND(I243*H243,2)</f>
        <v>0</v>
      </c>
      <c r="BL243" s="18" t="s">
        <v>236</v>
      </c>
      <c r="BM243" s="247" t="s">
        <v>325</v>
      </c>
    </row>
    <row r="244" s="13" customFormat="1">
      <c r="A244" s="13"/>
      <c r="B244" s="249"/>
      <c r="C244" s="250"/>
      <c r="D244" s="251" t="s">
        <v>150</v>
      </c>
      <c r="E244" s="252" t="s">
        <v>1</v>
      </c>
      <c r="F244" s="253" t="s">
        <v>309</v>
      </c>
      <c r="G244" s="250"/>
      <c r="H244" s="254">
        <v>1</v>
      </c>
      <c r="I244" s="255"/>
      <c r="J244" s="250"/>
      <c r="K244" s="250"/>
      <c r="L244" s="256"/>
      <c r="M244" s="257"/>
      <c r="N244" s="258"/>
      <c r="O244" s="258"/>
      <c r="P244" s="258"/>
      <c r="Q244" s="258"/>
      <c r="R244" s="258"/>
      <c r="S244" s="258"/>
      <c r="T244" s="259"/>
      <c r="U244" s="13"/>
      <c r="V244" s="13"/>
      <c r="W244" s="13"/>
      <c r="X244" s="13"/>
      <c r="Y244" s="13"/>
      <c r="Z244" s="13"/>
      <c r="AA244" s="13"/>
      <c r="AB244" s="13"/>
      <c r="AC244" s="13"/>
      <c r="AD244" s="13"/>
      <c r="AE244" s="13"/>
      <c r="AT244" s="260" t="s">
        <v>150</v>
      </c>
      <c r="AU244" s="260" t="s">
        <v>84</v>
      </c>
      <c r="AV244" s="13" t="s">
        <v>84</v>
      </c>
      <c r="AW244" s="13" t="s">
        <v>31</v>
      </c>
      <c r="AX244" s="13" t="s">
        <v>82</v>
      </c>
      <c r="AY244" s="260" t="s">
        <v>141</v>
      </c>
    </row>
    <row r="245" s="2" customFormat="1" ht="24.15" customHeight="1">
      <c r="A245" s="39"/>
      <c r="B245" s="40"/>
      <c r="C245" s="235" t="s">
        <v>326</v>
      </c>
      <c r="D245" s="235" t="s">
        <v>144</v>
      </c>
      <c r="E245" s="236" t="s">
        <v>327</v>
      </c>
      <c r="F245" s="237" t="s">
        <v>328</v>
      </c>
      <c r="G245" s="238" t="s">
        <v>250</v>
      </c>
      <c r="H245" s="293"/>
      <c r="I245" s="240"/>
      <c r="J245" s="241">
        <f>ROUND(I245*H245,2)</f>
        <v>0</v>
      </c>
      <c r="K245" s="242"/>
      <c r="L245" s="45"/>
      <c r="M245" s="243" t="s">
        <v>1</v>
      </c>
      <c r="N245" s="244" t="s">
        <v>39</v>
      </c>
      <c r="O245" s="92"/>
      <c r="P245" s="245">
        <f>O245*H245</f>
        <v>0</v>
      </c>
      <c r="Q245" s="245">
        <v>0</v>
      </c>
      <c r="R245" s="245">
        <f>Q245*H245</f>
        <v>0</v>
      </c>
      <c r="S245" s="245">
        <v>0</v>
      </c>
      <c r="T245" s="246">
        <f>S245*H245</f>
        <v>0</v>
      </c>
      <c r="U245" s="39"/>
      <c r="V245" s="39"/>
      <c r="W245" s="39"/>
      <c r="X245" s="39"/>
      <c r="Y245" s="39"/>
      <c r="Z245" s="39"/>
      <c r="AA245" s="39"/>
      <c r="AB245" s="39"/>
      <c r="AC245" s="39"/>
      <c r="AD245" s="39"/>
      <c r="AE245" s="39"/>
      <c r="AR245" s="247" t="s">
        <v>236</v>
      </c>
      <c r="AT245" s="247" t="s">
        <v>144</v>
      </c>
      <c r="AU245" s="247" t="s">
        <v>84</v>
      </c>
      <c r="AY245" s="18" t="s">
        <v>141</v>
      </c>
      <c r="BE245" s="248">
        <f>IF(N245="základní",J245,0)</f>
        <v>0</v>
      </c>
      <c r="BF245" s="248">
        <f>IF(N245="snížená",J245,0)</f>
        <v>0</v>
      </c>
      <c r="BG245" s="248">
        <f>IF(N245="zákl. přenesená",J245,0)</f>
        <v>0</v>
      </c>
      <c r="BH245" s="248">
        <f>IF(N245="sníž. přenesená",J245,0)</f>
        <v>0</v>
      </c>
      <c r="BI245" s="248">
        <f>IF(N245="nulová",J245,0)</f>
        <v>0</v>
      </c>
      <c r="BJ245" s="18" t="s">
        <v>82</v>
      </c>
      <c r="BK245" s="248">
        <f>ROUND(I245*H245,2)</f>
        <v>0</v>
      </c>
      <c r="BL245" s="18" t="s">
        <v>236</v>
      </c>
      <c r="BM245" s="247" t="s">
        <v>329</v>
      </c>
    </row>
    <row r="246" s="12" customFormat="1" ht="22.8" customHeight="1">
      <c r="A246" s="12"/>
      <c r="B246" s="219"/>
      <c r="C246" s="220"/>
      <c r="D246" s="221" t="s">
        <v>73</v>
      </c>
      <c r="E246" s="233" t="s">
        <v>330</v>
      </c>
      <c r="F246" s="233" t="s">
        <v>331</v>
      </c>
      <c r="G246" s="220"/>
      <c r="H246" s="220"/>
      <c r="I246" s="223"/>
      <c r="J246" s="234">
        <f>BK246</f>
        <v>0</v>
      </c>
      <c r="K246" s="220"/>
      <c r="L246" s="225"/>
      <c r="M246" s="226"/>
      <c r="N246" s="227"/>
      <c r="O246" s="227"/>
      <c r="P246" s="228">
        <f>SUM(P247:P260)</f>
        <v>0</v>
      </c>
      <c r="Q246" s="227"/>
      <c r="R246" s="228">
        <f>SUM(R247:R260)</f>
        <v>13.234491</v>
      </c>
      <c r="S246" s="227"/>
      <c r="T246" s="229">
        <f>SUM(T247:T260)</f>
        <v>6.1582800000000004</v>
      </c>
      <c r="U246" s="12"/>
      <c r="V246" s="12"/>
      <c r="W246" s="12"/>
      <c r="X246" s="12"/>
      <c r="Y246" s="12"/>
      <c r="Z246" s="12"/>
      <c r="AA246" s="12"/>
      <c r="AB246" s="12"/>
      <c r="AC246" s="12"/>
      <c r="AD246" s="12"/>
      <c r="AE246" s="12"/>
      <c r="AR246" s="230" t="s">
        <v>84</v>
      </c>
      <c r="AT246" s="231" t="s">
        <v>73</v>
      </c>
      <c r="AU246" s="231" t="s">
        <v>82</v>
      </c>
      <c r="AY246" s="230" t="s">
        <v>141</v>
      </c>
      <c r="BK246" s="232">
        <f>SUM(BK247:BK260)</f>
        <v>0</v>
      </c>
    </row>
    <row r="247" s="2" customFormat="1" ht="16.5" customHeight="1">
      <c r="A247" s="39"/>
      <c r="B247" s="40"/>
      <c r="C247" s="235" t="s">
        <v>332</v>
      </c>
      <c r="D247" s="235" t="s">
        <v>144</v>
      </c>
      <c r="E247" s="236" t="s">
        <v>333</v>
      </c>
      <c r="F247" s="237" t="s">
        <v>334</v>
      </c>
      <c r="G247" s="238" t="s">
        <v>147</v>
      </c>
      <c r="H247" s="239">
        <v>34.399999999999999</v>
      </c>
      <c r="I247" s="240"/>
      <c r="J247" s="241">
        <f>ROUND(I247*H247,2)</f>
        <v>0</v>
      </c>
      <c r="K247" s="242"/>
      <c r="L247" s="45"/>
      <c r="M247" s="243" t="s">
        <v>1</v>
      </c>
      <c r="N247" s="244" t="s">
        <v>39</v>
      </c>
      <c r="O247" s="92"/>
      <c r="P247" s="245">
        <f>O247*H247</f>
        <v>0</v>
      </c>
      <c r="Q247" s="245">
        <v>0</v>
      </c>
      <c r="R247" s="245">
        <f>Q247*H247</f>
        <v>0</v>
      </c>
      <c r="S247" s="245">
        <v>0.021999999999999999</v>
      </c>
      <c r="T247" s="246">
        <f>S247*H247</f>
        <v>0.75679999999999992</v>
      </c>
      <c r="U247" s="39"/>
      <c r="V247" s="39"/>
      <c r="W247" s="39"/>
      <c r="X247" s="39"/>
      <c r="Y247" s="39"/>
      <c r="Z247" s="39"/>
      <c r="AA247" s="39"/>
      <c r="AB247" s="39"/>
      <c r="AC247" s="39"/>
      <c r="AD247" s="39"/>
      <c r="AE247" s="39"/>
      <c r="AR247" s="247" t="s">
        <v>236</v>
      </c>
      <c r="AT247" s="247" t="s">
        <v>144</v>
      </c>
      <c r="AU247" s="247" t="s">
        <v>84</v>
      </c>
      <c r="AY247" s="18" t="s">
        <v>141</v>
      </c>
      <c r="BE247" s="248">
        <f>IF(N247="základní",J247,0)</f>
        <v>0</v>
      </c>
      <c r="BF247" s="248">
        <f>IF(N247="snížená",J247,0)</f>
        <v>0</v>
      </c>
      <c r="BG247" s="248">
        <f>IF(N247="zákl. přenesená",J247,0)</f>
        <v>0</v>
      </c>
      <c r="BH247" s="248">
        <f>IF(N247="sníž. přenesená",J247,0)</f>
        <v>0</v>
      </c>
      <c r="BI247" s="248">
        <f>IF(N247="nulová",J247,0)</f>
        <v>0</v>
      </c>
      <c r="BJ247" s="18" t="s">
        <v>82</v>
      </c>
      <c r="BK247" s="248">
        <f>ROUND(I247*H247,2)</f>
        <v>0</v>
      </c>
      <c r="BL247" s="18" t="s">
        <v>236</v>
      </c>
      <c r="BM247" s="247" t="s">
        <v>335</v>
      </c>
    </row>
    <row r="248" s="13" customFormat="1">
      <c r="A248" s="13"/>
      <c r="B248" s="249"/>
      <c r="C248" s="250"/>
      <c r="D248" s="251" t="s">
        <v>150</v>
      </c>
      <c r="E248" s="252" t="s">
        <v>1</v>
      </c>
      <c r="F248" s="253" t="s">
        <v>336</v>
      </c>
      <c r="G248" s="250"/>
      <c r="H248" s="254">
        <v>34.399999999999999</v>
      </c>
      <c r="I248" s="255"/>
      <c r="J248" s="250"/>
      <c r="K248" s="250"/>
      <c r="L248" s="256"/>
      <c r="M248" s="257"/>
      <c r="N248" s="258"/>
      <c r="O248" s="258"/>
      <c r="P248" s="258"/>
      <c r="Q248" s="258"/>
      <c r="R248" s="258"/>
      <c r="S248" s="258"/>
      <c r="T248" s="259"/>
      <c r="U248" s="13"/>
      <c r="V248" s="13"/>
      <c r="W248" s="13"/>
      <c r="X248" s="13"/>
      <c r="Y248" s="13"/>
      <c r="Z248" s="13"/>
      <c r="AA248" s="13"/>
      <c r="AB248" s="13"/>
      <c r="AC248" s="13"/>
      <c r="AD248" s="13"/>
      <c r="AE248" s="13"/>
      <c r="AT248" s="260" t="s">
        <v>150</v>
      </c>
      <c r="AU248" s="260" t="s">
        <v>84</v>
      </c>
      <c r="AV248" s="13" t="s">
        <v>84</v>
      </c>
      <c r="AW248" s="13" t="s">
        <v>31</v>
      </c>
      <c r="AX248" s="13" t="s">
        <v>82</v>
      </c>
      <c r="AY248" s="260" t="s">
        <v>141</v>
      </c>
    </row>
    <row r="249" s="2" customFormat="1" ht="24.15" customHeight="1">
      <c r="A249" s="39"/>
      <c r="B249" s="40"/>
      <c r="C249" s="235" t="s">
        <v>337</v>
      </c>
      <c r="D249" s="235" t="s">
        <v>144</v>
      </c>
      <c r="E249" s="236" t="s">
        <v>338</v>
      </c>
      <c r="F249" s="237" t="s">
        <v>339</v>
      </c>
      <c r="G249" s="238" t="s">
        <v>147</v>
      </c>
      <c r="H249" s="239">
        <v>385.81999999999999</v>
      </c>
      <c r="I249" s="240"/>
      <c r="J249" s="241">
        <f>ROUND(I249*H249,2)</f>
        <v>0</v>
      </c>
      <c r="K249" s="242"/>
      <c r="L249" s="45"/>
      <c r="M249" s="243" t="s">
        <v>1</v>
      </c>
      <c r="N249" s="244" t="s">
        <v>39</v>
      </c>
      <c r="O249" s="92"/>
      <c r="P249" s="245">
        <f>O249*H249</f>
        <v>0</v>
      </c>
      <c r="Q249" s="245">
        <v>0</v>
      </c>
      <c r="R249" s="245">
        <f>Q249*H249</f>
        <v>0</v>
      </c>
      <c r="S249" s="245">
        <v>0.014</v>
      </c>
      <c r="T249" s="246">
        <f>S249*H249</f>
        <v>5.4014800000000003</v>
      </c>
      <c r="U249" s="39"/>
      <c r="V249" s="39"/>
      <c r="W249" s="39"/>
      <c r="X249" s="39"/>
      <c r="Y249" s="39"/>
      <c r="Z249" s="39"/>
      <c r="AA249" s="39"/>
      <c r="AB249" s="39"/>
      <c r="AC249" s="39"/>
      <c r="AD249" s="39"/>
      <c r="AE249" s="39"/>
      <c r="AR249" s="247" t="s">
        <v>236</v>
      </c>
      <c r="AT249" s="247" t="s">
        <v>144</v>
      </c>
      <c r="AU249" s="247" t="s">
        <v>84</v>
      </c>
      <c r="AY249" s="18" t="s">
        <v>141</v>
      </c>
      <c r="BE249" s="248">
        <f>IF(N249="základní",J249,0)</f>
        <v>0</v>
      </c>
      <c r="BF249" s="248">
        <f>IF(N249="snížená",J249,0)</f>
        <v>0</v>
      </c>
      <c r="BG249" s="248">
        <f>IF(N249="zákl. přenesená",J249,0)</f>
        <v>0</v>
      </c>
      <c r="BH249" s="248">
        <f>IF(N249="sníž. přenesená",J249,0)</f>
        <v>0</v>
      </c>
      <c r="BI249" s="248">
        <f>IF(N249="nulová",J249,0)</f>
        <v>0</v>
      </c>
      <c r="BJ249" s="18" t="s">
        <v>82</v>
      </c>
      <c r="BK249" s="248">
        <f>ROUND(I249*H249,2)</f>
        <v>0</v>
      </c>
      <c r="BL249" s="18" t="s">
        <v>236</v>
      </c>
      <c r="BM249" s="247" t="s">
        <v>340</v>
      </c>
    </row>
    <row r="250" s="15" customFormat="1">
      <c r="A250" s="15"/>
      <c r="B250" s="272"/>
      <c r="C250" s="273"/>
      <c r="D250" s="251" t="s">
        <v>150</v>
      </c>
      <c r="E250" s="274" t="s">
        <v>1</v>
      </c>
      <c r="F250" s="275" t="s">
        <v>341</v>
      </c>
      <c r="G250" s="273"/>
      <c r="H250" s="274" t="s">
        <v>1</v>
      </c>
      <c r="I250" s="276"/>
      <c r="J250" s="273"/>
      <c r="K250" s="273"/>
      <c r="L250" s="277"/>
      <c r="M250" s="278"/>
      <c r="N250" s="279"/>
      <c r="O250" s="279"/>
      <c r="P250" s="279"/>
      <c r="Q250" s="279"/>
      <c r="R250" s="279"/>
      <c r="S250" s="279"/>
      <c r="T250" s="280"/>
      <c r="U250" s="15"/>
      <c r="V250" s="15"/>
      <c r="W250" s="15"/>
      <c r="X250" s="15"/>
      <c r="Y250" s="15"/>
      <c r="Z250" s="15"/>
      <c r="AA250" s="15"/>
      <c r="AB250" s="15"/>
      <c r="AC250" s="15"/>
      <c r="AD250" s="15"/>
      <c r="AE250" s="15"/>
      <c r="AT250" s="281" t="s">
        <v>150</v>
      </c>
      <c r="AU250" s="281" t="s">
        <v>84</v>
      </c>
      <c r="AV250" s="15" t="s">
        <v>82</v>
      </c>
      <c r="AW250" s="15" t="s">
        <v>31</v>
      </c>
      <c r="AX250" s="15" t="s">
        <v>74</v>
      </c>
      <c r="AY250" s="281" t="s">
        <v>141</v>
      </c>
    </row>
    <row r="251" s="13" customFormat="1">
      <c r="A251" s="13"/>
      <c r="B251" s="249"/>
      <c r="C251" s="250"/>
      <c r="D251" s="251" t="s">
        <v>150</v>
      </c>
      <c r="E251" s="252" t="s">
        <v>1</v>
      </c>
      <c r="F251" s="253" t="s">
        <v>342</v>
      </c>
      <c r="G251" s="250"/>
      <c r="H251" s="254">
        <v>344.07999999999998</v>
      </c>
      <c r="I251" s="255"/>
      <c r="J251" s="250"/>
      <c r="K251" s="250"/>
      <c r="L251" s="256"/>
      <c r="M251" s="257"/>
      <c r="N251" s="258"/>
      <c r="O251" s="258"/>
      <c r="P251" s="258"/>
      <c r="Q251" s="258"/>
      <c r="R251" s="258"/>
      <c r="S251" s="258"/>
      <c r="T251" s="259"/>
      <c r="U251" s="13"/>
      <c r="V251" s="13"/>
      <c r="W251" s="13"/>
      <c r="X251" s="13"/>
      <c r="Y251" s="13"/>
      <c r="Z251" s="13"/>
      <c r="AA251" s="13"/>
      <c r="AB251" s="13"/>
      <c r="AC251" s="13"/>
      <c r="AD251" s="13"/>
      <c r="AE251" s="13"/>
      <c r="AT251" s="260" t="s">
        <v>150</v>
      </c>
      <c r="AU251" s="260" t="s">
        <v>84</v>
      </c>
      <c r="AV251" s="13" t="s">
        <v>84</v>
      </c>
      <c r="AW251" s="13" t="s">
        <v>31</v>
      </c>
      <c r="AX251" s="13" t="s">
        <v>74</v>
      </c>
      <c r="AY251" s="260" t="s">
        <v>141</v>
      </c>
    </row>
    <row r="252" s="13" customFormat="1">
      <c r="A252" s="13"/>
      <c r="B252" s="249"/>
      <c r="C252" s="250"/>
      <c r="D252" s="251" t="s">
        <v>150</v>
      </c>
      <c r="E252" s="252" t="s">
        <v>1</v>
      </c>
      <c r="F252" s="253" t="s">
        <v>152</v>
      </c>
      <c r="G252" s="250"/>
      <c r="H252" s="254">
        <v>31.620000000000001</v>
      </c>
      <c r="I252" s="255"/>
      <c r="J252" s="250"/>
      <c r="K252" s="250"/>
      <c r="L252" s="256"/>
      <c r="M252" s="257"/>
      <c r="N252" s="258"/>
      <c r="O252" s="258"/>
      <c r="P252" s="258"/>
      <c r="Q252" s="258"/>
      <c r="R252" s="258"/>
      <c r="S252" s="258"/>
      <c r="T252" s="259"/>
      <c r="U252" s="13"/>
      <c r="V252" s="13"/>
      <c r="W252" s="13"/>
      <c r="X252" s="13"/>
      <c r="Y252" s="13"/>
      <c r="Z252" s="13"/>
      <c r="AA252" s="13"/>
      <c r="AB252" s="13"/>
      <c r="AC252" s="13"/>
      <c r="AD252" s="13"/>
      <c r="AE252" s="13"/>
      <c r="AT252" s="260" t="s">
        <v>150</v>
      </c>
      <c r="AU252" s="260" t="s">
        <v>84</v>
      </c>
      <c r="AV252" s="13" t="s">
        <v>84</v>
      </c>
      <c r="AW252" s="13" t="s">
        <v>31</v>
      </c>
      <c r="AX252" s="13" t="s">
        <v>74</v>
      </c>
      <c r="AY252" s="260" t="s">
        <v>141</v>
      </c>
    </row>
    <row r="253" s="13" customFormat="1">
      <c r="A253" s="13"/>
      <c r="B253" s="249"/>
      <c r="C253" s="250"/>
      <c r="D253" s="251" t="s">
        <v>150</v>
      </c>
      <c r="E253" s="252" t="s">
        <v>1</v>
      </c>
      <c r="F253" s="253" t="s">
        <v>153</v>
      </c>
      <c r="G253" s="250"/>
      <c r="H253" s="254">
        <v>10.119999999999999</v>
      </c>
      <c r="I253" s="255"/>
      <c r="J253" s="250"/>
      <c r="K253" s="250"/>
      <c r="L253" s="256"/>
      <c r="M253" s="257"/>
      <c r="N253" s="258"/>
      <c r="O253" s="258"/>
      <c r="P253" s="258"/>
      <c r="Q253" s="258"/>
      <c r="R253" s="258"/>
      <c r="S253" s="258"/>
      <c r="T253" s="259"/>
      <c r="U253" s="13"/>
      <c r="V253" s="13"/>
      <c r="W253" s="13"/>
      <c r="X253" s="13"/>
      <c r="Y253" s="13"/>
      <c r="Z253" s="13"/>
      <c r="AA253" s="13"/>
      <c r="AB253" s="13"/>
      <c r="AC253" s="13"/>
      <c r="AD253" s="13"/>
      <c r="AE253" s="13"/>
      <c r="AT253" s="260" t="s">
        <v>150</v>
      </c>
      <c r="AU253" s="260" t="s">
        <v>84</v>
      </c>
      <c r="AV253" s="13" t="s">
        <v>84</v>
      </c>
      <c r="AW253" s="13" t="s">
        <v>31</v>
      </c>
      <c r="AX253" s="13" t="s">
        <v>74</v>
      </c>
      <c r="AY253" s="260" t="s">
        <v>141</v>
      </c>
    </row>
    <row r="254" s="14" customFormat="1">
      <c r="A254" s="14"/>
      <c r="B254" s="261"/>
      <c r="C254" s="262"/>
      <c r="D254" s="251" t="s">
        <v>150</v>
      </c>
      <c r="E254" s="263" t="s">
        <v>1</v>
      </c>
      <c r="F254" s="264" t="s">
        <v>154</v>
      </c>
      <c r="G254" s="262"/>
      <c r="H254" s="265">
        <v>385.81999999999999</v>
      </c>
      <c r="I254" s="266"/>
      <c r="J254" s="262"/>
      <c r="K254" s="262"/>
      <c r="L254" s="267"/>
      <c r="M254" s="268"/>
      <c r="N254" s="269"/>
      <c r="O254" s="269"/>
      <c r="P254" s="269"/>
      <c r="Q254" s="269"/>
      <c r="R254" s="269"/>
      <c r="S254" s="269"/>
      <c r="T254" s="270"/>
      <c r="U254" s="14"/>
      <c r="V254" s="14"/>
      <c r="W254" s="14"/>
      <c r="X254" s="14"/>
      <c r="Y254" s="14"/>
      <c r="Z254" s="14"/>
      <c r="AA254" s="14"/>
      <c r="AB254" s="14"/>
      <c r="AC254" s="14"/>
      <c r="AD254" s="14"/>
      <c r="AE254" s="14"/>
      <c r="AT254" s="271" t="s">
        <v>150</v>
      </c>
      <c r="AU254" s="271" t="s">
        <v>84</v>
      </c>
      <c r="AV254" s="14" t="s">
        <v>148</v>
      </c>
      <c r="AW254" s="14" t="s">
        <v>31</v>
      </c>
      <c r="AX254" s="14" t="s">
        <v>82</v>
      </c>
      <c r="AY254" s="271" t="s">
        <v>141</v>
      </c>
    </row>
    <row r="255" s="2" customFormat="1" ht="24.15" customHeight="1">
      <c r="A255" s="39"/>
      <c r="B255" s="40"/>
      <c r="C255" s="235" t="s">
        <v>343</v>
      </c>
      <c r="D255" s="235" t="s">
        <v>144</v>
      </c>
      <c r="E255" s="236" t="s">
        <v>344</v>
      </c>
      <c r="F255" s="237" t="s">
        <v>345</v>
      </c>
      <c r="G255" s="238" t="s">
        <v>147</v>
      </c>
      <c r="H255" s="239">
        <v>387.54000000000002</v>
      </c>
      <c r="I255" s="240"/>
      <c r="J255" s="241">
        <f>ROUND(I255*H255,2)</f>
        <v>0</v>
      </c>
      <c r="K255" s="242"/>
      <c r="L255" s="45"/>
      <c r="M255" s="243" t="s">
        <v>1</v>
      </c>
      <c r="N255" s="244" t="s">
        <v>39</v>
      </c>
      <c r="O255" s="92"/>
      <c r="P255" s="245">
        <f>O255*H255</f>
        <v>0</v>
      </c>
      <c r="Q255" s="245">
        <v>0.03415</v>
      </c>
      <c r="R255" s="245">
        <f>Q255*H255</f>
        <v>13.234491</v>
      </c>
      <c r="S255" s="245">
        <v>0</v>
      </c>
      <c r="T255" s="246">
        <f>S255*H255</f>
        <v>0</v>
      </c>
      <c r="U255" s="39"/>
      <c r="V255" s="39"/>
      <c r="W255" s="39"/>
      <c r="X255" s="39"/>
      <c r="Y255" s="39"/>
      <c r="Z255" s="39"/>
      <c r="AA255" s="39"/>
      <c r="AB255" s="39"/>
      <c r="AC255" s="39"/>
      <c r="AD255" s="39"/>
      <c r="AE255" s="39"/>
      <c r="AR255" s="247" t="s">
        <v>236</v>
      </c>
      <c r="AT255" s="247" t="s">
        <v>144</v>
      </c>
      <c r="AU255" s="247" t="s">
        <v>84</v>
      </c>
      <c r="AY255" s="18" t="s">
        <v>141</v>
      </c>
      <c r="BE255" s="248">
        <f>IF(N255="základní",J255,0)</f>
        <v>0</v>
      </c>
      <c r="BF255" s="248">
        <f>IF(N255="snížená",J255,0)</f>
        <v>0</v>
      </c>
      <c r="BG255" s="248">
        <f>IF(N255="zákl. přenesená",J255,0)</f>
        <v>0</v>
      </c>
      <c r="BH255" s="248">
        <f>IF(N255="sníž. přenesená",J255,0)</f>
        <v>0</v>
      </c>
      <c r="BI255" s="248">
        <f>IF(N255="nulová",J255,0)</f>
        <v>0</v>
      </c>
      <c r="BJ255" s="18" t="s">
        <v>82</v>
      </c>
      <c r="BK255" s="248">
        <f>ROUND(I255*H255,2)</f>
        <v>0</v>
      </c>
      <c r="BL255" s="18" t="s">
        <v>236</v>
      </c>
      <c r="BM255" s="247" t="s">
        <v>346</v>
      </c>
    </row>
    <row r="256" s="13" customFormat="1">
      <c r="A256" s="13"/>
      <c r="B256" s="249"/>
      <c r="C256" s="250"/>
      <c r="D256" s="251" t="s">
        <v>150</v>
      </c>
      <c r="E256" s="252" t="s">
        <v>1</v>
      </c>
      <c r="F256" s="253" t="s">
        <v>151</v>
      </c>
      <c r="G256" s="250"/>
      <c r="H256" s="254">
        <v>345.80000000000001</v>
      </c>
      <c r="I256" s="255"/>
      <c r="J256" s="250"/>
      <c r="K256" s="250"/>
      <c r="L256" s="256"/>
      <c r="M256" s="257"/>
      <c r="N256" s="258"/>
      <c r="O256" s="258"/>
      <c r="P256" s="258"/>
      <c r="Q256" s="258"/>
      <c r="R256" s="258"/>
      <c r="S256" s="258"/>
      <c r="T256" s="259"/>
      <c r="U256" s="13"/>
      <c r="V256" s="13"/>
      <c r="W256" s="13"/>
      <c r="X256" s="13"/>
      <c r="Y256" s="13"/>
      <c r="Z256" s="13"/>
      <c r="AA256" s="13"/>
      <c r="AB256" s="13"/>
      <c r="AC256" s="13"/>
      <c r="AD256" s="13"/>
      <c r="AE256" s="13"/>
      <c r="AT256" s="260" t="s">
        <v>150</v>
      </c>
      <c r="AU256" s="260" t="s">
        <v>84</v>
      </c>
      <c r="AV256" s="13" t="s">
        <v>84</v>
      </c>
      <c r="AW256" s="13" t="s">
        <v>31</v>
      </c>
      <c r="AX256" s="13" t="s">
        <v>74</v>
      </c>
      <c r="AY256" s="260" t="s">
        <v>141</v>
      </c>
    </row>
    <row r="257" s="13" customFormat="1">
      <c r="A257" s="13"/>
      <c r="B257" s="249"/>
      <c r="C257" s="250"/>
      <c r="D257" s="251" t="s">
        <v>150</v>
      </c>
      <c r="E257" s="252" t="s">
        <v>1</v>
      </c>
      <c r="F257" s="253" t="s">
        <v>152</v>
      </c>
      <c r="G257" s="250"/>
      <c r="H257" s="254">
        <v>31.620000000000001</v>
      </c>
      <c r="I257" s="255"/>
      <c r="J257" s="250"/>
      <c r="K257" s="250"/>
      <c r="L257" s="256"/>
      <c r="M257" s="257"/>
      <c r="N257" s="258"/>
      <c r="O257" s="258"/>
      <c r="P257" s="258"/>
      <c r="Q257" s="258"/>
      <c r="R257" s="258"/>
      <c r="S257" s="258"/>
      <c r="T257" s="259"/>
      <c r="U257" s="13"/>
      <c r="V257" s="13"/>
      <c r="W257" s="13"/>
      <c r="X257" s="13"/>
      <c r="Y257" s="13"/>
      <c r="Z257" s="13"/>
      <c r="AA257" s="13"/>
      <c r="AB257" s="13"/>
      <c r="AC257" s="13"/>
      <c r="AD257" s="13"/>
      <c r="AE257" s="13"/>
      <c r="AT257" s="260" t="s">
        <v>150</v>
      </c>
      <c r="AU257" s="260" t="s">
        <v>84</v>
      </c>
      <c r="AV257" s="13" t="s">
        <v>84</v>
      </c>
      <c r="AW257" s="13" t="s">
        <v>31</v>
      </c>
      <c r="AX257" s="13" t="s">
        <v>74</v>
      </c>
      <c r="AY257" s="260" t="s">
        <v>141</v>
      </c>
    </row>
    <row r="258" s="13" customFormat="1">
      <c r="A258" s="13"/>
      <c r="B258" s="249"/>
      <c r="C258" s="250"/>
      <c r="D258" s="251" t="s">
        <v>150</v>
      </c>
      <c r="E258" s="252" t="s">
        <v>1</v>
      </c>
      <c r="F258" s="253" t="s">
        <v>153</v>
      </c>
      <c r="G258" s="250"/>
      <c r="H258" s="254">
        <v>10.119999999999999</v>
      </c>
      <c r="I258" s="255"/>
      <c r="J258" s="250"/>
      <c r="K258" s="250"/>
      <c r="L258" s="256"/>
      <c r="M258" s="257"/>
      <c r="N258" s="258"/>
      <c r="O258" s="258"/>
      <c r="P258" s="258"/>
      <c r="Q258" s="258"/>
      <c r="R258" s="258"/>
      <c r="S258" s="258"/>
      <c r="T258" s="259"/>
      <c r="U258" s="13"/>
      <c r="V258" s="13"/>
      <c r="W258" s="13"/>
      <c r="X258" s="13"/>
      <c r="Y258" s="13"/>
      <c r="Z258" s="13"/>
      <c r="AA258" s="13"/>
      <c r="AB258" s="13"/>
      <c r="AC258" s="13"/>
      <c r="AD258" s="13"/>
      <c r="AE258" s="13"/>
      <c r="AT258" s="260" t="s">
        <v>150</v>
      </c>
      <c r="AU258" s="260" t="s">
        <v>84</v>
      </c>
      <c r="AV258" s="13" t="s">
        <v>84</v>
      </c>
      <c r="AW258" s="13" t="s">
        <v>31</v>
      </c>
      <c r="AX258" s="13" t="s">
        <v>74</v>
      </c>
      <c r="AY258" s="260" t="s">
        <v>141</v>
      </c>
    </row>
    <row r="259" s="14" customFormat="1">
      <c r="A259" s="14"/>
      <c r="B259" s="261"/>
      <c r="C259" s="262"/>
      <c r="D259" s="251" t="s">
        <v>150</v>
      </c>
      <c r="E259" s="263" t="s">
        <v>1</v>
      </c>
      <c r="F259" s="264" t="s">
        <v>154</v>
      </c>
      <c r="G259" s="262"/>
      <c r="H259" s="265">
        <v>387.54000000000002</v>
      </c>
      <c r="I259" s="266"/>
      <c r="J259" s="262"/>
      <c r="K259" s="262"/>
      <c r="L259" s="267"/>
      <c r="M259" s="268"/>
      <c r="N259" s="269"/>
      <c r="O259" s="269"/>
      <c r="P259" s="269"/>
      <c r="Q259" s="269"/>
      <c r="R259" s="269"/>
      <c r="S259" s="269"/>
      <c r="T259" s="270"/>
      <c r="U259" s="14"/>
      <c r="V259" s="14"/>
      <c r="W259" s="14"/>
      <c r="X259" s="14"/>
      <c r="Y259" s="14"/>
      <c r="Z259" s="14"/>
      <c r="AA259" s="14"/>
      <c r="AB259" s="14"/>
      <c r="AC259" s="14"/>
      <c r="AD259" s="14"/>
      <c r="AE259" s="14"/>
      <c r="AT259" s="271" t="s">
        <v>150</v>
      </c>
      <c r="AU259" s="271" t="s">
        <v>84</v>
      </c>
      <c r="AV259" s="14" t="s">
        <v>148</v>
      </c>
      <c r="AW259" s="14" t="s">
        <v>31</v>
      </c>
      <c r="AX259" s="14" t="s">
        <v>82</v>
      </c>
      <c r="AY259" s="271" t="s">
        <v>141</v>
      </c>
    </row>
    <row r="260" s="2" customFormat="1" ht="24.15" customHeight="1">
      <c r="A260" s="39"/>
      <c r="B260" s="40"/>
      <c r="C260" s="235" t="s">
        <v>347</v>
      </c>
      <c r="D260" s="235" t="s">
        <v>144</v>
      </c>
      <c r="E260" s="236" t="s">
        <v>348</v>
      </c>
      <c r="F260" s="237" t="s">
        <v>349</v>
      </c>
      <c r="G260" s="238" t="s">
        <v>250</v>
      </c>
      <c r="H260" s="293"/>
      <c r="I260" s="240"/>
      <c r="J260" s="241">
        <f>ROUND(I260*H260,2)</f>
        <v>0</v>
      </c>
      <c r="K260" s="242"/>
      <c r="L260" s="45"/>
      <c r="M260" s="243" t="s">
        <v>1</v>
      </c>
      <c r="N260" s="244" t="s">
        <v>39</v>
      </c>
      <c r="O260" s="92"/>
      <c r="P260" s="245">
        <f>O260*H260</f>
        <v>0</v>
      </c>
      <c r="Q260" s="245">
        <v>0</v>
      </c>
      <c r="R260" s="245">
        <f>Q260*H260</f>
        <v>0</v>
      </c>
      <c r="S260" s="245">
        <v>0</v>
      </c>
      <c r="T260" s="246">
        <f>S260*H260</f>
        <v>0</v>
      </c>
      <c r="U260" s="39"/>
      <c r="V260" s="39"/>
      <c r="W260" s="39"/>
      <c r="X260" s="39"/>
      <c r="Y260" s="39"/>
      <c r="Z260" s="39"/>
      <c r="AA260" s="39"/>
      <c r="AB260" s="39"/>
      <c r="AC260" s="39"/>
      <c r="AD260" s="39"/>
      <c r="AE260" s="39"/>
      <c r="AR260" s="247" t="s">
        <v>236</v>
      </c>
      <c r="AT260" s="247" t="s">
        <v>144</v>
      </c>
      <c r="AU260" s="247" t="s">
        <v>84</v>
      </c>
      <c r="AY260" s="18" t="s">
        <v>141</v>
      </c>
      <c r="BE260" s="248">
        <f>IF(N260="základní",J260,0)</f>
        <v>0</v>
      </c>
      <c r="BF260" s="248">
        <f>IF(N260="snížená",J260,0)</f>
        <v>0</v>
      </c>
      <c r="BG260" s="248">
        <f>IF(N260="zákl. přenesená",J260,0)</f>
        <v>0</v>
      </c>
      <c r="BH260" s="248">
        <f>IF(N260="sníž. přenesená",J260,0)</f>
        <v>0</v>
      </c>
      <c r="BI260" s="248">
        <f>IF(N260="nulová",J260,0)</f>
        <v>0</v>
      </c>
      <c r="BJ260" s="18" t="s">
        <v>82</v>
      </c>
      <c r="BK260" s="248">
        <f>ROUND(I260*H260,2)</f>
        <v>0</v>
      </c>
      <c r="BL260" s="18" t="s">
        <v>236</v>
      </c>
      <c r="BM260" s="247" t="s">
        <v>350</v>
      </c>
    </row>
    <row r="261" s="12" customFormat="1" ht="22.8" customHeight="1">
      <c r="A261" s="12"/>
      <c r="B261" s="219"/>
      <c r="C261" s="220"/>
      <c r="D261" s="221" t="s">
        <v>73</v>
      </c>
      <c r="E261" s="233" t="s">
        <v>351</v>
      </c>
      <c r="F261" s="233" t="s">
        <v>352</v>
      </c>
      <c r="G261" s="220"/>
      <c r="H261" s="220"/>
      <c r="I261" s="223"/>
      <c r="J261" s="234">
        <f>BK261</f>
        <v>0</v>
      </c>
      <c r="K261" s="220"/>
      <c r="L261" s="225"/>
      <c r="M261" s="226"/>
      <c r="N261" s="227"/>
      <c r="O261" s="227"/>
      <c r="P261" s="228">
        <f>SUM(P262:P281)</f>
        <v>0</v>
      </c>
      <c r="Q261" s="227"/>
      <c r="R261" s="228">
        <f>SUM(R262:R281)</f>
        <v>6.2982548000000014</v>
      </c>
      <c r="S261" s="227"/>
      <c r="T261" s="229">
        <f>SUM(T262:T281)</f>
        <v>1.4024428999999998</v>
      </c>
      <c r="U261" s="12"/>
      <c r="V261" s="12"/>
      <c r="W261" s="12"/>
      <c r="X261" s="12"/>
      <c r="Y261" s="12"/>
      <c r="Z261" s="12"/>
      <c r="AA261" s="12"/>
      <c r="AB261" s="12"/>
      <c r="AC261" s="12"/>
      <c r="AD261" s="12"/>
      <c r="AE261" s="12"/>
      <c r="AR261" s="230" t="s">
        <v>84</v>
      </c>
      <c r="AT261" s="231" t="s">
        <v>73</v>
      </c>
      <c r="AU261" s="231" t="s">
        <v>82</v>
      </c>
      <c r="AY261" s="230" t="s">
        <v>141</v>
      </c>
      <c r="BK261" s="232">
        <f>SUM(BK262:BK281)</f>
        <v>0</v>
      </c>
    </row>
    <row r="262" s="2" customFormat="1" ht="24.15" customHeight="1">
      <c r="A262" s="39"/>
      <c r="B262" s="40"/>
      <c r="C262" s="235" t="s">
        <v>353</v>
      </c>
      <c r="D262" s="235" t="s">
        <v>144</v>
      </c>
      <c r="E262" s="236" t="s">
        <v>354</v>
      </c>
      <c r="F262" s="237" t="s">
        <v>355</v>
      </c>
      <c r="G262" s="238" t="s">
        <v>147</v>
      </c>
      <c r="H262" s="239">
        <v>81.489999999999995</v>
      </c>
      <c r="I262" s="240"/>
      <c r="J262" s="241">
        <f>ROUND(I262*H262,2)</f>
        <v>0</v>
      </c>
      <c r="K262" s="242"/>
      <c r="L262" s="45"/>
      <c r="M262" s="243" t="s">
        <v>1</v>
      </c>
      <c r="N262" s="244" t="s">
        <v>39</v>
      </c>
      <c r="O262" s="92"/>
      <c r="P262" s="245">
        <f>O262*H262</f>
        <v>0</v>
      </c>
      <c r="Q262" s="245">
        <v>0</v>
      </c>
      <c r="R262" s="245">
        <f>Q262*H262</f>
        <v>0</v>
      </c>
      <c r="S262" s="245">
        <v>0.01721</v>
      </c>
      <c r="T262" s="246">
        <f>S262*H262</f>
        <v>1.4024428999999998</v>
      </c>
      <c r="U262" s="39"/>
      <c r="V262" s="39"/>
      <c r="W262" s="39"/>
      <c r="X262" s="39"/>
      <c r="Y262" s="39"/>
      <c r="Z262" s="39"/>
      <c r="AA262" s="39"/>
      <c r="AB262" s="39"/>
      <c r="AC262" s="39"/>
      <c r="AD262" s="39"/>
      <c r="AE262" s="39"/>
      <c r="AR262" s="247" t="s">
        <v>236</v>
      </c>
      <c r="AT262" s="247" t="s">
        <v>144</v>
      </c>
      <c r="AU262" s="247" t="s">
        <v>84</v>
      </c>
      <c r="AY262" s="18" t="s">
        <v>141</v>
      </c>
      <c r="BE262" s="248">
        <f>IF(N262="základní",J262,0)</f>
        <v>0</v>
      </c>
      <c r="BF262" s="248">
        <f>IF(N262="snížená",J262,0)</f>
        <v>0</v>
      </c>
      <c r="BG262" s="248">
        <f>IF(N262="zákl. přenesená",J262,0)</f>
        <v>0</v>
      </c>
      <c r="BH262" s="248">
        <f>IF(N262="sníž. přenesená",J262,0)</f>
        <v>0</v>
      </c>
      <c r="BI262" s="248">
        <f>IF(N262="nulová",J262,0)</f>
        <v>0</v>
      </c>
      <c r="BJ262" s="18" t="s">
        <v>82</v>
      </c>
      <c r="BK262" s="248">
        <f>ROUND(I262*H262,2)</f>
        <v>0</v>
      </c>
      <c r="BL262" s="18" t="s">
        <v>236</v>
      </c>
      <c r="BM262" s="247" t="s">
        <v>356</v>
      </c>
    </row>
    <row r="263" s="13" customFormat="1">
      <c r="A263" s="13"/>
      <c r="B263" s="249"/>
      <c r="C263" s="250"/>
      <c r="D263" s="251" t="s">
        <v>150</v>
      </c>
      <c r="E263" s="252" t="s">
        <v>1</v>
      </c>
      <c r="F263" s="253" t="s">
        <v>357</v>
      </c>
      <c r="G263" s="250"/>
      <c r="H263" s="254">
        <v>81.489999999999995</v>
      </c>
      <c r="I263" s="255"/>
      <c r="J263" s="250"/>
      <c r="K263" s="250"/>
      <c r="L263" s="256"/>
      <c r="M263" s="257"/>
      <c r="N263" s="258"/>
      <c r="O263" s="258"/>
      <c r="P263" s="258"/>
      <c r="Q263" s="258"/>
      <c r="R263" s="258"/>
      <c r="S263" s="258"/>
      <c r="T263" s="259"/>
      <c r="U263" s="13"/>
      <c r="V263" s="13"/>
      <c r="W263" s="13"/>
      <c r="X263" s="13"/>
      <c r="Y263" s="13"/>
      <c r="Z263" s="13"/>
      <c r="AA263" s="13"/>
      <c r="AB263" s="13"/>
      <c r="AC263" s="13"/>
      <c r="AD263" s="13"/>
      <c r="AE263" s="13"/>
      <c r="AT263" s="260" t="s">
        <v>150</v>
      </c>
      <c r="AU263" s="260" t="s">
        <v>84</v>
      </c>
      <c r="AV263" s="13" t="s">
        <v>84</v>
      </c>
      <c r="AW263" s="13" t="s">
        <v>31</v>
      </c>
      <c r="AX263" s="13" t="s">
        <v>82</v>
      </c>
      <c r="AY263" s="260" t="s">
        <v>141</v>
      </c>
    </row>
    <row r="264" s="2" customFormat="1" ht="16.5" customHeight="1">
      <c r="A264" s="39"/>
      <c r="B264" s="40"/>
      <c r="C264" s="235" t="s">
        <v>358</v>
      </c>
      <c r="D264" s="235" t="s">
        <v>144</v>
      </c>
      <c r="E264" s="236" t="s">
        <v>359</v>
      </c>
      <c r="F264" s="237" t="s">
        <v>360</v>
      </c>
      <c r="G264" s="238" t="s">
        <v>147</v>
      </c>
      <c r="H264" s="239">
        <v>387.54000000000002</v>
      </c>
      <c r="I264" s="240"/>
      <c r="J264" s="241">
        <f>ROUND(I264*H264,2)</f>
        <v>0</v>
      </c>
      <c r="K264" s="242"/>
      <c r="L264" s="45"/>
      <c r="M264" s="243" t="s">
        <v>1</v>
      </c>
      <c r="N264" s="244" t="s">
        <v>39</v>
      </c>
      <c r="O264" s="92"/>
      <c r="P264" s="245">
        <f>O264*H264</f>
        <v>0</v>
      </c>
      <c r="Q264" s="245">
        <v>0.0050000000000000001</v>
      </c>
      <c r="R264" s="245">
        <f>Q264*H264</f>
        <v>1.9377000000000002</v>
      </c>
      <c r="S264" s="245">
        <v>0</v>
      </c>
      <c r="T264" s="246">
        <f>S264*H264</f>
        <v>0</v>
      </c>
      <c r="U264" s="39"/>
      <c r="V264" s="39"/>
      <c r="W264" s="39"/>
      <c r="X264" s="39"/>
      <c r="Y264" s="39"/>
      <c r="Z264" s="39"/>
      <c r="AA264" s="39"/>
      <c r="AB264" s="39"/>
      <c r="AC264" s="39"/>
      <c r="AD264" s="39"/>
      <c r="AE264" s="39"/>
      <c r="AR264" s="247" t="s">
        <v>236</v>
      </c>
      <c r="AT264" s="247" t="s">
        <v>144</v>
      </c>
      <c r="AU264" s="247" t="s">
        <v>84</v>
      </c>
      <c r="AY264" s="18" t="s">
        <v>141</v>
      </c>
      <c r="BE264" s="248">
        <f>IF(N264="základní",J264,0)</f>
        <v>0</v>
      </c>
      <c r="BF264" s="248">
        <f>IF(N264="snížená",J264,0)</f>
        <v>0</v>
      </c>
      <c r="BG264" s="248">
        <f>IF(N264="zákl. přenesená",J264,0)</f>
        <v>0</v>
      </c>
      <c r="BH264" s="248">
        <f>IF(N264="sníž. přenesená",J264,0)</f>
        <v>0</v>
      </c>
      <c r="BI264" s="248">
        <f>IF(N264="nulová",J264,0)</f>
        <v>0</v>
      </c>
      <c r="BJ264" s="18" t="s">
        <v>82</v>
      </c>
      <c r="BK264" s="248">
        <f>ROUND(I264*H264,2)</f>
        <v>0</v>
      </c>
      <c r="BL264" s="18" t="s">
        <v>236</v>
      </c>
      <c r="BM264" s="247" t="s">
        <v>361</v>
      </c>
    </row>
    <row r="265" s="13" customFormat="1">
      <c r="A265" s="13"/>
      <c r="B265" s="249"/>
      <c r="C265" s="250"/>
      <c r="D265" s="251" t="s">
        <v>150</v>
      </c>
      <c r="E265" s="252" t="s">
        <v>1</v>
      </c>
      <c r="F265" s="253" t="s">
        <v>151</v>
      </c>
      <c r="G265" s="250"/>
      <c r="H265" s="254">
        <v>345.80000000000001</v>
      </c>
      <c r="I265" s="255"/>
      <c r="J265" s="250"/>
      <c r="K265" s="250"/>
      <c r="L265" s="256"/>
      <c r="M265" s="257"/>
      <c r="N265" s="258"/>
      <c r="O265" s="258"/>
      <c r="P265" s="258"/>
      <c r="Q265" s="258"/>
      <c r="R265" s="258"/>
      <c r="S265" s="258"/>
      <c r="T265" s="259"/>
      <c r="U265" s="13"/>
      <c r="V265" s="13"/>
      <c r="W265" s="13"/>
      <c r="X265" s="13"/>
      <c r="Y265" s="13"/>
      <c r="Z265" s="13"/>
      <c r="AA265" s="13"/>
      <c r="AB265" s="13"/>
      <c r="AC265" s="13"/>
      <c r="AD265" s="13"/>
      <c r="AE265" s="13"/>
      <c r="AT265" s="260" t="s">
        <v>150</v>
      </c>
      <c r="AU265" s="260" t="s">
        <v>84</v>
      </c>
      <c r="AV265" s="13" t="s">
        <v>84</v>
      </c>
      <c r="AW265" s="13" t="s">
        <v>31</v>
      </c>
      <c r="AX265" s="13" t="s">
        <v>74</v>
      </c>
      <c r="AY265" s="260" t="s">
        <v>141</v>
      </c>
    </row>
    <row r="266" s="13" customFormat="1">
      <c r="A266" s="13"/>
      <c r="B266" s="249"/>
      <c r="C266" s="250"/>
      <c r="D266" s="251" t="s">
        <v>150</v>
      </c>
      <c r="E266" s="252" t="s">
        <v>1</v>
      </c>
      <c r="F266" s="253" t="s">
        <v>152</v>
      </c>
      <c r="G266" s="250"/>
      <c r="H266" s="254">
        <v>31.620000000000001</v>
      </c>
      <c r="I266" s="255"/>
      <c r="J266" s="250"/>
      <c r="K266" s="250"/>
      <c r="L266" s="256"/>
      <c r="M266" s="257"/>
      <c r="N266" s="258"/>
      <c r="O266" s="258"/>
      <c r="P266" s="258"/>
      <c r="Q266" s="258"/>
      <c r="R266" s="258"/>
      <c r="S266" s="258"/>
      <c r="T266" s="259"/>
      <c r="U266" s="13"/>
      <c r="V266" s="13"/>
      <c r="W266" s="13"/>
      <c r="X266" s="13"/>
      <c r="Y266" s="13"/>
      <c r="Z266" s="13"/>
      <c r="AA266" s="13"/>
      <c r="AB266" s="13"/>
      <c r="AC266" s="13"/>
      <c r="AD266" s="13"/>
      <c r="AE266" s="13"/>
      <c r="AT266" s="260" t="s">
        <v>150</v>
      </c>
      <c r="AU266" s="260" t="s">
        <v>84</v>
      </c>
      <c r="AV266" s="13" t="s">
        <v>84</v>
      </c>
      <c r="AW266" s="13" t="s">
        <v>31</v>
      </c>
      <c r="AX266" s="13" t="s">
        <v>74</v>
      </c>
      <c r="AY266" s="260" t="s">
        <v>141</v>
      </c>
    </row>
    <row r="267" s="13" customFormat="1">
      <c r="A267" s="13"/>
      <c r="B267" s="249"/>
      <c r="C267" s="250"/>
      <c r="D267" s="251" t="s">
        <v>150</v>
      </c>
      <c r="E267" s="252" t="s">
        <v>1</v>
      </c>
      <c r="F267" s="253" t="s">
        <v>153</v>
      </c>
      <c r="G267" s="250"/>
      <c r="H267" s="254">
        <v>10.119999999999999</v>
      </c>
      <c r="I267" s="255"/>
      <c r="J267" s="250"/>
      <c r="K267" s="250"/>
      <c r="L267" s="256"/>
      <c r="M267" s="257"/>
      <c r="N267" s="258"/>
      <c r="O267" s="258"/>
      <c r="P267" s="258"/>
      <c r="Q267" s="258"/>
      <c r="R267" s="258"/>
      <c r="S267" s="258"/>
      <c r="T267" s="259"/>
      <c r="U267" s="13"/>
      <c r="V267" s="13"/>
      <c r="W267" s="13"/>
      <c r="X267" s="13"/>
      <c r="Y267" s="13"/>
      <c r="Z267" s="13"/>
      <c r="AA267" s="13"/>
      <c r="AB267" s="13"/>
      <c r="AC267" s="13"/>
      <c r="AD267" s="13"/>
      <c r="AE267" s="13"/>
      <c r="AT267" s="260" t="s">
        <v>150</v>
      </c>
      <c r="AU267" s="260" t="s">
        <v>84</v>
      </c>
      <c r="AV267" s="13" t="s">
        <v>84</v>
      </c>
      <c r="AW267" s="13" t="s">
        <v>31</v>
      </c>
      <c r="AX267" s="13" t="s">
        <v>74</v>
      </c>
      <c r="AY267" s="260" t="s">
        <v>141</v>
      </c>
    </row>
    <row r="268" s="14" customFormat="1">
      <c r="A268" s="14"/>
      <c r="B268" s="261"/>
      <c r="C268" s="262"/>
      <c r="D268" s="251" t="s">
        <v>150</v>
      </c>
      <c r="E268" s="263" t="s">
        <v>1</v>
      </c>
      <c r="F268" s="264" t="s">
        <v>154</v>
      </c>
      <c r="G268" s="262"/>
      <c r="H268" s="265">
        <v>387.54000000000002</v>
      </c>
      <c r="I268" s="266"/>
      <c r="J268" s="262"/>
      <c r="K268" s="262"/>
      <c r="L268" s="267"/>
      <c r="M268" s="268"/>
      <c r="N268" s="269"/>
      <c r="O268" s="269"/>
      <c r="P268" s="269"/>
      <c r="Q268" s="269"/>
      <c r="R268" s="269"/>
      <c r="S268" s="269"/>
      <c r="T268" s="270"/>
      <c r="U268" s="14"/>
      <c r="V268" s="14"/>
      <c r="W268" s="14"/>
      <c r="X268" s="14"/>
      <c r="Y268" s="14"/>
      <c r="Z268" s="14"/>
      <c r="AA268" s="14"/>
      <c r="AB268" s="14"/>
      <c r="AC268" s="14"/>
      <c r="AD268" s="14"/>
      <c r="AE268" s="14"/>
      <c r="AT268" s="271" t="s">
        <v>150</v>
      </c>
      <c r="AU268" s="271" t="s">
        <v>84</v>
      </c>
      <c r="AV268" s="14" t="s">
        <v>148</v>
      </c>
      <c r="AW268" s="14" t="s">
        <v>31</v>
      </c>
      <c r="AX268" s="14" t="s">
        <v>82</v>
      </c>
      <c r="AY268" s="271" t="s">
        <v>141</v>
      </c>
    </row>
    <row r="269" s="2" customFormat="1" ht="24.15" customHeight="1">
      <c r="A269" s="39"/>
      <c r="B269" s="40"/>
      <c r="C269" s="235" t="s">
        <v>362</v>
      </c>
      <c r="D269" s="235" t="s">
        <v>144</v>
      </c>
      <c r="E269" s="236" t="s">
        <v>363</v>
      </c>
      <c r="F269" s="237" t="s">
        <v>364</v>
      </c>
      <c r="G269" s="238" t="s">
        <v>147</v>
      </c>
      <c r="H269" s="239">
        <v>387.54000000000002</v>
      </c>
      <c r="I269" s="240"/>
      <c r="J269" s="241">
        <f>ROUND(I269*H269,2)</f>
        <v>0</v>
      </c>
      <c r="K269" s="242"/>
      <c r="L269" s="45"/>
      <c r="M269" s="243" t="s">
        <v>1</v>
      </c>
      <c r="N269" s="244" t="s">
        <v>39</v>
      </c>
      <c r="O269" s="92"/>
      <c r="P269" s="245">
        <f>O269*H269</f>
        <v>0</v>
      </c>
      <c r="Q269" s="245">
        <v>0.0050000000000000001</v>
      </c>
      <c r="R269" s="245">
        <f>Q269*H269</f>
        <v>1.9377000000000002</v>
      </c>
      <c r="S269" s="245">
        <v>0</v>
      </c>
      <c r="T269" s="246">
        <f>S269*H269</f>
        <v>0</v>
      </c>
      <c r="U269" s="39"/>
      <c r="V269" s="39"/>
      <c r="W269" s="39"/>
      <c r="X269" s="39"/>
      <c r="Y269" s="39"/>
      <c r="Z269" s="39"/>
      <c r="AA269" s="39"/>
      <c r="AB269" s="39"/>
      <c r="AC269" s="39"/>
      <c r="AD269" s="39"/>
      <c r="AE269" s="39"/>
      <c r="AR269" s="247" t="s">
        <v>236</v>
      </c>
      <c r="AT269" s="247" t="s">
        <v>144</v>
      </c>
      <c r="AU269" s="247" t="s">
        <v>84</v>
      </c>
      <c r="AY269" s="18" t="s">
        <v>141</v>
      </c>
      <c r="BE269" s="248">
        <f>IF(N269="základní",J269,0)</f>
        <v>0</v>
      </c>
      <c r="BF269" s="248">
        <f>IF(N269="snížená",J269,0)</f>
        <v>0</v>
      </c>
      <c r="BG269" s="248">
        <f>IF(N269="zákl. přenesená",J269,0)</f>
        <v>0</v>
      </c>
      <c r="BH269" s="248">
        <f>IF(N269="sníž. přenesená",J269,0)</f>
        <v>0</v>
      </c>
      <c r="BI269" s="248">
        <f>IF(N269="nulová",J269,0)</f>
        <v>0</v>
      </c>
      <c r="BJ269" s="18" t="s">
        <v>82</v>
      </c>
      <c r="BK269" s="248">
        <f>ROUND(I269*H269,2)</f>
        <v>0</v>
      </c>
      <c r="BL269" s="18" t="s">
        <v>236</v>
      </c>
      <c r="BM269" s="247" t="s">
        <v>365</v>
      </c>
    </row>
    <row r="270" s="2" customFormat="1" ht="33" customHeight="1">
      <c r="A270" s="39"/>
      <c r="B270" s="40"/>
      <c r="C270" s="235" t="s">
        <v>366</v>
      </c>
      <c r="D270" s="235" t="s">
        <v>144</v>
      </c>
      <c r="E270" s="236" t="s">
        <v>367</v>
      </c>
      <c r="F270" s="237" t="s">
        <v>368</v>
      </c>
      <c r="G270" s="238" t="s">
        <v>147</v>
      </c>
      <c r="H270" s="239">
        <v>34.399999999999999</v>
      </c>
      <c r="I270" s="240"/>
      <c r="J270" s="241">
        <f>ROUND(I270*H270,2)</f>
        <v>0</v>
      </c>
      <c r="K270" s="242"/>
      <c r="L270" s="45"/>
      <c r="M270" s="243" t="s">
        <v>1</v>
      </c>
      <c r="N270" s="244" t="s">
        <v>39</v>
      </c>
      <c r="O270" s="92"/>
      <c r="P270" s="245">
        <f>O270*H270</f>
        <v>0</v>
      </c>
      <c r="Q270" s="245">
        <v>0.031809999999999998</v>
      </c>
      <c r="R270" s="245">
        <f>Q270*H270</f>
        <v>1.0942639999999999</v>
      </c>
      <c r="S270" s="245">
        <v>0</v>
      </c>
      <c r="T270" s="246">
        <f>S270*H270</f>
        <v>0</v>
      </c>
      <c r="U270" s="39"/>
      <c r="V270" s="39"/>
      <c r="W270" s="39"/>
      <c r="X270" s="39"/>
      <c r="Y270" s="39"/>
      <c r="Z270" s="39"/>
      <c r="AA270" s="39"/>
      <c r="AB270" s="39"/>
      <c r="AC270" s="39"/>
      <c r="AD270" s="39"/>
      <c r="AE270" s="39"/>
      <c r="AR270" s="247" t="s">
        <v>236</v>
      </c>
      <c r="AT270" s="247" t="s">
        <v>144</v>
      </c>
      <c r="AU270" s="247" t="s">
        <v>84</v>
      </c>
      <c r="AY270" s="18" t="s">
        <v>141</v>
      </c>
      <c r="BE270" s="248">
        <f>IF(N270="základní",J270,0)</f>
        <v>0</v>
      </c>
      <c r="BF270" s="248">
        <f>IF(N270="snížená",J270,0)</f>
        <v>0</v>
      </c>
      <c r="BG270" s="248">
        <f>IF(N270="zákl. přenesená",J270,0)</f>
        <v>0</v>
      </c>
      <c r="BH270" s="248">
        <f>IF(N270="sníž. přenesená",J270,0)</f>
        <v>0</v>
      </c>
      <c r="BI270" s="248">
        <f>IF(N270="nulová",J270,0)</f>
        <v>0</v>
      </c>
      <c r="BJ270" s="18" t="s">
        <v>82</v>
      </c>
      <c r="BK270" s="248">
        <f>ROUND(I270*H270,2)</f>
        <v>0</v>
      </c>
      <c r="BL270" s="18" t="s">
        <v>236</v>
      </c>
      <c r="BM270" s="247" t="s">
        <v>369</v>
      </c>
    </row>
    <row r="271" s="13" customFormat="1">
      <c r="A271" s="13"/>
      <c r="B271" s="249"/>
      <c r="C271" s="250"/>
      <c r="D271" s="251" t="s">
        <v>150</v>
      </c>
      <c r="E271" s="252" t="s">
        <v>1</v>
      </c>
      <c r="F271" s="253" t="s">
        <v>370</v>
      </c>
      <c r="G271" s="250"/>
      <c r="H271" s="254">
        <v>34.399999999999999</v>
      </c>
      <c r="I271" s="255"/>
      <c r="J271" s="250"/>
      <c r="K271" s="250"/>
      <c r="L271" s="256"/>
      <c r="M271" s="257"/>
      <c r="N271" s="258"/>
      <c r="O271" s="258"/>
      <c r="P271" s="258"/>
      <c r="Q271" s="258"/>
      <c r="R271" s="258"/>
      <c r="S271" s="258"/>
      <c r="T271" s="259"/>
      <c r="U271" s="13"/>
      <c r="V271" s="13"/>
      <c r="W271" s="13"/>
      <c r="X271" s="13"/>
      <c r="Y271" s="13"/>
      <c r="Z271" s="13"/>
      <c r="AA271" s="13"/>
      <c r="AB271" s="13"/>
      <c r="AC271" s="13"/>
      <c r="AD271" s="13"/>
      <c r="AE271" s="13"/>
      <c r="AT271" s="260" t="s">
        <v>150</v>
      </c>
      <c r="AU271" s="260" t="s">
        <v>84</v>
      </c>
      <c r="AV271" s="13" t="s">
        <v>84</v>
      </c>
      <c r="AW271" s="13" t="s">
        <v>31</v>
      </c>
      <c r="AX271" s="13" t="s">
        <v>82</v>
      </c>
      <c r="AY271" s="260" t="s">
        <v>141</v>
      </c>
    </row>
    <row r="272" s="2" customFormat="1" ht="21.75" customHeight="1">
      <c r="A272" s="39"/>
      <c r="B272" s="40"/>
      <c r="C272" s="235" t="s">
        <v>371</v>
      </c>
      <c r="D272" s="235" t="s">
        <v>144</v>
      </c>
      <c r="E272" s="236" t="s">
        <v>372</v>
      </c>
      <c r="F272" s="237" t="s">
        <v>373</v>
      </c>
      <c r="G272" s="238" t="s">
        <v>147</v>
      </c>
      <c r="H272" s="239">
        <v>34.399999999999999</v>
      </c>
      <c r="I272" s="240"/>
      <c r="J272" s="241">
        <f>ROUND(I272*H272,2)</f>
        <v>0</v>
      </c>
      <c r="K272" s="242"/>
      <c r="L272" s="45"/>
      <c r="M272" s="243" t="s">
        <v>1</v>
      </c>
      <c r="N272" s="244" t="s">
        <v>39</v>
      </c>
      <c r="O272" s="92"/>
      <c r="P272" s="245">
        <f>O272*H272</f>
        <v>0</v>
      </c>
      <c r="Q272" s="245">
        <v>0.00020000000000000001</v>
      </c>
      <c r="R272" s="245">
        <f>Q272*H272</f>
        <v>0.0068799999999999998</v>
      </c>
      <c r="S272" s="245">
        <v>0</v>
      </c>
      <c r="T272" s="246">
        <f>S272*H272</f>
        <v>0</v>
      </c>
      <c r="U272" s="39"/>
      <c r="V272" s="39"/>
      <c r="W272" s="39"/>
      <c r="X272" s="39"/>
      <c r="Y272" s="39"/>
      <c r="Z272" s="39"/>
      <c r="AA272" s="39"/>
      <c r="AB272" s="39"/>
      <c r="AC272" s="39"/>
      <c r="AD272" s="39"/>
      <c r="AE272" s="39"/>
      <c r="AR272" s="247" t="s">
        <v>236</v>
      </c>
      <c r="AT272" s="247" t="s">
        <v>144</v>
      </c>
      <c r="AU272" s="247" t="s">
        <v>84</v>
      </c>
      <c r="AY272" s="18" t="s">
        <v>141</v>
      </c>
      <c r="BE272" s="248">
        <f>IF(N272="základní",J272,0)</f>
        <v>0</v>
      </c>
      <c r="BF272" s="248">
        <f>IF(N272="snížená",J272,0)</f>
        <v>0</v>
      </c>
      <c r="BG272" s="248">
        <f>IF(N272="zákl. přenesená",J272,0)</f>
        <v>0</v>
      </c>
      <c r="BH272" s="248">
        <f>IF(N272="sníž. přenesená",J272,0)</f>
        <v>0</v>
      </c>
      <c r="BI272" s="248">
        <f>IF(N272="nulová",J272,0)</f>
        <v>0</v>
      </c>
      <c r="BJ272" s="18" t="s">
        <v>82</v>
      </c>
      <c r="BK272" s="248">
        <f>ROUND(I272*H272,2)</f>
        <v>0</v>
      </c>
      <c r="BL272" s="18" t="s">
        <v>236</v>
      </c>
      <c r="BM272" s="247" t="s">
        <v>374</v>
      </c>
    </row>
    <row r="273" s="2" customFormat="1" ht="24.15" customHeight="1">
      <c r="A273" s="39"/>
      <c r="B273" s="40"/>
      <c r="C273" s="235" t="s">
        <v>375</v>
      </c>
      <c r="D273" s="235" t="s">
        <v>144</v>
      </c>
      <c r="E273" s="236" t="s">
        <v>376</v>
      </c>
      <c r="F273" s="237" t="s">
        <v>377</v>
      </c>
      <c r="G273" s="238" t="s">
        <v>378</v>
      </c>
      <c r="H273" s="239">
        <v>8.5999999999999996</v>
      </c>
      <c r="I273" s="240"/>
      <c r="J273" s="241">
        <f>ROUND(I273*H273,2)</f>
        <v>0</v>
      </c>
      <c r="K273" s="242"/>
      <c r="L273" s="45"/>
      <c r="M273" s="243" t="s">
        <v>1</v>
      </c>
      <c r="N273" s="244" t="s">
        <v>39</v>
      </c>
      <c r="O273" s="92"/>
      <c r="P273" s="245">
        <f>O273*H273</f>
        <v>0</v>
      </c>
      <c r="Q273" s="245">
        <v>0.00025000000000000001</v>
      </c>
      <c r="R273" s="245">
        <f>Q273*H273</f>
        <v>0.00215</v>
      </c>
      <c r="S273" s="245">
        <v>0</v>
      </c>
      <c r="T273" s="246">
        <f>S273*H273</f>
        <v>0</v>
      </c>
      <c r="U273" s="39"/>
      <c r="V273" s="39"/>
      <c r="W273" s="39"/>
      <c r="X273" s="39"/>
      <c r="Y273" s="39"/>
      <c r="Z273" s="39"/>
      <c r="AA273" s="39"/>
      <c r="AB273" s="39"/>
      <c r="AC273" s="39"/>
      <c r="AD273" s="39"/>
      <c r="AE273" s="39"/>
      <c r="AR273" s="247" t="s">
        <v>236</v>
      </c>
      <c r="AT273" s="247" t="s">
        <v>144</v>
      </c>
      <c r="AU273" s="247" t="s">
        <v>84</v>
      </c>
      <c r="AY273" s="18" t="s">
        <v>141</v>
      </c>
      <c r="BE273" s="248">
        <f>IF(N273="základní",J273,0)</f>
        <v>0</v>
      </c>
      <c r="BF273" s="248">
        <f>IF(N273="snížená",J273,0)</f>
        <v>0</v>
      </c>
      <c r="BG273" s="248">
        <f>IF(N273="zákl. přenesená",J273,0)</f>
        <v>0</v>
      </c>
      <c r="BH273" s="248">
        <f>IF(N273="sníž. přenesená",J273,0)</f>
        <v>0</v>
      </c>
      <c r="BI273" s="248">
        <f>IF(N273="nulová",J273,0)</f>
        <v>0</v>
      </c>
      <c r="BJ273" s="18" t="s">
        <v>82</v>
      </c>
      <c r="BK273" s="248">
        <f>ROUND(I273*H273,2)</f>
        <v>0</v>
      </c>
      <c r="BL273" s="18" t="s">
        <v>236</v>
      </c>
      <c r="BM273" s="247" t="s">
        <v>379</v>
      </c>
    </row>
    <row r="274" s="2" customFormat="1" ht="24.15" customHeight="1">
      <c r="A274" s="39"/>
      <c r="B274" s="40"/>
      <c r="C274" s="235" t="s">
        <v>380</v>
      </c>
      <c r="D274" s="235" t="s">
        <v>144</v>
      </c>
      <c r="E274" s="236" t="s">
        <v>381</v>
      </c>
      <c r="F274" s="237" t="s">
        <v>382</v>
      </c>
      <c r="G274" s="238" t="s">
        <v>147</v>
      </c>
      <c r="H274" s="239">
        <v>78.879999999999995</v>
      </c>
      <c r="I274" s="240"/>
      <c r="J274" s="241">
        <f>ROUND(I274*H274,2)</f>
        <v>0</v>
      </c>
      <c r="K274" s="242"/>
      <c r="L274" s="45"/>
      <c r="M274" s="243" t="s">
        <v>1</v>
      </c>
      <c r="N274" s="244" t="s">
        <v>39</v>
      </c>
      <c r="O274" s="92"/>
      <c r="P274" s="245">
        <f>O274*H274</f>
        <v>0</v>
      </c>
      <c r="Q274" s="245">
        <v>0.01661</v>
      </c>
      <c r="R274" s="245">
        <f>Q274*H274</f>
        <v>1.3101967999999999</v>
      </c>
      <c r="S274" s="245">
        <v>0</v>
      </c>
      <c r="T274" s="246">
        <f>S274*H274</f>
        <v>0</v>
      </c>
      <c r="U274" s="39"/>
      <c r="V274" s="39"/>
      <c r="W274" s="39"/>
      <c r="X274" s="39"/>
      <c r="Y274" s="39"/>
      <c r="Z274" s="39"/>
      <c r="AA274" s="39"/>
      <c r="AB274" s="39"/>
      <c r="AC274" s="39"/>
      <c r="AD274" s="39"/>
      <c r="AE274" s="39"/>
      <c r="AR274" s="247" t="s">
        <v>236</v>
      </c>
      <c r="AT274" s="247" t="s">
        <v>144</v>
      </c>
      <c r="AU274" s="247" t="s">
        <v>84</v>
      </c>
      <c r="AY274" s="18" t="s">
        <v>141</v>
      </c>
      <c r="BE274" s="248">
        <f>IF(N274="základní",J274,0)</f>
        <v>0</v>
      </c>
      <c r="BF274" s="248">
        <f>IF(N274="snížená",J274,0)</f>
        <v>0</v>
      </c>
      <c r="BG274" s="248">
        <f>IF(N274="zákl. přenesená",J274,0)</f>
        <v>0</v>
      </c>
      <c r="BH274" s="248">
        <f>IF(N274="sníž. přenesená",J274,0)</f>
        <v>0</v>
      </c>
      <c r="BI274" s="248">
        <f>IF(N274="nulová",J274,0)</f>
        <v>0</v>
      </c>
      <c r="BJ274" s="18" t="s">
        <v>82</v>
      </c>
      <c r="BK274" s="248">
        <f>ROUND(I274*H274,2)</f>
        <v>0</v>
      </c>
      <c r="BL274" s="18" t="s">
        <v>236</v>
      </c>
      <c r="BM274" s="247" t="s">
        <v>383</v>
      </c>
    </row>
    <row r="275" s="15" customFormat="1">
      <c r="A275" s="15"/>
      <c r="B275" s="272"/>
      <c r="C275" s="273"/>
      <c r="D275" s="251" t="s">
        <v>150</v>
      </c>
      <c r="E275" s="274" t="s">
        <v>1</v>
      </c>
      <c r="F275" s="275" t="s">
        <v>384</v>
      </c>
      <c r="G275" s="273"/>
      <c r="H275" s="274" t="s">
        <v>1</v>
      </c>
      <c r="I275" s="276"/>
      <c r="J275" s="273"/>
      <c r="K275" s="273"/>
      <c r="L275" s="277"/>
      <c r="M275" s="278"/>
      <c r="N275" s="279"/>
      <c r="O275" s="279"/>
      <c r="P275" s="279"/>
      <c r="Q275" s="279"/>
      <c r="R275" s="279"/>
      <c r="S275" s="279"/>
      <c r="T275" s="280"/>
      <c r="U275" s="15"/>
      <c r="V275" s="15"/>
      <c r="W275" s="15"/>
      <c r="X275" s="15"/>
      <c r="Y275" s="15"/>
      <c r="Z275" s="15"/>
      <c r="AA275" s="15"/>
      <c r="AB275" s="15"/>
      <c r="AC275" s="15"/>
      <c r="AD275" s="15"/>
      <c r="AE275" s="15"/>
      <c r="AT275" s="281" t="s">
        <v>150</v>
      </c>
      <c r="AU275" s="281" t="s">
        <v>84</v>
      </c>
      <c r="AV275" s="15" t="s">
        <v>82</v>
      </c>
      <c r="AW275" s="15" t="s">
        <v>31</v>
      </c>
      <c r="AX275" s="15" t="s">
        <v>74</v>
      </c>
      <c r="AY275" s="281" t="s">
        <v>141</v>
      </c>
    </row>
    <row r="276" s="13" customFormat="1">
      <c r="A276" s="13"/>
      <c r="B276" s="249"/>
      <c r="C276" s="250"/>
      <c r="D276" s="251" t="s">
        <v>150</v>
      </c>
      <c r="E276" s="252" t="s">
        <v>1</v>
      </c>
      <c r="F276" s="253" t="s">
        <v>385</v>
      </c>
      <c r="G276" s="250"/>
      <c r="H276" s="254">
        <v>78.879999999999995</v>
      </c>
      <c r="I276" s="255"/>
      <c r="J276" s="250"/>
      <c r="K276" s="250"/>
      <c r="L276" s="256"/>
      <c r="M276" s="257"/>
      <c r="N276" s="258"/>
      <c r="O276" s="258"/>
      <c r="P276" s="258"/>
      <c r="Q276" s="258"/>
      <c r="R276" s="258"/>
      <c r="S276" s="258"/>
      <c r="T276" s="259"/>
      <c r="U276" s="13"/>
      <c r="V276" s="13"/>
      <c r="W276" s="13"/>
      <c r="X276" s="13"/>
      <c r="Y276" s="13"/>
      <c r="Z276" s="13"/>
      <c r="AA276" s="13"/>
      <c r="AB276" s="13"/>
      <c r="AC276" s="13"/>
      <c r="AD276" s="13"/>
      <c r="AE276" s="13"/>
      <c r="AT276" s="260" t="s">
        <v>150</v>
      </c>
      <c r="AU276" s="260" t="s">
        <v>84</v>
      </c>
      <c r="AV276" s="13" t="s">
        <v>84</v>
      </c>
      <c r="AW276" s="13" t="s">
        <v>31</v>
      </c>
      <c r="AX276" s="13" t="s">
        <v>82</v>
      </c>
      <c r="AY276" s="260" t="s">
        <v>141</v>
      </c>
    </row>
    <row r="277" s="2" customFormat="1" ht="16.5" customHeight="1">
      <c r="A277" s="39"/>
      <c r="B277" s="40"/>
      <c r="C277" s="235" t="s">
        <v>386</v>
      </c>
      <c r="D277" s="235" t="s">
        <v>144</v>
      </c>
      <c r="E277" s="236" t="s">
        <v>387</v>
      </c>
      <c r="F277" s="237" t="s">
        <v>388</v>
      </c>
      <c r="G277" s="238" t="s">
        <v>147</v>
      </c>
      <c r="H277" s="239">
        <v>78.879999999999995</v>
      </c>
      <c r="I277" s="240"/>
      <c r="J277" s="241">
        <f>ROUND(I277*H277,2)</f>
        <v>0</v>
      </c>
      <c r="K277" s="242"/>
      <c r="L277" s="45"/>
      <c r="M277" s="243" t="s">
        <v>1</v>
      </c>
      <c r="N277" s="244" t="s">
        <v>39</v>
      </c>
      <c r="O277" s="92"/>
      <c r="P277" s="245">
        <f>O277*H277</f>
        <v>0</v>
      </c>
      <c r="Q277" s="245">
        <v>0.00010000000000000001</v>
      </c>
      <c r="R277" s="245">
        <f>Q277*H277</f>
        <v>0.0078879999999999992</v>
      </c>
      <c r="S277" s="245">
        <v>0</v>
      </c>
      <c r="T277" s="246">
        <f>S277*H277</f>
        <v>0</v>
      </c>
      <c r="U277" s="39"/>
      <c r="V277" s="39"/>
      <c r="W277" s="39"/>
      <c r="X277" s="39"/>
      <c r="Y277" s="39"/>
      <c r="Z277" s="39"/>
      <c r="AA277" s="39"/>
      <c r="AB277" s="39"/>
      <c r="AC277" s="39"/>
      <c r="AD277" s="39"/>
      <c r="AE277" s="39"/>
      <c r="AR277" s="247" t="s">
        <v>236</v>
      </c>
      <c r="AT277" s="247" t="s">
        <v>144</v>
      </c>
      <c r="AU277" s="247" t="s">
        <v>84</v>
      </c>
      <c r="AY277" s="18" t="s">
        <v>141</v>
      </c>
      <c r="BE277" s="248">
        <f>IF(N277="základní",J277,0)</f>
        <v>0</v>
      </c>
      <c r="BF277" s="248">
        <f>IF(N277="snížená",J277,0)</f>
        <v>0</v>
      </c>
      <c r="BG277" s="248">
        <f>IF(N277="zákl. přenesená",J277,0)</f>
        <v>0</v>
      </c>
      <c r="BH277" s="248">
        <f>IF(N277="sníž. přenesená",J277,0)</f>
        <v>0</v>
      </c>
      <c r="BI277" s="248">
        <f>IF(N277="nulová",J277,0)</f>
        <v>0</v>
      </c>
      <c r="BJ277" s="18" t="s">
        <v>82</v>
      </c>
      <c r="BK277" s="248">
        <f>ROUND(I277*H277,2)</f>
        <v>0</v>
      </c>
      <c r="BL277" s="18" t="s">
        <v>236</v>
      </c>
      <c r="BM277" s="247" t="s">
        <v>389</v>
      </c>
    </row>
    <row r="278" s="2" customFormat="1" ht="24.15" customHeight="1">
      <c r="A278" s="39"/>
      <c r="B278" s="40"/>
      <c r="C278" s="235" t="s">
        <v>390</v>
      </c>
      <c r="D278" s="235" t="s">
        <v>144</v>
      </c>
      <c r="E278" s="236" t="s">
        <v>391</v>
      </c>
      <c r="F278" s="237" t="s">
        <v>392</v>
      </c>
      <c r="G278" s="238" t="s">
        <v>378</v>
      </c>
      <c r="H278" s="239">
        <v>147.59999999999999</v>
      </c>
      <c r="I278" s="240"/>
      <c r="J278" s="241">
        <f>ROUND(I278*H278,2)</f>
        <v>0</v>
      </c>
      <c r="K278" s="242"/>
      <c r="L278" s="45"/>
      <c r="M278" s="243" t="s">
        <v>1</v>
      </c>
      <c r="N278" s="244" t="s">
        <v>39</v>
      </c>
      <c r="O278" s="92"/>
      <c r="P278" s="245">
        <f>O278*H278</f>
        <v>0</v>
      </c>
      <c r="Q278" s="245">
        <v>1.0000000000000001E-05</v>
      </c>
      <c r="R278" s="245">
        <f>Q278*H278</f>
        <v>0.0014760000000000001</v>
      </c>
      <c r="S278" s="245">
        <v>0</v>
      </c>
      <c r="T278" s="246">
        <f>S278*H278</f>
        <v>0</v>
      </c>
      <c r="U278" s="39"/>
      <c r="V278" s="39"/>
      <c r="W278" s="39"/>
      <c r="X278" s="39"/>
      <c r="Y278" s="39"/>
      <c r="Z278" s="39"/>
      <c r="AA278" s="39"/>
      <c r="AB278" s="39"/>
      <c r="AC278" s="39"/>
      <c r="AD278" s="39"/>
      <c r="AE278" s="39"/>
      <c r="AR278" s="247" t="s">
        <v>236</v>
      </c>
      <c r="AT278" s="247" t="s">
        <v>144</v>
      </c>
      <c r="AU278" s="247" t="s">
        <v>84</v>
      </c>
      <c r="AY278" s="18" t="s">
        <v>141</v>
      </c>
      <c r="BE278" s="248">
        <f>IF(N278="základní",J278,0)</f>
        <v>0</v>
      </c>
      <c r="BF278" s="248">
        <f>IF(N278="snížená",J278,0)</f>
        <v>0</v>
      </c>
      <c r="BG278" s="248">
        <f>IF(N278="zákl. přenesená",J278,0)</f>
        <v>0</v>
      </c>
      <c r="BH278" s="248">
        <f>IF(N278="sníž. přenesená",J278,0)</f>
        <v>0</v>
      </c>
      <c r="BI278" s="248">
        <f>IF(N278="nulová",J278,0)</f>
        <v>0</v>
      </c>
      <c r="BJ278" s="18" t="s">
        <v>82</v>
      </c>
      <c r="BK278" s="248">
        <f>ROUND(I278*H278,2)</f>
        <v>0</v>
      </c>
      <c r="BL278" s="18" t="s">
        <v>236</v>
      </c>
      <c r="BM278" s="247" t="s">
        <v>393</v>
      </c>
    </row>
    <row r="279" s="15" customFormat="1">
      <c r="A279" s="15"/>
      <c r="B279" s="272"/>
      <c r="C279" s="273"/>
      <c r="D279" s="251" t="s">
        <v>150</v>
      </c>
      <c r="E279" s="274" t="s">
        <v>1</v>
      </c>
      <c r="F279" s="275" t="s">
        <v>394</v>
      </c>
      <c r="G279" s="273"/>
      <c r="H279" s="274" t="s">
        <v>1</v>
      </c>
      <c r="I279" s="276"/>
      <c r="J279" s="273"/>
      <c r="K279" s="273"/>
      <c r="L279" s="277"/>
      <c r="M279" s="278"/>
      <c r="N279" s="279"/>
      <c r="O279" s="279"/>
      <c r="P279" s="279"/>
      <c r="Q279" s="279"/>
      <c r="R279" s="279"/>
      <c r="S279" s="279"/>
      <c r="T279" s="280"/>
      <c r="U279" s="15"/>
      <c r="V279" s="15"/>
      <c r="W279" s="15"/>
      <c r="X279" s="15"/>
      <c r="Y279" s="15"/>
      <c r="Z279" s="15"/>
      <c r="AA279" s="15"/>
      <c r="AB279" s="15"/>
      <c r="AC279" s="15"/>
      <c r="AD279" s="15"/>
      <c r="AE279" s="15"/>
      <c r="AT279" s="281" t="s">
        <v>150</v>
      </c>
      <c r="AU279" s="281" t="s">
        <v>84</v>
      </c>
      <c r="AV279" s="15" t="s">
        <v>82</v>
      </c>
      <c r="AW279" s="15" t="s">
        <v>31</v>
      </c>
      <c r="AX279" s="15" t="s">
        <v>74</v>
      </c>
      <c r="AY279" s="281" t="s">
        <v>141</v>
      </c>
    </row>
    <row r="280" s="13" customFormat="1">
      <c r="A280" s="13"/>
      <c r="B280" s="249"/>
      <c r="C280" s="250"/>
      <c r="D280" s="251" t="s">
        <v>150</v>
      </c>
      <c r="E280" s="252" t="s">
        <v>1</v>
      </c>
      <c r="F280" s="253" t="s">
        <v>395</v>
      </c>
      <c r="G280" s="250"/>
      <c r="H280" s="254">
        <v>147.59999999999999</v>
      </c>
      <c r="I280" s="255"/>
      <c r="J280" s="250"/>
      <c r="K280" s="250"/>
      <c r="L280" s="256"/>
      <c r="M280" s="257"/>
      <c r="N280" s="258"/>
      <c r="O280" s="258"/>
      <c r="P280" s="258"/>
      <c r="Q280" s="258"/>
      <c r="R280" s="258"/>
      <c r="S280" s="258"/>
      <c r="T280" s="259"/>
      <c r="U280" s="13"/>
      <c r="V280" s="13"/>
      <c r="W280" s="13"/>
      <c r="X280" s="13"/>
      <c r="Y280" s="13"/>
      <c r="Z280" s="13"/>
      <c r="AA280" s="13"/>
      <c r="AB280" s="13"/>
      <c r="AC280" s="13"/>
      <c r="AD280" s="13"/>
      <c r="AE280" s="13"/>
      <c r="AT280" s="260" t="s">
        <v>150</v>
      </c>
      <c r="AU280" s="260" t="s">
        <v>84</v>
      </c>
      <c r="AV280" s="13" t="s">
        <v>84</v>
      </c>
      <c r="AW280" s="13" t="s">
        <v>31</v>
      </c>
      <c r="AX280" s="13" t="s">
        <v>82</v>
      </c>
      <c r="AY280" s="260" t="s">
        <v>141</v>
      </c>
    </row>
    <row r="281" s="2" customFormat="1" ht="33" customHeight="1">
      <c r="A281" s="39"/>
      <c r="B281" s="40"/>
      <c r="C281" s="235" t="s">
        <v>396</v>
      </c>
      <c r="D281" s="235" t="s">
        <v>144</v>
      </c>
      <c r="E281" s="236" t="s">
        <v>397</v>
      </c>
      <c r="F281" s="237" t="s">
        <v>398</v>
      </c>
      <c r="G281" s="238" t="s">
        <v>250</v>
      </c>
      <c r="H281" s="293"/>
      <c r="I281" s="240"/>
      <c r="J281" s="241">
        <f>ROUND(I281*H281,2)</f>
        <v>0</v>
      </c>
      <c r="K281" s="242"/>
      <c r="L281" s="45"/>
      <c r="M281" s="243" t="s">
        <v>1</v>
      </c>
      <c r="N281" s="244" t="s">
        <v>39</v>
      </c>
      <c r="O281" s="92"/>
      <c r="P281" s="245">
        <f>O281*H281</f>
        <v>0</v>
      </c>
      <c r="Q281" s="245">
        <v>0</v>
      </c>
      <c r="R281" s="245">
        <f>Q281*H281</f>
        <v>0</v>
      </c>
      <c r="S281" s="245">
        <v>0</v>
      </c>
      <c r="T281" s="246">
        <f>S281*H281</f>
        <v>0</v>
      </c>
      <c r="U281" s="39"/>
      <c r="V281" s="39"/>
      <c r="W281" s="39"/>
      <c r="X281" s="39"/>
      <c r="Y281" s="39"/>
      <c r="Z281" s="39"/>
      <c r="AA281" s="39"/>
      <c r="AB281" s="39"/>
      <c r="AC281" s="39"/>
      <c r="AD281" s="39"/>
      <c r="AE281" s="39"/>
      <c r="AR281" s="247" t="s">
        <v>236</v>
      </c>
      <c r="AT281" s="247" t="s">
        <v>144</v>
      </c>
      <c r="AU281" s="247" t="s">
        <v>84</v>
      </c>
      <c r="AY281" s="18" t="s">
        <v>141</v>
      </c>
      <c r="BE281" s="248">
        <f>IF(N281="základní",J281,0)</f>
        <v>0</v>
      </c>
      <c r="BF281" s="248">
        <f>IF(N281="snížená",J281,0)</f>
        <v>0</v>
      </c>
      <c r="BG281" s="248">
        <f>IF(N281="zákl. přenesená",J281,0)</f>
        <v>0</v>
      </c>
      <c r="BH281" s="248">
        <f>IF(N281="sníž. přenesená",J281,0)</f>
        <v>0</v>
      </c>
      <c r="BI281" s="248">
        <f>IF(N281="nulová",J281,0)</f>
        <v>0</v>
      </c>
      <c r="BJ281" s="18" t="s">
        <v>82</v>
      </c>
      <c r="BK281" s="248">
        <f>ROUND(I281*H281,2)</f>
        <v>0</v>
      </c>
      <c r="BL281" s="18" t="s">
        <v>236</v>
      </c>
      <c r="BM281" s="247" t="s">
        <v>399</v>
      </c>
    </row>
    <row r="282" s="12" customFormat="1" ht="22.8" customHeight="1">
      <c r="A282" s="12"/>
      <c r="B282" s="219"/>
      <c r="C282" s="220"/>
      <c r="D282" s="221" t="s">
        <v>73</v>
      </c>
      <c r="E282" s="233" t="s">
        <v>400</v>
      </c>
      <c r="F282" s="233" t="s">
        <v>401</v>
      </c>
      <c r="G282" s="220"/>
      <c r="H282" s="220"/>
      <c r="I282" s="223"/>
      <c r="J282" s="234">
        <f>BK282</f>
        <v>0</v>
      </c>
      <c r="K282" s="220"/>
      <c r="L282" s="225"/>
      <c r="M282" s="226"/>
      <c r="N282" s="227"/>
      <c r="O282" s="227"/>
      <c r="P282" s="228">
        <f>SUM(P283:P331)</f>
        <v>0</v>
      </c>
      <c r="Q282" s="227"/>
      <c r="R282" s="228">
        <f>SUM(R283:R331)</f>
        <v>0.0019300000000000001</v>
      </c>
      <c r="S282" s="227"/>
      <c r="T282" s="229">
        <f>SUM(T283:T331)</f>
        <v>1.2150321999999998</v>
      </c>
      <c r="U282" s="12"/>
      <c r="V282" s="12"/>
      <c r="W282" s="12"/>
      <c r="X282" s="12"/>
      <c r="Y282" s="12"/>
      <c r="Z282" s="12"/>
      <c r="AA282" s="12"/>
      <c r="AB282" s="12"/>
      <c r="AC282" s="12"/>
      <c r="AD282" s="12"/>
      <c r="AE282" s="12"/>
      <c r="AR282" s="230" t="s">
        <v>84</v>
      </c>
      <c r="AT282" s="231" t="s">
        <v>73</v>
      </c>
      <c r="AU282" s="231" t="s">
        <v>82</v>
      </c>
      <c r="AY282" s="230" t="s">
        <v>141</v>
      </c>
      <c r="BK282" s="232">
        <f>SUM(BK283:BK331)</f>
        <v>0</v>
      </c>
    </row>
    <row r="283" s="2" customFormat="1" ht="24.15" customHeight="1">
      <c r="A283" s="39"/>
      <c r="B283" s="40"/>
      <c r="C283" s="235" t="s">
        <v>402</v>
      </c>
      <c r="D283" s="235" t="s">
        <v>144</v>
      </c>
      <c r="E283" s="236" t="s">
        <v>403</v>
      </c>
      <c r="F283" s="237" t="s">
        <v>404</v>
      </c>
      <c r="G283" s="238" t="s">
        <v>313</v>
      </c>
      <c r="H283" s="239">
        <v>7</v>
      </c>
      <c r="I283" s="240"/>
      <c r="J283" s="241">
        <f>ROUND(I283*H283,2)</f>
        <v>0</v>
      </c>
      <c r="K283" s="242"/>
      <c r="L283" s="45"/>
      <c r="M283" s="243" t="s">
        <v>1</v>
      </c>
      <c r="N283" s="244" t="s">
        <v>39</v>
      </c>
      <c r="O283" s="92"/>
      <c r="P283" s="245">
        <f>O283*H283</f>
        <v>0</v>
      </c>
      <c r="Q283" s="245">
        <v>0</v>
      </c>
      <c r="R283" s="245">
        <f>Q283*H283</f>
        <v>0</v>
      </c>
      <c r="S283" s="245">
        <v>0.028000000000000001</v>
      </c>
      <c r="T283" s="246">
        <f>S283*H283</f>
        <v>0.19600000000000001</v>
      </c>
      <c r="U283" s="39"/>
      <c r="V283" s="39"/>
      <c r="W283" s="39"/>
      <c r="X283" s="39"/>
      <c r="Y283" s="39"/>
      <c r="Z283" s="39"/>
      <c r="AA283" s="39"/>
      <c r="AB283" s="39"/>
      <c r="AC283" s="39"/>
      <c r="AD283" s="39"/>
      <c r="AE283" s="39"/>
      <c r="AR283" s="247" t="s">
        <v>236</v>
      </c>
      <c r="AT283" s="247" t="s">
        <v>144</v>
      </c>
      <c r="AU283" s="247" t="s">
        <v>84</v>
      </c>
      <c r="AY283" s="18" t="s">
        <v>141</v>
      </c>
      <c r="BE283" s="248">
        <f>IF(N283="základní",J283,0)</f>
        <v>0</v>
      </c>
      <c r="BF283" s="248">
        <f>IF(N283="snížená",J283,0)</f>
        <v>0</v>
      </c>
      <c r="BG283" s="248">
        <f>IF(N283="zákl. přenesená",J283,0)</f>
        <v>0</v>
      </c>
      <c r="BH283" s="248">
        <f>IF(N283="sníž. přenesená",J283,0)</f>
        <v>0</v>
      </c>
      <c r="BI283" s="248">
        <f>IF(N283="nulová",J283,0)</f>
        <v>0</v>
      </c>
      <c r="BJ283" s="18" t="s">
        <v>82</v>
      </c>
      <c r="BK283" s="248">
        <f>ROUND(I283*H283,2)</f>
        <v>0</v>
      </c>
      <c r="BL283" s="18" t="s">
        <v>236</v>
      </c>
      <c r="BM283" s="247" t="s">
        <v>405</v>
      </c>
    </row>
    <row r="284" s="13" customFormat="1">
      <c r="A284" s="13"/>
      <c r="B284" s="249"/>
      <c r="C284" s="250"/>
      <c r="D284" s="251" t="s">
        <v>150</v>
      </c>
      <c r="E284" s="252" t="s">
        <v>1</v>
      </c>
      <c r="F284" s="253" t="s">
        <v>406</v>
      </c>
      <c r="G284" s="250"/>
      <c r="H284" s="254">
        <v>3</v>
      </c>
      <c r="I284" s="255"/>
      <c r="J284" s="250"/>
      <c r="K284" s="250"/>
      <c r="L284" s="256"/>
      <c r="M284" s="257"/>
      <c r="N284" s="258"/>
      <c r="O284" s="258"/>
      <c r="P284" s="258"/>
      <c r="Q284" s="258"/>
      <c r="R284" s="258"/>
      <c r="S284" s="258"/>
      <c r="T284" s="259"/>
      <c r="U284" s="13"/>
      <c r="V284" s="13"/>
      <c r="W284" s="13"/>
      <c r="X284" s="13"/>
      <c r="Y284" s="13"/>
      <c r="Z284" s="13"/>
      <c r="AA284" s="13"/>
      <c r="AB284" s="13"/>
      <c r="AC284" s="13"/>
      <c r="AD284" s="13"/>
      <c r="AE284" s="13"/>
      <c r="AT284" s="260" t="s">
        <v>150</v>
      </c>
      <c r="AU284" s="260" t="s">
        <v>84</v>
      </c>
      <c r="AV284" s="13" t="s">
        <v>84</v>
      </c>
      <c r="AW284" s="13" t="s">
        <v>31</v>
      </c>
      <c r="AX284" s="13" t="s">
        <v>74</v>
      </c>
      <c r="AY284" s="260" t="s">
        <v>141</v>
      </c>
    </row>
    <row r="285" s="13" customFormat="1">
      <c r="A285" s="13"/>
      <c r="B285" s="249"/>
      <c r="C285" s="250"/>
      <c r="D285" s="251" t="s">
        <v>150</v>
      </c>
      <c r="E285" s="252" t="s">
        <v>1</v>
      </c>
      <c r="F285" s="253" t="s">
        <v>407</v>
      </c>
      <c r="G285" s="250"/>
      <c r="H285" s="254">
        <v>1</v>
      </c>
      <c r="I285" s="255"/>
      <c r="J285" s="250"/>
      <c r="K285" s="250"/>
      <c r="L285" s="256"/>
      <c r="M285" s="257"/>
      <c r="N285" s="258"/>
      <c r="O285" s="258"/>
      <c r="P285" s="258"/>
      <c r="Q285" s="258"/>
      <c r="R285" s="258"/>
      <c r="S285" s="258"/>
      <c r="T285" s="259"/>
      <c r="U285" s="13"/>
      <c r="V285" s="13"/>
      <c r="W285" s="13"/>
      <c r="X285" s="13"/>
      <c r="Y285" s="13"/>
      <c r="Z285" s="13"/>
      <c r="AA285" s="13"/>
      <c r="AB285" s="13"/>
      <c r="AC285" s="13"/>
      <c r="AD285" s="13"/>
      <c r="AE285" s="13"/>
      <c r="AT285" s="260" t="s">
        <v>150</v>
      </c>
      <c r="AU285" s="260" t="s">
        <v>84</v>
      </c>
      <c r="AV285" s="13" t="s">
        <v>84</v>
      </c>
      <c r="AW285" s="13" t="s">
        <v>31</v>
      </c>
      <c r="AX285" s="13" t="s">
        <v>74</v>
      </c>
      <c r="AY285" s="260" t="s">
        <v>141</v>
      </c>
    </row>
    <row r="286" s="13" customFormat="1">
      <c r="A286" s="13"/>
      <c r="B286" s="249"/>
      <c r="C286" s="250"/>
      <c r="D286" s="251" t="s">
        <v>150</v>
      </c>
      <c r="E286" s="252" t="s">
        <v>1</v>
      </c>
      <c r="F286" s="253" t="s">
        <v>408</v>
      </c>
      <c r="G286" s="250"/>
      <c r="H286" s="254">
        <v>1</v>
      </c>
      <c r="I286" s="255"/>
      <c r="J286" s="250"/>
      <c r="K286" s="250"/>
      <c r="L286" s="256"/>
      <c r="M286" s="257"/>
      <c r="N286" s="258"/>
      <c r="O286" s="258"/>
      <c r="P286" s="258"/>
      <c r="Q286" s="258"/>
      <c r="R286" s="258"/>
      <c r="S286" s="258"/>
      <c r="T286" s="259"/>
      <c r="U286" s="13"/>
      <c r="V286" s="13"/>
      <c r="W286" s="13"/>
      <c r="X286" s="13"/>
      <c r="Y286" s="13"/>
      <c r="Z286" s="13"/>
      <c r="AA286" s="13"/>
      <c r="AB286" s="13"/>
      <c r="AC286" s="13"/>
      <c r="AD286" s="13"/>
      <c r="AE286" s="13"/>
      <c r="AT286" s="260" t="s">
        <v>150</v>
      </c>
      <c r="AU286" s="260" t="s">
        <v>84</v>
      </c>
      <c r="AV286" s="13" t="s">
        <v>84</v>
      </c>
      <c r="AW286" s="13" t="s">
        <v>31</v>
      </c>
      <c r="AX286" s="13" t="s">
        <v>74</v>
      </c>
      <c r="AY286" s="260" t="s">
        <v>141</v>
      </c>
    </row>
    <row r="287" s="13" customFormat="1">
      <c r="A287" s="13"/>
      <c r="B287" s="249"/>
      <c r="C287" s="250"/>
      <c r="D287" s="251" t="s">
        <v>150</v>
      </c>
      <c r="E287" s="252" t="s">
        <v>1</v>
      </c>
      <c r="F287" s="253" t="s">
        <v>409</v>
      </c>
      <c r="G287" s="250"/>
      <c r="H287" s="254">
        <v>1</v>
      </c>
      <c r="I287" s="255"/>
      <c r="J287" s="250"/>
      <c r="K287" s="250"/>
      <c r="L287" s="256"/>
      <c r="M287" s="257"/>
      <c r="N287" s="258"/>
      <c r="O287" s="258"/>
      <c r="P287" s="258"/>
      <c r="Q287" s="258"/>
      <c r="R287" s="258"/>
      <c r="S287" s="258"/>
      <c r="T287" s="259"/>
      <c r="U287" s="13"/>
      <c r="V287" s="13"/>
      <c r="W287" s="13"/>
      <c r="X287" s="13"/>
      <c r="Y287" s="13"/>
      <c r="Z287" s="13"/>
      <c r="AA287" s="13"/>
      <c r="AB287" s="13"/>
      <c r="AC287" s="13"/>
      <c r="AD287" s="13"/>
      <c r="AE287" s="13"/>
      <c r="AT287" s="260" t="s">
        <v>150</v>
      </c>
      <c r="AU287" s="260" t="s">
        <v>84</v>
      </c>
      <c r="AV287" s="13" t="s">
        <v>84</v>
      </c>
      <c r="AW287" s="13" t="s">
        <v>31</v>
      </c>
      <c r="AX287" s="13" t="s">
        <v>74</v>
      </c>
      <c r="AY287" s="260" t="s">
        <v>141</v>
      </c>
    </row>
    <row r="288" s="13" customFormat="1">
      <c r="A288" s="13"/>
      <c r="B288" s="249"/>
      <c r="C288" s="250"/>
      <c r="D288" s="251" t="s">
        <v>150</v>
      </c>
      <c r="E288" s="252" t="s">
        <v>1</v>
      </c>
      <c r="F288" s="253" t="s">
        <v>410</v>
      </c>
      <c r="G288" s="250"/>
      <c r="H288" s="254">
        <v>1</v>
      </c>
      <c r="I288" s="255"/>
      <c r="J288" s="250"/>
      <c r="K288" s="250"/>
      <c r="L288" s="256"/>
      <c r="M288" s="257"/>
      <c r="N288" s="258"/>
      <c r="O288" s="258"/>
      <c r="P288" s="258"/>
      <c r="Q288" s="258"/>
      <c r="R288" s="258"/>
      <c r="S288" s="258"/>
      <c r="T288" s="259"/>
      <c r="U288" s="13"/>
      <c r="V288" s="13"/>
      <c r="W288" s="13"/>
      <c r="X288" s="13"/>
      <c r="Y288" s="13"/>
      <c r="Z288" s="13"/>
      <c r="AA288" s="13"/>
      <c r="AB288" s="13"/>
      <c r="AC288" s="13"/>
      <c r="AD288" s="13"/>
      <c r="AE288" s="13"/>
      <c r="AT288" s="260" t="s">
        <v>150</v>
      </c>
      <c r="AU288" s="260" t="s">
        <v>84</v>
      </c>
      <c r="AV288" s="13" t="s">
        <v>84</v>
      </c>
      <c r="AW288" s="13" t="s">
        <v>31</v>
      </c>
      <c r="AX288" s="13" t="s">
        <v>74</v>
      </c>
      <c r="AY288" s="260" t="s">
        <v>141</v>
      </c>
    </row>
    <row r="289" s="14" customFormat="1">
      <c r="A289" s="14"/>
      <c r="B289" s="261"/>
      <c r="C289" s="262"/>
      <c r="D289" s="251" t="s">
        <v>150</v>
      </c>
      <c r="E289" s="263" t="s">
        <v>1</v>
      </c>
      <c r="F289" s="264" t="s">
        <v>154</v>
      </c>
      <c r="G289" s="262"/>
      <c r="H289" s="265">
        <v>7</v>
      </c>
      <c r="I289" s="266"/>
      <c r="J289" s="262"/>
      <c r="K289" s="262"/>
      <c r="L289" s="267"/>
      <c r="M289" s="268"/>
      <c r="N289" s="269"/>
      <c r="O289" s="269"/>
      <c r="P289" s="269"/>
      <c r="Q289" s="269"/>
      <c r="R289" s="269"/>
      <c r="S289" s="269"/>
      <c r="T289" s="270"/>
      <c r="U289" s="14"/>
      <c r="V289" s="14"/>
      <c r="W289" s="14"/>
      <c r="X289" s="14"/>
      <c r="Y289" s="14"/>
      <c r="Z289" s="14"/>
      <c r="AA289" s="14"/>
      <c r="AB289" s="14"/>
      <c r="AC289" s="14"/>
      <c r="AD289" s="14"/>
      <c r="AE289" s="14"/>
      <c r="AT289" s="271" t="s">
        <v>150</v>
      </c>
      <c r="AU289" s="271" t="s">
        <v>84</v>
      </c>
      <c r="AV289" s="14" t="s">
        <v>148</v>
      </c>
      <c r="AW289" s="14" t="s">
        <v>31</v>
      </c>
      <c r="AX289" s="14" t="s">
        <v>82</v>
      </c>
      <c r="AY289" s="271" t="s">
        <v>141</v>
      </c>
    </row>
    <row r="290" s="2" customFormat="1" ht="16.5" customHeight="1">
      <c r="A290" s="39"/>
      <c r="B290" s="40"/>
      <c r="C290" s="235" t="s">
        <v>411</v>
      </c>
      <c r="D290" s="235" t="s">
        <v>144</v>
      </c>
      <c r="E290" s="236" t="s">
        <v>412</v>
      </c>
      <c r="F290" s="237" t="s">
        <v>413</v>
      </c>
      <c r="G290" s="238" t="s">
        <v>147</v>
      </c>
      <c r="H290" s="239">
        <v>34.399999999999999</v>
      </c>
      <c r="I290" s="240"/>
      <c r="J290" s="241">
        <f>ROUND(I290*H290,2)</f>
        <v>0</v>
      </c>
      <c r="K290" s="242"/>
      <c r="L290" s="45"/>
      <c r="M290" s="243" t="s">
        <v>1</v>
      </c>
      <c r="N290" s="244" t="s">
        <v>39</v>
      </c>
      <c r="O290" s="92"/>
      <c r="P290" s="245">
        <f>O290*H290</f>
        <v>0</v>
      </c>
      <c r="Q290" s="245">
        <v>0</v>
      </c>
      <c r="R290" s="245">
        <f>Q290*H290</f>
        <v>0</v>
      </c>
      <c r="S290" s="245">
        <v>0.01695</v>
      </c>
      <c r="T290" s="246">
        <f>S290*H290</f>
        <v>0.58307999999999993</v>
      </c>
      <c r="U290" s="39"/>
      <c r="V290" s="39"/>
      <c r="W290" s="39"/>
      <c r="X290" s="39"/>
      <c r="Y290" s="39"/>
      <c r="Z290" s="39"/>
      <c r="AA290" s="39"/>
      <c r="AB290" s="39"/>
      <c r="AC290" s="39"/>
      <c r="AD290" s="39"/>
      <c r="AE290" s="39"/>
      <c r="AR290" s="247" t="s">
        <v>236</v>
      </c>
      <c r="AT290" s="247" t="s">
        <v>144</v>
      </c>
      <c r="AU290" s="247" t="s">
        <v>84</v>
      </c>
      <c r="AY290" s="18" t="s">
        <v>141</v>
      </c>
      <c r="BE290" s="248">
        <f>IF(N290="základní",J290,0)</f>
        <v>0</v>
      </c>
      <c r="BF290" s="248">
        <f>IF(N290="snížená",J290,0)</f>
        <v>0</v>
      </c>
      <c r="BG290" s="248">
        <f>IF(N290="zákl. přenesená",J290,0)</f>
        <v>0</v>
      </c>
      <c r="BH290" s="248">
        <f>IF(N290="sníž. přenesená",J290,0)</f>
        <v>0</v>
      </c>
      <c r="BI290" s="248">
        <f>IF(N290="nulová",J290,0)</f>
        <v>0</v>
      </c>
      <c r="BJ290" s="18" t="s">
        <v>82</v>
      </c>
      <c r="BK290" s="248">
        <f>ROUND(I290*H290,2)</f>
        <v>0</v>
      </c>
      <c r="BL290" s="18" t="s">
        <v>236</v>
      </c>
      <c r="BM290" s="247" t="s">
        <v>414</v>
      </c>
    </row>
    <row r="291" s="13" customFormat="1">
      <c r="A291" s="13"/>
      <c r="B291" s="249"/>
      <c r="C291" s="250"/>
      <c r="D291" s="251" t="s">
        <v>150</v>
      </c>
      <c r="E291" s="252" t="s">
        <v>1</v>
      </c>
      <c r="F291" s="253" t="s">
        <v>415</v>
      </c>
      <c r="G291" s="250"/>
      <c r="H291" s="254">
        <v>34.399999999999999</v>
      </c>
      <c r="I291" s="255"/>
      <c r="J291" s="250"/>
      <c r="K291" s="250"/>
      <c r="L291" s="256"/>
      <c r="M291" s="257"/>
      <c r="N291" s="258"/>
      <c r="O291" s="258"/>
      <c r="P291" s="258"/>
      <c r="Q291" s="258"/>
      <c r="R291" s="258"/>
      <c r="S291" s="258"/>
      <c r="T291" s="259"/>
      <c r="U291" s="13"/>
      <c r="V291" s="13"/>
      <c r="W291" s="13"/>
      <c r="X291" s="13"/>
      <c r="Y291" s="13"/>
      <c r="Z291" s="13"/>
      <c r="AA291" s="13"/>
      <c r="AB291" s="13"/>
      <c r="AC291" s="13"/>
      <c r="AD291" s="13"/>
      <c r="AE291" s="13"/>
      <c r="AT291" s="260" t="s">
        <v>150</v>
      </c>
      <c r="AU291" s="260" t="s">
        <v>84</v>
      </c>
      <c r="AV291" s="13" t="s">
        <v>84</v>
      </c>
      <c r="AW291" s="13" t="s">
        <v>31</v>
      </c>
      <c r="AX291" s="13" t="s">
        <v>82</v>
      </c>
      <c r="AY291" s="260" t="s">
        <v>141</v>
      </c>
    </row>
    <row r="292" s="2" customFormat="1" ht="16.5" customHeight="1">
      <c r="A292" s="39"/>
      <c r="B292" s="40"/>
      <c r="C292" s="235" t="s">
        <v>416</v>
      </c>
      <c r="D292" s="235" t="s">
        <v>144</v>
      </c>
      <c r="E292" s="236" t="s">
        <v>417</v>
      </c>
      <c r="F292" s="237" t="s">
        <v>418</v>
      </c>
      <c r="G292" s="238" t="s">
        <v>147</v>
      </c>
      <c r="H292" s="239">
        <v>34.399999999999999</v>
      </c>
      <c r="I292" s="240"/>
      <c r="J292" s="241">
        <f>ROUND(I292*H292,2)</f>
        <v>0</v>
      </c>
      <c r="K292" s="242"/>
      <c r="L292" s="45"/>
      <c r="M292" s="243" t="s">
        <v>1</v>
      </c>
      <c r="N292" s="244" t="s">
        <v>39</v>
      </c>
      <c r="O292" s="92"/>
      <c r="P292" s="245">
        <f>O292*H292</f>
        <v>0</v>
      </c>
      <c r="Q292" s="245">
        <v>0</v>
      </c>
      <c r="R292" s="245">
        <f>Q292*H292</f>
        <v>0</v>
      </c>
      <c r="S292" s="245">
        <v>0.01098</v>
      </c>
      <c r="T292" s="246">
        <f>S292*H292</f>
        <v>0.37771199999999999</v>
      </c>
      <c r="U292" s="39"/>
      <c r="V292" s="39"/>
      <c r="W292" s="39"/>
      <c r="X292" s="39"/>
      <c r="Y292" s="39"/>
      <c r="Z292" s="39"/>
      <c r="AA292" s="39"/>
      <c r="AB292" s="39"/>
      <c r="AC292" s="39"/>
      <c r="AD292" s="39"/>
      <c r="AE292" s="39"/>
      <c r="AR292" s="247" t="s">
        <v>236</v>
      </c>
      <c r="AT292" s="247" t="s">
        <v>144</v>
      </c>
      <c r="AU292" s="247" t="s">
        <v>84</v>
      </c>
      <c r="AY292" s="18" t="s">
        <v>141</v>
      </c>
      <c r="BE292" s="248">
        <f>IF(N292="základní",J292,0)</f>
        <v>0</v>
      </c>
      <c r="BF292" s="248">
        <f>IF(N292="snížená",J292,0)</f>
        <v>0</v>
      </c>
      <c r="BG292" s="248">
        <f>IF(N292="zákl. přenesená",J292,0)</f>
        <v>0</v>
      </c>
      <c r="BH292" s="248">
        <f>IF(N292="sníž. přenesená",J292,0)</f>
        <v>0</v>
      </c>
      <c r="BI292" s="248">
        <f>IF(N292="nulová",J292,0)</f>
        <v>0</v>
      </c>
      <c r="BJ292" s="18" t="s">
        <v>82</v>
      </c>
      <c r="BK292" s="248">
        <f>ROUND(I292*H292,2)</f>
        <v>0</v>
      </c>
      <c r="BL292" s="18" t="s">
        <v>236</v>
      </c>
      <c r="BM292" s="247" t="s">
        <v>419</v>
      </c>
    </row>
    <row r="293" s="13" customFormat="1">
      <c r="A293" s="13"/>
      <c r="B293" s="249"/>
      <c r="C293" s="250"/>
      <c r="D293" s="251" t="s">
        <v>150</v>
      </c>
      <c r="E293" s="252" t="s">
        <v>1</v>
      </c>
      <c r="F293" s="253" t="s">
        <v>420</v>
      </c>
      <c r="G293" s="250"/>
      <c r="H293" s="254">
        <v>34.399999999999999</v>
      </c>
      <c r="I293" s="255"/>
      <c r="J293" s="250"/>
      <c r="K293" s="250"/>
      <c r="L293" s="256"/>
      <c r="M293" s="257"/>
      <c r="N293" s="258"/>
      <c r="O293" s="258"/>
      <c r="P293" s="258"/>
      <c r="Q293" s="258"/>
      <c r="R293" s="258"/>
      <c r="S293" s="258"/>
      <c r="T293" s="259"/>
      <c r="U293" s="13"/>
      <c r="V293" s="13"/>
      <c r="W293" s="13"/>
      <c r="X293" s="13"/>
      <c r="Y293" s="13"/>
      <c r="Z293" s="13"/>
      <c r="AA293" s="13"/>
      <c r="AB293" s="13"/>
      <c r="AC293" s="13"/>
      <c r="AD293" s="13"/>
      <c r="AE293" s="13"/>
      <c r="AT293" s="260" t="s">
        <v>150</v>
      </c>
      <c r="AU293" s="260" t="s">
        <v>84</v>
      </c>
      <c r="AV293" s="13" t="s">
        <v>84</v>
      </c>
      <c r="AW293" s="13" t="s">
        <v>31</v>
      </c>
      <c r="AX293" s="13" t="s">
        <v>82</v>
      </c>
      <c r="AY293" s="260" t="s">
        <v>141</v>
      </c>
    </row>
    <row r="294" s="2" customFormat="1" ht="24.15" customHeight="1">
      <c r="A294" s="39"/>
      <c r="B294" s="40"/>
      <c r="C294" s="235" t="s">
        <v>421</v>
      </c>
      <c r="D294" s="235" t="s">
        <v>144</v>
      </c>
      <c r="E294" s="236" t="s">
        <v>422</v>
      </c>
      <c r="F294" s="237" t="s">
        <v>423</v>
      </c>
      <c r="G294" s="238" t="s">
        <v>313</v>
      </c>
      <c r="H294" s="239">
        <v>5</v>
      </c>
      <c r="I294" s="240"/>
      <c r="J294" s="241">
        <f>ROUND(I294*H294,2)</f>
        <v>0</v>
      </c>
      <c r="K294" s="242"/>
      <c r="L294" s="45"/>
      <c r="M294" s="243" t="s">
        <v>1</v>
      </c>
      <c r="N294" s="244" t="s">
        <v>39</v>
      </c>
      <c r="O294" s="92"/>
      <c r="P294" s="245">
        <f>O294*H294</f>
        <v>0</v>
      </c>
      <c r="Q294" s="245">
        <v>0</v>
      </c>
      <c r="R294" s="245">
        <f>Q294*H294</f>
        <v>0</v>
      </c>
      <c r="S294" s="245">
        <v>0.0022300000000000002</v>
      </c>
      <c r="T294" s="246">
        <f>S294*H294</f>
        <v>0.01115</v>
      </c>
      <c r="U294" s="39"/>
      <c r="V294" s="39"/>
      <c r="W294" s="39"/>
      <c r="X294" s="39"/>
      <c r="Y294" s="39"/>
      <c r="Z294" s="39"/>
      <c r="AA294" s="39"/>
      <c r="AB294" s="39"/>
      <c r="AC294" s="39"/>
      <c r="AD294" s="39"/>
      <c r="AE294" s="39"/>
      <c r="AR294" s="247" t="s">
        <v>236</v>
      </c>
      <c r="AT294" s="247" t="s">
        <v>144</v>
      </c>
      <c r="AU294" s="247" t="s">
        <v>84</v>
      </c>
      <c r="AY294" s="18" t="s">
        <v>141</v>
      </c>
      <c r="BE294" s="248">
        <f>IF(N294="základní",J294,0)</f>
        <v>0</v>
      </c>
      <c r="BF294" s="248">
        <f>IF(N294="snížená",J294,0)</f>
        <v>0</v>
      </c>
      <c r="BG294" s="248">
        <f>IF(N294="zákl. přenesená",J294,0)</f>
        <v>0</v>
      </c>
      <c r="BH294" s="248">
        <f>IF(N294="sníž. přenesená",J294,0)</f>
        <v>0</v>
      </c>
      <c r="BI294" s="248">
        <f>IF(N294="nulová",J294,0)</f>
        <v>0</v>
      </c>
      <c r="BJ294" s="18" t="s">
        <v>82</v>
      </c>
      <c r="BK294" s="248">
        <f>ROUND(I294*H294,2)</f>
        <v>0</v>
      </c>
      <c r="BL294" s="18" t="s">
        <v>236</v>
      </c>
      <c r="BM294" s="247" t="s">
        <v>424</v>
      </c>
    </row>
    <row r="295" s="2" customFormat="1" ht="16.5" customHeight="1">
      <c r="A295" s="39"/>
      <c r="B295" s="40"/>
      <c r="C295" s="235" t="s">
        <v>425</v>
      </c>
      <c r="D295" s="235" t="s">
        <v>144</v>
      </c>
      <c r="E295" s="236" t="s">
        <v>426</v>
      </c>
      <c r="F295" s="237" t="s">
        <v>427</v>
      </c>
      <c r="G295" s="238" t="s">
        <v>378</v>
      </c>
      <c r="H295" s="239">
        <v>2.3999999999999999</v>
      </c>
      <c r="I295" s="240"/>
      <c r="J295" s="241">
        <f>ROUND(I295*H295,2)</f>
        <v>0</v>
      </c>
      <c r="K295" s="242"/>
      <c r="L295" s="45"/>
      <c r="M295" s="243" t="s">
        <v>1</v>
      </c>
      <c r="N295" s="244" t="s">
        <v>39</v>
      </c>
      <c r="O295" s="92"/>
      <c r="P295" s="245">
        <f>O295*H295</f>
        <v>0</v>
      </c>
      <c r="Q295" s="245">
        <v>0</v>
      </c>
      <c r="R295" s="245">
        <f>Q295*H295</f>
        <v>0</v>
      </c>
      <c r="S295" s="245">
        <v>0.00050000000000000001</v>
      </c>
      <c r="T295" s="246">
        <f>S295*H295</f>
        <v>0.0011999999999999999</v>
      </c>
      <c r="U295" s="39"/>
      <c r="V295" s="39"/>
      <c r="W295" s="39"/>
      <c r="X295" s="39"/>
      <c r="Y295" s="39"/>
      <c r="Z295" s="39"/>
      <c r="AA295" s="39"/>
      <c r="AB295" s="39"/>
      <c r="AC295" s="39"/>
      <c r="AD295" s="39"/>
      <c r="AE295" s="39"/>
      <c r="AR295" s="247" t="s">
        <v>236</v>
      </c>
      <c r="AT295" s="247" t="s">
        <v>144</v>
      </c>
      <c r="AU295" s="247" t="s">
        <v>84</v>
      </c>
      <c r="AY295" s="18" t="s">
        <v>141</v>
      </c>
      <c r="BE295" s="248">
        <f>IF(N295="základní",J295,0)</f>
        <v>0</v>
      </c>
      <c r="BF295" s="248">
        <f>IF(N295="snížená",J295,0)</f>
        <v>0</v>
      </c>
      <c r="BG295" s="248">
        <f>IF(N295="zákl. přenesená",J295,0)</f>
        <v>0</v>
      </c>
      <c r="BH295" s="248">
        <f>IF(N295="sníž. přenesená",J295,0)</f>
        <v>0</v>
      </c>
      <c r="BI295" s="248">
        <f>IF(N295="nulová",J295,0)</f>
        <v>0</v>
      </c>
      <c r="BJ295" s="18" t="s">
        <v>82</v>
      </c>
      <c r="BK295" s="248">
        <f>ROUND(I295*H295,2)</f>
        <v>0</v>
      </c>
      <c r="BL295" s="18" t="s">
        <v>236</v>
      </c>
      <c r="BM295" s="247" t="s">
        <v>428</v>
      </c>
    </row>
    <row r="296" s="13" customFormat="1">
      <c r="A296" s="13"/>
      <c r="B296" s="249"/>
      <c r="C296" s="250"/>
      <c r="D296" s="251" t="s">
        <v>150</v>
      </c>
      <c r="E296" s="252" t="s">
        <v>1</v>
      </c>
      <c r="F296" s="253" t="s">
        <v>429</v>
      </c>
      <c r="G296" s="250"/>
      <c r="H296" s="254">
        <v>2.3999999999999999</v>
      </c>
      <c r="I296" s="255"/>
      <c r="J296" s="250"/>
      <c r="K296" s="250"/>
      <c r="L296" s="256"/>
      <c r="M296" s="257"/>
      <c r="N296" s="258"/>
      <c r="O296" s="258"/>
      <c r="P296" s="258"/>
      <c r="Q296" s="258"/>
      <c r="R296" s="258"/>
      <c r="S296" s="258"/>
      <c r="T296" s="259"/>
      <c r="U296" s="13"/>
      <c r="V296" s="13"/>
      <c r="W296" s="13"/>
      <c r="X296" s="13"/>
      <c r="Y296" s="13"/>
      <c r="Z296" s="13"/>
      <c r="AA296" s="13"/>
      <c r="AB296" s="13"/>
      <c r="AC296" s="13"/>
      <c r="AD296" s="13"/>
      <c r="AE296" s="13"/>
      <c r="AT296" s="260" t="s">
        <v>150</v>
      </c>
      <c r="AU296" s="260" t="s">
        <v>84</v>
      </c>
      <c r="AV296" s="13" t="s">
        <v>84</v>
      </c>
      <c r="AW296" s="13" t="s">
        <v>31</v>
      </c>
      <c r="AX296" s="13" t="s">
        <v>82</v>
      </c>
      <c r="AY296" s="260" t="s">
        <v>141</v>
      </c>
    </row>
    <row r="297" s="2" customFormat="1" ht="16.5" customHeight="1">
      <c r="A297" s="39"/>
      <c r="B297" s="40"/>
      <c r="C297" s="235" t="s">
        <v>430</v>
      </c>
      <c r="D297" s="235" t="s">
        <v>144</v>
      </c>
      <c r="E297" s="236" t="s">
        <v>431</v>
      </c>
      <c r="F297" s="237" t="s">
        <v>432</v>
      </c>
      <c r="G297" s="238" t="s">
        <v>378</v>
      </c>
      <c r="H297" s="239">
        <v>15.6</v>
      </c>
      <c r="I297" s="240"/>
      <c r="J297" s="241">
        <f>ROUND(I297*H297,2)</f>
        <v>0</v>
      </c>
      <c r="K297" s="242"/>
      <c r="L297" s="45"/>
      <c r="M297" s="243" t="s">
        <v>1</v>
      </c>
      <c r="N297" s="244" t="s">
        <v>39</v>
      </c>
      <c r="O297" s="92"/>
      <c r="P297" s="245">
        <f>O297*H297</f>
        <v>0</v>
      </c>
      <c r="Q297" s="245">
        <v>0</v>
      </c>
      <c r="R297" s="245">
        <f>Q297*H297</f>
        <v>0</v>
      </c>
      <c r="S297" s="245">
        <v>0.002</v>
      </c>
      <c r="T297" s="246">
        <f>S297*H297</f>
        <v>0.031199999999999999</v>
      </c>
      <c r="U297" s="39"/>
      <c r="V297" s="39"/>
      <c r="W297" s="39"/>
      <c r="X297" s="39"/>
      <c r="Y297" s="39"/>
      <c r="Z297" s="39"/>
      <c r="AA297" s="39"/>
      <c r="AB297" s="39"/>
      <c r="AC297" s="39"/>
      <c r="AD297" s="39"/>
      <c r="AE297" s="39"/>
      <c r="AR297" s="247" t="s">
        <v>236</v>
      </c>
      <c r="AT297" s="247" t="s">
        <v>144</v>
      </c>
      <c r="AU297" s="247" t="s">
        <v>84</v>
      </c>
      <c r="AY297" s="18" t="s">
        <v>141</v>
      </c>
      <c r="BE297" s="248">
        <f>IF(N297="základní",J297,0)</f>
        <v>0</v>
      </c>
      <c r="BF297" s="248">
        <f>IF(N297="snížená",J297,0)</f>
        <v>0</v>
      </c>
      <c r="BG297" s="248">
        <f>IF(N297="zákl. přenesená",J297,0)</f>
        <v>0</v>
      </c>
      <c r="BH297" s="248">
        <f>IF(N297="sníž. přenesená",J297,0)</f>
        <v>0</v>
      </c>
      <c r="BI297" s="248">
        <f>IF(N297="nulová",J297,0)</f>
        <v>0</v>
      </c>
      <c r="BJ297" s="18" t="s">
        <v>82</v>
      </c>
      <c r="BK297" s="248">
        <f>ROUND(I297*H297,2)</f>
        <v>0</v>
      </c>
      <c r="BL297" s="18" t="s">
        <v>236</v>
      </c>
      <c r="BM297" s="247" t="s">
        <v>433</v>
      </c>
    </row>
    <row r="298" s="13" customFormat="1">
      <c r="A298" s="13"/>
      <c r="B298" s="249"/>
      <c r="C298" s="250"/>
      <c r="D298" s="251" t="s">
        <v>150</v>
      </c>
      <c r="E298" s="252" t="s">
        <v>1</v>
      </c>
      <c r="F298" s="253" t="s">
        <v>434</v>
      </c>
      <c r="G298" s="250"/>
      <c r="H298" s="254">
        <v>15.6</v>
      </c>
      <c r="I298" s="255"/>
      <c r="J298" s="250"/>
      <c r="K298" s="250"/>
      <c r="L298" s="256"/>
      <c r="M298" s="257"/>
      <c r="N298" s="258"/>
      <c r="O298" s="258"/>
      <c r="P298" s="258"/>
      <c r="Q298" s="258"/>
      <c r="R298" s="258"/>
      <c r="S298" s="258"/>
      <c r="T298" s="259"/>
      <c r="U298" s="13"/>
      <c r="V298" s="13"/>
      <c r="W298" s="13"/>
      <c r="X298" s="13"/>
      <c r="Y298" s="13"/>
      <c r="Z298" s="13"/>
      <c r="AA298" s="13"/>
      <c r="AB298" s="13"/>
      <c r="AC298" s="13"/>
      <c r="AD298" s="13"/>
      <c r="AE298" s="13"/>
      <c r="AT298" s="260" t="s">
        <v>150</v>
      </c>
      <c r="AU298" s="260" t="s">
        <v>84</v>
      </c>
      <c r="AV298" s="13" t="s">
        <v>84</v>
      </c>
      <c r="AW298" s="13" t="s">
        <v>31</v>
      </c>
      <c r="AX298" s="13" t="s">
        <v>82</v>
      </c>
      <c r="AY298" s="260" t="s">
        <v>141</v>
      </c>
    </row>
    <row r="299" s="2" customFormat="1" ht="24.15" customHeight="1">
      <c r="A299" s="39"/>
      <c r="B299" s="40"/>
      <c r="C299" s="235" t="s">
        <v>435</v>
      </c>
      <c r="D299" s="235" t="s">
        <v>144</v>
      </c>
      <c r="E299" s="236" t="s">
        <v>436</v>
      </c>
      <c r="F299" s="237" t="s">
        <v>437</v>
      </c>
      <c r="G299" s="238" t="s">
        <v>313</v>
      </c>
      <c r="H299" s="239">
        <v>7</v>
      </c>
      <c r="I299" s="240"/>
      <c r="J299" s="241">
        <f>ROUND(I299*H299,2)</f>
        <v>0</v>
      </c>
      <c r="K299" s="242"/>
      <c r="L299" s="45"/>
      <c r="M299" s="243" t="s">
        <v>1</v>
      </c>
      <c r="N299" s="244" t="s">
        <v>39</v>
      </c>
      <c r="O299" s="92"/>
      <c r="P299" s="245">
        <f>O299*H299</f>
        <v>0</v>
      </c>
      <c r="Q299" s="245">
        <v>0</v>
      </c>
      <c r="R299" s="245">
        <f>Q299*H299</f>
        <v>0</v>
      </c>
      <c r="S299" s="245">
        <v>0</v>
      </c>
      <c r="T299" s="246">
        <f>S299*H299</f>
        <v>0</v>
      </c>
      <c r="U299" s="39"/>
      <c r="V299" s="39"/>
      <c r="W299" s="39"/>
      <c r="X299" s="39"/>
      <c r="Y299" s="39"/>
      <c r="Z299" s="39"/>
      <c r="AA299" s="39"/>
      <c r="AB299" s="39"/>
      <c r="AC299" s="39"/>
      <c r="AD299" s="39"/>
      <c r="AE299" s="39"/>
      <c r="AR299" s="247" t="s">
        <v>236</v>
      </c>
      <c r="AT299" s="247" t="s">
        <v>144</v>
      </c>
      <c r="AU299" s="247" t="s">
        <v>84</v>
      </c>
      <c r="AY299" s="18" t="s">
        <v>141</v>
      </c>
      <c r="BE299" s="248">
        <f>IF(N299="základní",J299,0)</f>
        <v>0</v>
      </c>
      <c r="BF299" s="248">
        <f>IF(N299="snížená",J299,0)</f>
        <v>0</v>
      </c>
      <c r="BG299" s="248">
        <f>IF(N299="zákl. přenesená",J299,0)</f>
        <v>0</v>
      </c>
      <c r="BH299" s="248">
        <f>IF(N299="sníž. přenesená",J299,0)</f>
        <v>0</v>
      </c>
      <c r="BI299" s="248">
        <f>IF(N299="nulová",J299,0)</f>
        <v>0</v>
      </c>
      <c r="BJ299" s="18" t="s">
        <v>82</v>
      </c>
      <c r="BK299" s="248">
        <f>ROUND(I299*H299,2)</f>
        <v>0</v>
      </c>
      <c r="BL299" s="18" t="s">
        <v>236</v>
      </c>
      <c r="BM299" s="247" t="s">
        <v>438</v>
      </c>
    </row>
    <row r="300" s="13" customFormat="1">
      <c r="A300" s="13"/>
      <c r="B300" s="249"/>
      <c r="C300" s="250"/>
      <c r="D300" s="251" t="s">
        <v>150</v>
      </c>
      <c r="E300" s="252" t="s">
        <v>1</v>
      </c>
      <c r="F300" s="253" t="s">
        <v>406</v>
      </c>
      <c r="G300" s="250"/>
      <c r="H300" s="254">
        <v>3</v>
      </c>
      <c r="I300" s="255"/>
      <c r="J300" s="250"/>
      <c r="K300" s="250"/>
      <c r="L300" s="256"/>
      <c r="M300" s="257"/>
      <c r="N300" s="258"/>
      <c r="O300" s="258"/>
      <c r="P300" s="258"/>
      <c r="Q300" s="258"/>
      <c r="R300" s="258"/>
      <c r="S300" s="258"/>
      <c r="T300" s="259"/>
      <c r="U300" s="13"/>
      <c r="V300" s="13"/>
      <c r="W300" s="13"/>
      <c r="X300" s="13"/>
      <c r="Y300" s="13"/>
      <c r="Z300" s="13"/>
      <c r="AA300" s="13"/>
      <c r="AB300" s="13"/>
      <c r="AC300" s="13"/>
      <c r="AD300" s="13"/>
      <c r="AE300" s="13"/>
      <c r="AT300" s="260" t="s">
        <v>150</v>
      </c>
      <c r="AU300" s="260" t="s">
        <v>84</v>
      </c>
      <c r="AV300" s="13" t="s">
        <v>84</v>
      </c>
      <c r="AW300" s="13" t="s">
        <v>31</v>
      </c>
      <c r="AX300" s="13" t="s">
        <v>74</v>
      </c>
      <c r="AY300" s="260" t="s">
        <v>141</v>
      </c>
    </row>
    <row r="301" s="13" customFormat="1">
      <c r="A301" s="13"/>
      <c r="B301" s="249"/>
      <c r="C301" s="250"/>
      <c r="D301" s="251" t="s">
        <v>150</v>
      </c>
      <c r="E301" s="252" t="s">
        <v>1</v>
      </c>
      <c r="F301" s="253" t="s">
        <v>407</v>
      </c>
      <c r="G301" s="250"/>
      <c r="H301" s="254">
        <v>1</v>
      </c>
      <c r="I301" s="255"/>
      <c r="J301" s="250"/>
      <c r="K301" s="250"/>
      <c r="L301" s="256"/>
      <c r="M301" s="257"/>
      <c r="N301" s="258"/>
      <c r="O301" s="258"/>
      <c r="P301" s="258"/>
      <c r="Q301" s="258"/>
      <c r="R301" s="258"/>
      <c r="S301" s="258"/>
      <c r="T301" s="259"/>
      <c r="U301" s="13"/>
      <c r="V301" s="13"/>
      <c r="W301" s="13"/>
      <c r="X301" s="13"/>
      <c r="Y301" s="13"/>
      <c r="Z301" s="13"/>
      <c r="AA301" s="13"/>
      <c r="AB301" s="13"/>
      <c r="AC301" s="13"/>
      <c r="AD301" s="13"/>
      <c r="AE301" s="13"/>
      <c r="AT301" s="260" t="s">
        <v>150</v>
      </c>
      <c r="AU301" s="260" t="s">
        <v>84</v>
      </c>
      <c r="AV301" s="13" t="s">
        <v>84</v>
      </c>
      <c r="AW301" s="13" t="s">
        <v>31</v>
      </c>
      <c r="AX301" s="13" t="s">
        <v>74</v>
      </c>
      <c r="AY301" s="260" t="s">
        <v>141</v>
      </c>
    </row>
    <row r="302" s="13" customFormat="1">
      <c r="A302" s="13"/>
      <c r="B302" s="249"/>
      <c r="C302" s="250"/>
      <c r="D302" s="251" t="s">
        <v>150</v>
      </c>
      <c r="E302" s="252" t="s">
        <v>1</v>
      </c>
      <c r="F302" s="253" t="s">
        <v>408</v>
      </c>
      <c r="G302" s="250"/>
      <c r="H302" s="254">
        <v>1</v>
      </c>
      <c r="I302" s="255"/>
      <c r="J302" s="250"/>
      <c r="K302" s="250"/>
      <c r="L302" s="256"/>
      <c r="M302" s="257"/>
      <c r="N302" s="258"/>
      <c r="O302" s="258"/>
      <c r="P302" s="258"/>
      <c r="Q302" s="258"/>
      <c r="R302" s="258"/>
      <c r="S302" s="258"/>
      <c r="T302" s="259"/>
      <c r="U302" s="13"/>
      <c r="V302" s="13"/>
      <c r="W302" s="13"/>
      <c r="X302" s="13"/>
      <c r="Y302" s="13"/>
      <c r="Z302" s="13"/>
      <c r="AA302" s="13"/>
      <c r="AB302" s="13"/>
      <c r="AC302" s="13"/>
      <c r="AD302" s="13"/>
      <c r="AE302" s="13"/>
      <c r="AT302" s="260" t="s">
        <v>150</v>
      </c>
      <c r="AU302" s="260" t="s">
        <v>84</v>
      </c>
      <c r="AV302" s="13" t="s">
        <v>84</v>
      </c>
      <c r="AW302" s="13" t="s">
        <v>31</v>
      </c>
      <c r="AX302" s="13" t="s">
        <v>74</v>
      </c>
      <c r="AY302" s="260" t="s">
        <v>141</v>
      </c>
    </row>
    <row r="303" s="13" customFormat="1">
      <c r="A303" s="13"/>
      <c r="B303" s="249"/>
      <c r="C303" s="250"/>
      <c r="D303" s="251" t="s">
        <v>150</v>
      </c>
      <c r="E303" s="252" t="s">
        <v>1</v>
      </c>
      <c r="F303" s="253" t="s">
        <v>409</v>
      </c>
      <c r="G303" s="250"/>
      <c r="H303" s="254">
        <v>1</v>
      </c>
      <c r="I303" s="255"/>
      <c r="J303" s="250"/>
      <c r="K303" s="250"/>
      <c r="L303" s="256"/>
      <c r="M303" s="257"/>
      <c r="N303" s="258"/>
      <c r="O303" s="258"/>
      <c r="P303" s="258"/>
      <c r="Q303" s="258"/>
      <c r="R303" s="258"/>
      <c r="S303" s="258"/>
      <c r="T303" s="259"/>
      <c r="U303" s="13"/>
      <c r="V303" s="13"/>
      <c r="W303" s="13"/>
      <c r="X303" s="13"/>
      <c r="Y303" s="13"/>
      <c r="Z303" s="13"/>
      <c r="AA303" s="13"/>
      <c r="AB303" s="13"/>
      <c r="AC303" s="13"/>
      <c r="AD303" s="13"/>
      <c r="AE303" s="13"/>
      <c r="AT303" s="260" t="s">
        <v>150</v>
      </c>
      <c r="AU303" s="260" t="s">
        <v>84</v>
      </c>
      <c r="AV303" s="13" t="s">
        <v>84</v>
      </c>
      <c r="AW303" s="13" t="s">
        <v>31</v>
      </c>
      <c r="AX303" s="13" t="s">
        <v>74</v>
      </c>
      <c r="AY303" s="260" t="s">
        <v>141</v>
      </c>
    </row>
    <row r="304" s="13" customFormat="1">
      <c r="A304" s="13"/>
      <c r="B304" s="249"/>
      <c r="C304" s="250"/>
      <c r="D304" s="251" t="s">
        <v>150</v>
      </c>
      <c r="E304" s="252" t="s">
        <v>1</v>
      </c>
      <c r="F304" s="253" t="s">
        <v>410</v>
      </c>
      <c r="G304" s="250"/>
      <c r="H304" s="254">
        <v>1</v>
      </c>
      <c r="I304" s="255"/>
      <c r="J304" s="250"/>
      <c r="K304" s="250"/>
      <c r="L304" s="256"/>
      <c r="M304" s="257"/>
      <c r="N304" s="258"/>
      <c r="O304" s="258"/>
      <c r="P304" s="258"/>
      <c r="Q304" s="258"/>
      <c r="R304" s="258"/>
      <c r="S304" s="258"/>
      <c r="T304" s="259"/>
      <c r="U304" s="13"/>
      <c r="V304" s="13"/>
      <c r="W304" s="13"/>
      <c r="X304" s="13"/>
      <c r="Y304" s="13"/>
      <c r="Z304" s="13"/>
      <c r="AA304" s="13"/>
      <c r="AB304" s="13"/>
      <c r="AC304" s="13"/>
      <c r="AD304" s="13"/>
      <c r="AE304" s="13"/>
      <c r="AT304" s="260" t="s">
        <v>150</v>
      </c>
      <c r="AU304" s="260" t="s">
        <v>84</v>
      </c>
      <c r="AV304" s="13" t="s">
        <v>84</v>
      </c>
      <c r="AW304" s="13" t="s">
        <v>31</v>
      </c>
      <c r="AX304" s="13" t="s">
        <v>74</v>
      </c>
      <c r="AY304" s="260" t="s">
        <v>141</v>
      </c>
    </row>
    <row r="305" s="14" customFormat="1">
      <c r="A305" s="14"/>
      <c r="B305" s="261"/>
      <c r="C305" s="262"/>
      <c r="D305" s="251" t="s">
        <v>150</v>
      </c>
      <c r="E305" s="263" t="s">
        <v>1</v>
      </c>
      <c r="F305" s="264" t="s">
        <v>154</v>
      </c>
      <c r="G305" s="262"/>
      <c r="H305" s="265">
        <v>7</v>
      </c>
      <c r="I305" s="266"/>
      <c r="J305" s="262"/>
      <c r="K305" s="262"/>
      <c r="L305" s="267"/>
      <c r="M305" s="268"/>
      <c r="N305" s="269"/>
      <c r="O305" s="269"/>
      <c r="P305" s="269"/>
      <c r="Q305" s="269"/>
      <c r="R305" s="269"/>
      <c r="S305" s="269"/>
      <c r="T305" s="270"/>
      <c r="U305" s="14"/>
      <c r="V305" s="14"/>
      <c r="W305" s="14"/>
      <c r="X305" s="14"/>
      <c r="Y305" s="14"/>
      <c r="Z305" s="14"/>
      <c r="AA305" s="14"/>
      <c r="AB305" s="14"/>
      <c r="AC305" s="14"/>
      <c r="AD305" s="14"/>
      <c r="AE305" s="14"/>
      <c r="AT305" s="271" t="s">
        <v>150</v>
      </c>
      <c r="AU305" s="271" t="s">
        <v>84</v>
      </c>
      <c r="AV305" s="14" t="s">
        <v>148</v>
      </c>
      <c r="AW305" s="14" t="s">
        <v>31</v>
      </c>
      <c r="AX305" s="14" t="s">
        <v>82</v>
      </c>
      <c r="AY305" s="271" t="s">
        <v>141</v>
      </c>
    </row>
    <row r="306" s="2" customFormat="1" ht="24.15" customHeight="1">
      <c r="A306" s="39"/>
      <c r="B306" s="40"/>
      <c r="C306" s="235" t="s">
        <v>439</v>
      </c>
      <c r="D306" s="235" t="s">
        <v>144</v>
      </c>
      <c r="E306" s="236" t="s">
        <v>440</v>
      </c>
      <c r="F306" s="237" t="s">
        <v>441</v>
      </c>
      <c r="G306" s="238" t="s">
        <v>147</v>
      </c>
      <c r="H306" s="239">
        <v>20.986000000000001</v>
      </c>
      <c r="I306" s="240"/>
      <c r="J306" s="241">
        <f>ROUND(I306*H306,2)</f>
        <v>0</v>
      </c>
      <c r="K306" s="242"/>
      <c r="L306" s="45"/>
      <c r="M306" s="243" t="s">
        <v>1</v>
      </c>
      <c r="N306" s="244" t="s">
        <v>39</v>
      </c>
      <c r="O306" s="92"/>
      <c r="P306" s="245">
        <f>O306*H306</f>
        <v>0</v>
      </c>
      <c r="Q306" s="245">
        <v>0</v>
      </c>
      <c r="R306" s="245">
        <f>Q306*H306</f>
        <v>0</v>
      </c>
      <c r="S306" s="245">
        <v>0.00069999999999999999</v>
      </c>
      <c r="T306" s="246">
        <f>S306*H306</f>
        <v>0.014690200000000001</v>
      </c>
      <c r="U306" s="39"/>
      <c r="V306" s="39"/>
      <c r="W306" s="39"/>
      <c r="X306" s="39"/>
      <c r="Y306" s="39"/>
      <c r="Z306" s="39"/>
      <c r="AA306" s="39"/>
      <c r="AB306" s="39"/>
      <c r="AC306" s="39"/>
      <c r="AD306" s="39"/>
      <c r="AE306" s="39"/>
      <c r="AR306" s="247" t="s">
        <v>236</v>
      </c>
      <c r="AT306" s="247" t="s">
        <v>144</v>
      </c>
      <c r="AU306" s="247" t="s">
        <v>84</v>
      </c>
      <c r="AY306" s="18" t="s">
        <v>141</v>
      </c>
      <c r="BE306" s="248">
        <f>IF(N306="základní",J306,0)</f>
        <v>0</v>
      </c>
      <c r="BF306" s="248">
        <f>IF(N306="snížená",J306,0)</f>
        <v>0</v>
      </c>
      <c r="BG306" s="248">
        <f>IF(N306="zákl. přenesená",J306,0)</f>
        <v>0</v>
      </c>
      <c r="BH306" s="248">
        <f>IF(N306="sníž. přenesená",J306,0)</f>
        <v>0</v>
      </c>
      <c r="BI306" s="248">
        <f>IF(N306="nulová",J306,0)</f>
        <v>0</v>
      </c>
      <c r="BJ306" s="18" t="s">
        <v>82</v>
      </c>
      <c r="BK306" s="248">
        <f>ROUND(I306*H306,2)</f>
        <v>0</v>
      </c>
      <c r="BL306" s="18" t="s">
        <v>236</v>
      </c>
      <c r="BM306" s="247" t="s">
        <v>442</v>
      </c>
    </row>
    <row r="307" s="15" customFormat="1">
      <c r="A307" s="15"/>
      <c r="B307" s="272"/>
      <c r="C307" s="273"/>
      <c r="D307" s="251" t="s">
        <v>150</v>
      </c>
      <c r="E307" s="274" t="s">
        <v>1</v>
      </c>
      <c r="F307" s="275" t="s">
        <v>443</v>
      </c>
      <c r="G307" s="273"/>
      <c r="H307" s="274" t="s">
        <v>1</v>
      </c>
      <c r="I307" s="276"/>
      <c r="J307" s="273"/>
      <c r="K307" s="273"/>
      <c r="L307" s="277"/>
      <c r="M307" s="278"/>
      <c r="N307" s="279"/>
      <c r="O307" s="279"/>
      <c r="P307" s="279"/>
      <c r="Q307" s="279"/>
      <c r="R307" s="279"/>
      <c r="S307" s="279"/>
      <c r="T307" s="280"/>
      <c r="U307" s="15"/>
      <c r="V307" s="15"/>
      <c r="W307" s="15"/>
      <c r="X307" s="15"/>
      <c r="Y307" s="15"/>
      <c r="Z307" s="15"/>
      <c r="AA307" s="15"/>
      <c r="AB307" s="15"/>
      <c r="AC307" s="15"/>
      <c r="AD307" s="15"/>
      <c r="AE307" s="15"/>
      <c r="AT307" s="281" t="s">
        <v>150</v>
      </c>
      <c r="AU307" s="281" t="s">
        <v>84</v>
      </c>
      <c r="AV307" s="15" t="s">
        <v>82</v>
      </c>
      <c r="AW307" s="15" t="s">
        <v>31</v>
      </c>
      <c r="AX307" s="15" t="s">
        <v>74</v>
      </c>
      <c r="AY307" s="281" t="s">
        <v>141</v>
      </c>
    </row>
    <row r="308" s="13" customFormat="1">
      <c r="A308" s="13"/>
      <c r="B308" s="249"/>
      <c r="C308" s="250"/>
      <c r="D308" s="251" t="s">
        <v>150</v>
      </c>
      <c r="E308" s="252" t="s">
        <v>1</v>
      </c>
      <c r="F308" s="253" t="s">
        <v>444</v>
      </c>
      <c r="G308" s="250"/>
      <c r="H308" s="254">
        <v>9.0410000000000004</v>
      </c>
      <c r="I308" s="255"/>
      <c r="J308" s="250"/>
      <c r="K308" s="250"/>
      <c r="L308" s="256"/>
      <c r="M308" s="257"/>
      <c r="N308" s="258"/>
      <c r="O308" s="258"/>
      <c r="P308" s="258"/>
      <c r="Q308" s="258"/>
      <c r="R308" s="258"/>
      <c r="S308" s="258"/>
      <c r="T308" s="259"/>
      <c r="U308" s="13"/>
      <c r="V308" s="13"/>
      <c r="W308" s="13"/>
      <c r="X308" s="13"/>
      <c r="Y308" s="13"/>
      <c r="Z308" s="13"/>
      <c r="AA308" s="13"/>
      <c r="AB308" s="13"/>
      <c r="AC308" s="13"/>
      <c r="AD308" s="13"/>
      <c r="AE308" s="13"/>
      <c r="AT308" s="260" t="s">
        <v>150</v>
      </c>
      <c r="AU308" s="260" t="s">
        <v>84</v>
      </c>
      <c r="AV308" s="13" t="s">
        <v>84</v>
      </c>
      <c r="AW308" s="13" t="s">
        <v>31</v>
      </c>
      <c r="AX308" s="13" t="s">
        <v>74</v>
      </c>
      <c r="AY308" s="260" t="s">
        <v>141</v>
      </c>
    </row>
    <row r="309" s="13" customFormat="1">
      <c r="A309" s="13"/>
      <c r="B309" s="249"/>
      <c r="C309" s="250"/>
      <c r="D309" s="251" t="s">
        <v>150</v>
      </c>
      <c r="E309" s="252" t="s">
        <v>1</v>
      </c>
      <c r="F309" s="253" t="s">
        <v>445</v>
      </c>
      <c r="G309" s="250"/>
      <c r="H309" s="254">
        <v>3.0379999999999998</v>
      </c>
      <c r="I309" s="255"/>
      <c r="J309" s="250"/>
      <c r="K309" s="250"/>
      <c r="L309" s="256"/>
      <c r="M309" s="257"/>
      <c r="N309" s="258"/>
      <c r="O309" s="258"/>
      <c r="P309" s="258"/>
      <c r="Q309" s="258"/>
      <c r="R309" s="258"/>
      <c r="S309" s="258"/>
      <c r="T309" s="259"/>
      <c r="U309" s="13"/>
      <c r="V309" s="13"/>
      <c r="W309" s="13"/>
      <c r="X309" s="13"/>
      <c r="Y309" s="13"/>
      <c r="Z309" s="13"/>
      <c r="AA309" s="13"/>
      <c r="AB309" s="13"/>
      <c r="AC309" s="13"/>
      <c r="AD309" s="13"/>
      <c r="AE309" s="13"/>
      <c r="AT309" s="260" t="s">
        <v>150</v>
      </c>
      <c r="AU309" s="260" t="s">
        <v>84</v>
      </c>
      <c r="AV309" s="13" t="s">
        <v>84</v>
      </c>
      <c r="AW309" s="13" t="s">
        <v>31</v>
      </c>
      <c r="AX309" s="13" t="s">
        <v>74</v>
      </c>
      <c r="AY309" s="260" t="s">
        <v>141</v>
      </c>
    </row>
    <row r="310" s="13" customFormat="1">
      <c r="A310" s="13"/>
      <c r="B310" s="249"/>
      <c r="C310" s="250"/>
      <c r="D310" s="251" t="s">
        <v>150</v>
      </c>
      <c r="E310" s="252" t="s">
        <v>1</v>
      </c>
      <c r="F310" s="253" t="s">
        <v>446</v>
      </c>
      <c r="G310" s="250"/>
      <c r="H310" s="254">
        <v>2.8799999999999999</v>
      </c>
      <c r="I310" s="255"/>
      <c r="J310" s="250"/>
      <c r="K310" s="250"/>
      <c r="L310" s="256"/>
      <c r="M310" s="257"/>
      <c r="N310" s="258"/>
      <c r="O310" s="258"/>
      <c r="P310" s="258"/>
      <c r="Q310" s="258"/>
      <c r="R310" s="258"/>
      <c r="S310" s="258"/>
      <c r="T310" s="259"/>
      <c r="U310" s="13"/>
      <c r="V310" s="13"/>
      <c r="W310" s="13"/>
      <c r="X310" s="13"/>
      <c r="Y310" s="13"/>
      <c r="Z310" s="13"/>
      <c r="AA310" s="13"/>
      <c r="AB310" s="13"/>
      <c r="AC310" s="13"/>
      <c r="AD310" s="13"/>
      <c r="AE310" s="13"/>
      <c r="AT310" s="260" t="s">
        <v>150</v>
      </c>
      <c r="AU310" s="260" t="s">
        <v>84</v>
      </c>
      <c r="AV310" s="13" t="s">
        <v>84</v>
      </c>
      <c r="AW310" s="13" t="s">
        <v>31</v>
      </c>
      <c r="AX310" s="13" t="s">
        <v>74</v>
      </c>
      <c r="AY310" s="260" t="s">
        <v>141</v>
      </c>
    </row>
    <row r="311" s="13" customFormat="1">
      <c r="A311" s="13"/>
      <c r="B311" s="249"/>
      <c r="C311" s="250"/>
      <c r="D311" s="251" t="s">
        <v>150</v>
      </c>
      <c r="E311" s="252" t="s">
        <v>1</v>
      </c>
      <c r="F311" s="253" t="s">
        <v>447</v>
      </c>
      <c r="G311" s="250"/>
      <c r="H311" s="254">
        <v>3.0129999999999999</v>
      </c>
      <c r="I311" s="255"/>
      <c r="J311" s="250"/>
      <c r="K311" s="250"/>
      <c r="L311" s="256"/>
      <c r="M311" s="257"/>
      <c r="N311" s="258"/>
      <c r="O311" s="258"/>
      <c r="P311" s="258"/>
      <c r="Q311" s="258"/>
      <c r="R311" s="258"/>
      <c r="S311" s="258"/>
      <c r="T311" s="259"/>
      <c r="U311" s="13"/>
      <c r="V311" s="13"/>
      <c r="W311" s="13"/>
      <c r="X311" s="13"/>
      <c r="Y311" s="13"/>
      <c r="Z311" s="13"/>
      <c r="AA311" s="13"/>
      <c r="AB311" s="13"/>
      <c r="AC311" s="13"/>
      <c r="AD311" s="13"/>
      <c r="AE311" s="13"/>
      <c r="AT311" s="260" t="s">
        <v>150</v>
      </c>
      <c r="AU311" s="260" t="s">
        <v>84</v>
      </c>
      <c r="AV311" s="13" t="s">
        <v>84</v>
      </c>
      <c r="AW311" s="13" t="s">
        <v>31</v>
      </c>
      <c r="AX311" s="13" t="s">
        <v>74</v>
      </c>
      <c r="AY311" s="260" t="s">
        <v>141</v>
      </c>
    </row>
    <row r="312" s="13" customFormat="1">
      <c r="A312" s="13"/>
      <c r="B312" s="249"/>
      <c r="C312" s="250"/>
      <c r="D312" s="251" t="s">
        <v>150</v>
      </c>
      <c r="E312" s="252" t="s">
        <v>1</v>
      </c>
      <c r="F312" s="253" t="s">
        <v>448</v>
      </c>
      <c r="G312" s="250"/>
      <c r="H312" s="254">
        <v>3.0139999999999998</v>
      </c>
      <c r="I312" s="255"/>
      <c r="J312" s="250"/>
      <c r="K312" s="250"/>
      <c r="L312" s="256"/>
      <c r="M312" s="257"/>
      <c r="N312" s="258"/>
      <c r="O312" s="258"/>
      <c r="P312" s="258"/>
      <c r="Q312" s="258"/>
      <c r="R312" s="258"/>
      <c r="S312" s="258"/>
      <c r="T312" s="259"/>
      <c r="U312" s="13"/>
      <c r="V312" s="13"/>
      <c r="W312" s="13"/>
      <c r="X312" s="13"/>
      <c r="Y312" s="13"/>
      <c r="Z312" s="13"/>
      <c r="AA312" s="13"/>
      <c r="AB312" s="13"/>
      <c r="AC312" s="13"/>
      <c r="AD312" s="13"/>
      <c r="AE312" s="13"/>
      <c r="AT312" s="260" t="s">
        <v>150</v>
      </c>
      <c r="AU312" s="260" t="s">
        <v>84</v>
      </c>
      <c r="AV312" s="13" t="s">
        <v>84</v>
      </c>
      <c r="AW312" s="13" t="s">
        <v>31</v>
      </c>
      <c r="AX312" s="13" t="s">
        <v>74</v>
      </c>
      <c r="AY312" s="260" t="s">
        <v>141</v>
      </c>
    </row>
    <row r="313" s="14" customFormat="1">
      <c r="A313" s="14"/>
      <c r="B313" s="261"/>
      <c r="C313" s="262"/>
      <c r="D313" s="251" t="s">
        <v>150</v>
      </c>
      <c r="E313" s="263" t="s">
        <v>1</v>
      </c>
      <c r="F313" s="264" t="s">
        <v>154</v>
      </c>
      <c r="G313" s="262"/>
      <c r="H313" s="265">
        <v>20.986000000000001</v>
      </c>
      <c r="I313" s="266"/>
      <c r="J313" s="262"/>
      <c r="K313" s="262"/>
      <c r="L313" s="267"/>
      <c r="M313" s="268"/>
      <c r="N313" s="269"/>
      <c r="O313" s="269"/>
      <c r="P313" s="269"/>
      <c r="Q313" s="269"/>
      <c r="R313" s="269"/>
      <c r="S313" s="269"/>
      <c r="T313" s="270"/>
      <c r="U313" s="14"/>
      <c r="V313" s="14"/>
      <c r="W313" s="14"/>
      <c r="X313" s="14"/>
      <c r="Y313" s="14"/>
      <c r="Z313" s="14"/>
      <c r="AA313" s="14"/>
      <c r="AB313" s="14"/>
      <c r="AC313" s="14"/>
      <c r="AD313" s="14"/>
      <c r="AE313" s="14"/>
      <c r="AT313" s="271" t="s">
        <v>150</v>
      </c>
      <c r="AU313" s="271" t="s">
        <v>84</v>
      </c>
      <c r="AV313" s="14" t="s">
        <v>148</v>
      </c>
      <c r="AW313" s="14" t="s">
        <v>31</v>
      </c>
      <c r="AX313" s="14" t="s">
        <v>82</v>
      </c>
      <c r="AY313" s="271" t="s">
        <v>141</v>
      </c>
    </row>
    <row r="314" s="2" customFormat="1" ht="24.15" customHeight="1">
      <c r="A314" s="39"/>
      <c r="B314" s="40"/>
      <c r="C314" s="235" t="s">
        <v>449</v>
      </c>
      <c r="D314" s="235" t="s">
        <v>144</v>
      </c>
      <c r="E314" s="236" t="s">
        <v>450</v>
      </c>
      <c r="F314" s="237" t="s">
        <v>451</v>
      </c>
      <c r="G314" s="238" t="s">
        <v>313</v>
      </c>
      <c r="H314" s="239">
        <v>1</v>
      </c>
      <c r="I314" s="240"/>
      <c r="J314" s="241">
        <f>ROUND(I314*H314,2)</f>
        <v>0</v>
      </c>
      <c r="K314" s="242"/>
      <c r="L314" s="45"/>
      <c r="M314" s="243" t="s">
        <v>1</v>
      </c>
      <c r="N314" s="244" t="s">
        <v>39</v>
      </c>
      <c r="O314" s="92"/>
      <c r="P314" s="245">
        <f>O314*H314</f>
        <v>0</v>
      </c>
      <c r="Q314" s="245">
        <v>0</v>
      </c>
      <c r="R314" s="245">
        <f>Q314*H314</f>
        <v>0</v>
      </c>
      <c r="S314" s="245">
        <v>0</v>
      </c>
      <c r="T314" s="246">
        <f>S314*H314</f>
        <v>0</v>
      </c>
      <c r="U314" s="39"/>
      <c r="V314" s="39"/>
      <c r="W314" s="39"/>
      <c r="X314" s="39"/>
      <c r="Y314" s="39"/>
      <c r="Z314" s="39"/>
      <c r="AA314" s="39"/>
      <c r="AB314" s="39"/>
      <c r="AC314" s="39"/>
      <c r="AD314" s="39"/>
      <c r="AE314" s="39"/>
      <c r="AR314" s="247" t="s">
        <v>236</v>
      </c>
      <c r="AT314" s="247" t="s">
        <v>144</v>
      </c>
      <c r="AU314" s="247" t="s">
        <v>84</v>
      </c>
      <c r="AY314" s="18" t="s">
        <v>141</v>
      </c>
      <c r="BE314" s="248">
        <f>IF(N314="základní",J314,0)</f>
        <v>0</v>
      </c>
      <c r="BF314" s="248">
        <f>IF(N314="snížená",J314,0)</f>
        <v>0</v>
      </c>
      <c r="BG314" s="248">
        <f>IF(N314="zákl. přenesená",J314,0)</f>
        <v>0</v>
      </c>
      <c r="BH314" s="248">
        <f>IF(N314="sníž. přenesená",J314,0)</f>
        <v>0</v>
      </c>
      <c r="BI314" s="248">
        <f>IF(N314="nulová",J314,0)</f>
        <v>0</v>
      </c>
      <c r="BJ314" s="18" t="s">
        <v>82</v>
      </c>
      <c r="BK314" s="248">
        <f>ROUND(I314*H314,2)</f>
        <v>0</v>
      </c>
      <c r="BL314" s="18" t="s">
        <v>236</v>
      </c>
      <c r="BM314" s="247" t="s">
        <v>452</v>
      </c>
    </row>
    <row r="315" s="13" customFormat="1">
      <c r="A315" s="13"/>
      <c r="B315" s="249"/>
      <c r="C315" s="250"/>
      <c r="D315" s="251" t="s">
        <v>150</v>
      </c>
      <c r="E315" s="252" t="s">
        <v>1</v>
      </c>
      <c r="F315" s="253" t="s">
        <v>453</v>
      </c>
      <c r="G315" s="250"/>
      <c r="H315" s="254">
        <v>1</v>
      </c>
      <c r="I315" s="255"/>
      <c r="J315" s="250"/>
      <c r="K315" s="250"/>
      <c r="L315" s="256"/>
      <c r="M315" s="257"/>
      <c r="N315" s="258"/>
      <c r="O315" s="258"/>
      <c r="P315" s="258"/>
      <c r="Q315" s="258"/>
      <c r="R315" s="258"/>
      <c r="S315" s="258"/>
      <c r="T315" s="259"/>
      <c r="U315" s="13"/>
      <c r="V315" s="13"/>
      <c r="W315" s="13"/>
      <c r="X315" s="13"/>
      <c r="Y315" s="13"/>
      <c r="Z315" s="13"/>
      <c r="AA315" s="13"/>
      <c r="AB315" s="13"/>
      <c r="AC315" s="13"/>
      <c r="AD315" s="13"/>
      <c r="AE315" s="13"/>
      <c r="AT315" s="260" t="s">
        <v>150</v>
      </c>
      <c r="AU315" s="260" t="s">
        <v>84</v>
      </c>
      <c r="AV315" s="13" t="s">
        <v>84</v>
      </c>
      <c r="AW315" s="13" t="s">
        <v>31</v>
      </c>
      <c r="AX315" s="13" t="s">
        <v>82</v>
      </c>
      <c r="AY315" s="260" t="s">
        <v>141</v>
      </c>
    </row>
    <row r="316" s="2" customFormat="1" ht="24.15" customHeight="1">
      <c r="A316" s="39"/>
      <c r="B316" s="40"/>
      <c r="C316" s="235" t="s">
        <v>454</v>
      </c>
      <c r="D316" s="235" t="s">
        <v>144</v>
      </c>
      <c r="E316" s="236" t="s">
        <v>455</v>
      </c>
      <c r="F316" s="237" t="s">
        <v>456</v>
      </c>
      <c r="G316" s="238" t="s">
        <v>313</v>
      </c>
      <c r="H316" s="239">
        <v>5</v>
      </c>
      <c r="I316" s="240"/>
      <c r="J316" s="241">
        <f>ROUND(I316*H316,2)</f>
        <v>0</v>
      </c>
      <c r="K316" s="242"/>
      <c r="L316" s="45"/>
      <c r="M316" s="243" t="s">
        <v>1</v>
      </c>
      <c r="N316" s="244" t="s">
        <v>39</v>
      </c>
      <c r="O316" s="92"/>
      <c r="P316" s="245">
        <f>O316*H316</f>
        <v>0</v>
      </c>
      <c r="Q316" s="245">
        <v>0</v>
      </c>
      <c r="R316" s="245">
        <f>Q316*H316</f>
        <v>0</v>
      </c>
      <c r="S316" s="245">
        <v>0</v>
      </c>
      <c r="T316" s="246">
        <f>S316*H316</f>
        <v>0</v>
      </c>
      <c r="U316" s="39"/>
      <c r="V316" s="39"/>
      <c r="W316" s="39"/>
      <c r="X316" s="39"/>
      <c r="Y316" s="39"/>
      <c r="Z316" s="39"/>
      <c r="AA316" s="39"/>
      <c r="AB316" s="39"/>
      <c r="AC316" s="39"/>
      <c r="AD316" s="39"/>
      <c r="AE316" s="39"/>
      <c r="AR316" s="247" t="s">
        <v>236</v>
      </c>
      <c r="AT316" s="247" t="s">
        <v>144</v>
      </c>
      <c r="AU316" s="247" t="s">
        <v>84</v>
      </c>
      <c r="AY316" s="18" t="s">
        <v>141</v>
      </c>
      <c r="BE316" s="248">
        <f>IF(N316="základní",J316,0)</f>
        <v>0</v>
      </c>
      <c r="BF316" s="248">
        <f>IF(N316="snížená",J316,0)</f>
        <v>0</v>
      </c>
      <c r="BG316" s="248">
        <f>IF(N316="zákl. přenesená",J316,0)</f>
        <v>0</v>
      </c>
      <c r="BH316" s="248">
        <f>IF(N316="sníž. přenesená",J316,0)</f>
        <v>0</v>
      </c>
      <c r="BI316" s="248">
        <f>IF(N316="nulová",J316,0)</f>
        <v>0</v>
      </c>
      <c r="BJ316" s="18" t="s">
        <v>82</v>
      </c>
      <c r="BK316" s="248">
        <f>ROUND(I316*H316,2)</f>
        <v>0</v>
      </c>
      <c r="BL316" s="18" t="s">
        <v>236</v>
      </c>
      <c r="BM316" s="247" t="s">
        <v>457</v>
      </c>
    </row>
    <row r="317" s="13" customFormat="1">
      <c r="A317" s="13"/>
      <c r="B317" s="249"/>
      <c r="C317" s="250"/>
      <c r="D317" s="251" t="s">
        <v>150</v>
      </c>
      <c r="E317" s="252" t="s">
        <v>1</v>
      </c>
      <c r="F317" s="253" t="s">
        <v>458</v>
      </c>
      <c r="G317" s="250"/>
      <c r="H317" s="254">
        <v>4</v>
      </c>
      <c r="I317" s="255"/>
      <c r="J317" s="250"/>
      <c r="K317" s="250"/>
      <c r="L317" s="256"/>
      <c r="M317" s="257"/>
      <c r="N317" s="258"/>
      <c r="O317" s="258"/>
      <c r="P317" s="258"/>
      <c r="Q317" s="258"/>
      <c r="R317" s="258"/>
      <c r="S317" s="258"/>
      <c r="T317" s="259"/>
      <c r="U317" s="13"/>
      <c r="V317" s="13"/>
      <c r="W317" s="13"/>
      <c r="X317" s="13"/>
      <c r="Y317" s="13"/>
      <c r="Z317" s="13"/>
      <c r="AA317" s="13"/>
      <c r="AB317" s="13"/>
      <c r="AC317" s="13"/>
      <c r="AD317" s="13"/>
      <c r="AE317" s="13"/>
      <c r="AT317" s="260" t="s">
        <v>150</v>
      </c>
      <c r="AU317" s="260" t="s">
        <v>84</v>
      </c>
      <c r="AV317" s="13" t="s">
        <v>84</v>
      </c>
      <c r="AW317" s="13" t="s">
        <v>31</v>
      </c>
      <c r="AX317" s="13" t="s">
        <v>74</v>
      </c>
      <c r="AY317" s="260" t="s">
        <v>141</v>
      </c>
    </row>
    <row r="318" s="13" customFormat="1">
      <c r="A318" s="13"/>
      <c r="B318" s="249"/>
      <c r="C318" s="250"/>
      <c r="D318" s="251" t="s">
        <v>150</v>
      </c>
      <c r="E318" s="252" t="s">
        <v>1</v>
      </c>
      <c r="F318" s="253" t="s">
        <v>459</v>
      </c>
      <c r="G318" s="250"/>
      <c r="H318" s="254">
        <v>1</v>
      </c>
      <c r="I318" s="255"/>
      <c r="J318" s="250"/>
      <c r="K318" s="250"/>
      <c r="L318" s="256"/>
      <c r="M318" s="257"/>
      <c r="N318" s="258"/>
      <c r="O318" s="258"/>
      <c r="P318" s="258"/>
      <c r="Q318" s="258"/>
      <c r="R318" s="258"/>
      <c r="S318" s="258"/>
      <c r="T318" s="259"/>
      <c r="U318" s="13"/>
      <c r="V318" s="13"/>
      <c r="W318" s="13"/>
      <c r="X318" s="13"/>
      <c r="Y318" s="13"/>
      <c r="Z318" s="13"/>
      <c r="AA318" s="13"/>
      <c r="AB318" s="13"/>
      <c r="AC318" s="13"/>
      <c r="AD318" s="13"/>
      <c r="AE318" s="13"/>
      <c r="AT318" s="260" t="s">
        <v>150</v>
      </c>
      <c r="AU318" s="260" t="s">
        <v>84</v>
      </c>
      <c r="AV318" s="13" t="s">
        <v>84</v>
      </c>
      <c r="AW318" s="13" t="s">
        <v>31</v>
      </c>
      <c r="AX318" s="13" t="s">
        <v>74</v>
      </c>
      <c r="AY318" s="260" t="s">
        <v>141</v>
      </c>
    </row>
    <row r="319" s="14" customFormat="1">
      <c r="A319" s="14"/>
      <c r="B319" s="261"/>
      <c r="C319" s="262"/>
      <c r="D319" s="251" t="s">
        <v>150</v>
      </c>
      <c r="E319" s="263" t="s">
        <v>1</v>
      </c>
      <c r="F319" s="264" t="s">
        <v>154</v>
      </c>
      <c r="G319" s="262"/>
      <c r="H319" s="265">
        <v>5</v>
      </c>
      <c r="I319" s="266"/>
      <c r="J319" s="262"/>
      <c r="K319" s="262"/>
      <c r="L319" s="267"/>
      <c r="M319" s="268"/>
      <c r="N319" s="269"/>
      <c r="O319" s="269"/>
      <c r="P319" s="269"/>
      <c r="Q319" s="269"/>
      <c r="R319" s="269"/>
      <c r="S319" s="269"/>
      <c r="T319" s="270"/>
      <c r="U319" s="14"/>
      <c r="V319" s="14"/>
      <c r="W319" s="14"/>
      <c r="X319" s="14"/>
      <c r="Y319" s="14"/>
      <c r="Z319" s="14"/>
      <c r="AA319" s="14"/>
      <c r="AB319" s="14"/>
      <c r="AC319" s="14"/>
      <c r="AD319" s="14"/>
      <c r="AE319" s="14"/>
      <c r="AT319" s="271" t="s">
        <v>150</v>
      </c>
      <c r="AU319" s="271" t="s">
        <v>84</v>
      </c>
      <c r="AV319" s="14" t="s">
        <v>148</v>
      </c>
      <c r="AW319" s="14" t="s">
        <v>31</v>
      </c>
      <c r="AX319" s="14" t="s">
        <v>82</v>
      </c>
      <c r="AY319" s="271" t="s">
        <v>141</v>
      </c>
    </row>
    <row r="320" s="2" customFormat="1" ht="24.15" customHeight="1">
      <c r="A320" s="39"/>
      <c r="B320" s="40"/>
      <c r="C320" s="282" t="s">
        <v>460</v>
      </c>
      <c r="D320" s="282" t="s">
        <v>241</v>
      </c>
      <c r="E320" s="283" t="s">
        <v>461</v>
      </c>
      <c r="F320" s="284" t="s">
        <v>462</v>
      </c>
      <c r="G320" s="285" t="s">
        <v>313</v>
      </c>
      <c r="H320" s="286">
        <v>1</v>
      </c>
      <c r="I320" s="287"/>
      <c r="J320" s="288">
        <f>ROUND(I320*H320,2)</f>
        <v>0</v>
      </c>
      <c r="K320" s="289"/>
      <c r="L320" s="290"/>
      <c r="M320" s="291" t="s">
        <v>1</v>
      </c>
      <c r="N320" s="292" t="s">
        <v>39</v>
      </c>
      <c r="O320" s="92"/>
      <c r="P320" s="245">
        <f>O320*H320</f>
        <v>0</v>
      </c>
      <c r="Q320" s="245">
        <v>0.0019300000000000001</v>
      </c>
      <c r="R320" s="245">
        <f>Q320*H320</f>
        <v>0.0019300000000000001</v>
      </c>
      <c r="S320" s="245">
        <v>0</v>
      </c>
      <c r="T320" s="246">
        <f>S320*H320</f>
        <v>0</v>
      </c>
      <c r="U320" s="39"/>
      <c r="V320" s="39"/>
      <c r="W320" s="39"/>
      <c r="X320" s="39"/>
      <c r="Y320" s="39"/>
      <c r="Z320" s="39"/>
      <c r="AA320" s="39"/>
      <c r="AB320" s="39"/>
      <c r="AC320" s="39"/>
      <c r="AD320" s="39"/>
      <c r="AE320" s="39"/>
      <c r="AR320" s="247" t="s">
        <v>244</v>
      </c>
      <c r="AT320" s="247" t="s">
        <v>241</v>
      </c>
      <c r="AU320" s="247" t="s">
        <v>84</v>
      </c>
      <c r="AY320" s="18" t="s">
        <v>141</v>
      </c>
      <c r="BE320" s="248">
        <f>IF(N320="základní",J320,0)</f>
        <v>0</v>
      </c>
      <c r="BF320" s="248">
        <f>IF(N320="snížená",J320,0)</f>
        <v>0</v>
      </c>
      <c r="BG320" s="248">
        <f>IF(N320="zákl. přenesená",J320,0)</f>
        <v>0</v>
      </c>
      <c r="BH320" s="248">
        <f>IF(N320="sníž. přenesená",J320,0)</f>
        <v>0</v>
      </c>
      <c r="BI320" s="248">
        <f>IF(N320="nulová",J320,0)</f>
        <v>0</v>
      </c>
      <c r="BJ320" s="18" t="s">
        <v>82</v>
      </c>
      <c r="BK320" s="248">
        <f>ROUND(I320*H320,2)</f>
        <v>0</v>
      </c>
      <c r="BL320" s="18" t="s">
        <v>236</v>
      </c>
      <c r="BM320" s="247" t="s">
        <v>463</v>
      </c>
    </row>
    <row r="321" s="13" customFormat="1">
      <c r="A321" s="13"/>
      <c r="B321" s="249"/>
      <c r="C321" s="250"/>
      <c r="D321" s="251" t="s">
        <v>150</v>
      </c>
      <c r="E321" s="252" t="s">
        <v>1</v>
      </c>
      <c r="F321" s="253" t="s">
        <v>453</v>
      </c>
      <c r="G321" s="250"/>
      <c r="H321" s="254">
        <v>1</v>
      </c>
      <c r="I321" s="255"/>
      <c r="J321" s="250"/>
      <c r="K321" s="250"/>
      <c r="L321" s="256"/>
      <c r="M321" s="257"/>
      <c r="N321" s="258"/>
      <c r="O321" s="258"/>
      <c r="P321" s="258"/>
      <c r="Q321" s="258"/>
      <c r="R321" s="258"/>
      <c r="S321" s="258"/>
      <c r="T321" s="259"/>
      <c r="U321" s="13"/>
      <c r="V321" s="13"/>
      <c r="W321" s="13"/>
      <c r="X321" s="13"/>
      <c r="Y321" s="13"/>
      <c r="Z321" s="13"/>
      <c r="AA321" s="13"/>
      <c r="AB321" s="13"/>
      <c r="AC321" s="13"/>
      <c r="AD321" s="13"/>
      <c r="AE321" s="13"/>
      <c r="AT321" s="260" t="s">
        <v>150</v>
      </c>
      <c r="AU321" s="260" t="s">
        <v>84</v>
      </c>
      <c r="AV321" s="13" t="s">
        <v>84</v>
      </c>
      <c r="AW321" s="13" t="s">
        <v>31</v>
      </c>
      <c r="AX321" s="13" t="s">
        <v>82</v>
      </c>
      <c r="AY321" s="260" t="s">
        <v>141</v>
      </c>
    </row>
    <row r="322" s="2" customFormat="1" ht="16.5" customHeight="1">
      <c r="A322" s="39"/>
      <c r="B322" s="40"/>
      <c r="C322" s="235" t="s">
        <v>464</v>
      </c>
      <c r="D322" s="235" t="s">
        <v>144</v>
      </c>
      <c r="E322" s="236" t="s">
        <v>465</v>
      </c>
      <c r="F322" s="237" t="s">
        <v>466</v>
      </c>
      <c r="G322" s="238" t="s">
        <v>378</v>
      </c>
      <c r="H322" s="239">
        <v>2.3999999999999999</v>
      </c>
      <c r="I322" s="240"/>
      <c r="J322" s="241">
        <f>ROUND(I322*H322,2)</f>
        <v>0</v>
      </c>
      <c r="K322" s="242"/>
      <c r="L322" s="45"/>
      <c r="M322" s="243" t="s">
        <v>1</v>
      </c>
      <c r="N322" s="244" t="s">
        <v>39</v>
      </c>
      <c r="O322" s="92"/>
      <c r="P322" s="245">
        <f>O322*H322</f>
        <v>0</v>
      </c>
      <c r="Q322" s="245">
        <v>0</v>
      </c>
      <c r="R322" s="245">
        <f>Q322*H322</f>
        <v>0</v>
      </c>
      <c r="S322" s="245">
        <v>0</v>
      </c>
      <c r="T322" s="246">
        <f>S322*H322</f>
        <v>0</v>
      </c>
      <c r="U322" s="39"/>
      <c r="V322" s="39"/>
      <c r="W322" s="39"/>
      <c r="X322" s="39"/>
      <c r="Y322" s="39"/>
      <c r="Z322" s="39"/>
      <c r="AA322" s="39"/>
      <c r="AB322" s="39"/>
      <c r="AC322" s="39"/>
      <c r="AD322" s="39"/>
      <c r="AE322" s="39"/>
      <c r="AR322" s="247" t="s">
        <v>236</v>
      </c>
      <c r="AT322" s="247" t="s">
        <v>144</v>
      </c>
      <c r="AU322" s="247" t="s">
        <v>84</v>
      </c>
      <c r="AY322" s="18" t="s">
        <v>141</v>
      </c>
      <c r="BE322" s="248">
        <f>IF(N322="základní",J322,0)</f>
        <v>0</v>
      </c>
      <c r="BF322" s="248">
        <f>IF(N322="snížená",J322,0)</f>
        <v>0</v>
      </c>
      <c r="BG322" s="248">
        <f>IF(N322="zákl. přenesená",J322,0)</f>
        <v>0</v>
      </c>
      <c r="BH322" s="248">
        <f>IF(N322="sníž. přenesená",J322,0)</f>
        <v>0</v>
      </c>
      <c r="BI322" s="248">
        <f>IF(N322="nulová",J322,0)</f>
        <v>0</v>
      </c>
      <c r="BJ322" s="18" t="s">
        <v>82</v>
      </c>
      <c r="BK322" s="248">
        <f>ROUND(I322*H322,2)</f>
        <v>0</v>
      </c>
      <c r="BL322" s="18" t="s">
        <v>236</v>
      </c>
      <c r="BM322" s="247" t="s">
        <v>467</v>
      </c>
    </row>
    <row r="323" s="13" customFormat="1">
      <c r="A323" s="13"/>
      <c r="B323" s="249"/>
      <c r="C323" s="250"/>
      <c r="D323" s="251" t="s">
        <v>150</v>
      </c>
      <c r="E323" s="252" t="s">
        <v>1</v>
      </c>
      <c r="F323" s="253" t="s">
        <v>468</v>
      </c>
      <c r="G323" s="250"/>
      <c r="H323" s="254">
        <v>2.3999999999999999</v>
      </c>
      <c r="I323" s="255"/>
      <c r="J323" s="250"/>
      <c r="K323" s="250"/>
      <c r="L323" s="256"/>
      <c r="M323" s="257"/>
      <c r="N323" s="258"/>
      <c r="O323" s="258"/>
      <c r="P323" s="258"/>
      <c r="Q323" s="258"/>
      <c r="R323" s="258"/>
      <c r="S323" s="258"/>
      <c r="T323" s="259"/>
      <c r="U323" s="13"/>
      <c r="V323" s="13"/>
      <c r="W323" s="13"/>
      <c r="X323" s="13"/>
      <c r="Y323" s="13"/>
      <c r="Z323" s="13"/>
      <c r="AA323" s="13"/>
      <c r="AB323" s="13"/>
      <c r="AC323" s="13"/>
      <c r="AD323" s="13"/>
      <c r="AE323" s="13"/>
      <c r="AT323" s="260" t="s">
        <v>150</v>
      </c>
      <c r="AU323" s="260" t="s">
        <v>84</v>
      </c>
      <c r="AV323" s="13" t="s">
        <v>84</v>
      </c>
      <c r="AW323" s="13" t="s">
        <v>31</v>
      </c>
      <c r="AX323" s="13" t="s">
        <v>82</v>
      </c>
      <c r="AY323" s="260" t="s">
        <v>141</v>
      </c>
    </row>
    <row r="324" s="2" customFormat="1" ht="21.75" customHeight="1">
      <c r="A324" s="39"/>
      <c r="B324" s="40"/>
      <c r="C324" s="235" t="s">
        <v>469</v>
      </c>
      <c r="D324" s="235" t="s">
        <v>144</v>
      </c>
      <c r="E324" s="236" t="s">
        <v>470</v>
      </c>
      <c r="F324" s="237" t="s">
        <v>471</v>
      </c>
      <c r="G324" s="238" t="s">
        <v>378</v>
      </c>
      <c r="H324" s="239">
        <v>15.6</v>
      </c>
      <c r="I324" s="240"/>
      <c r="J324" s="241">
        <f>ROUND(I324*H324,2)</f>
        <v>0</v>
      </c>
      <c r="K324" s="242"/>
      <c r="L324" s="45"/>
      <c r="M324" s="243" t="s">
        <v>1</v>
      </c>
      <c r="N324" s="244" t="s">
        <v>39</v>
      </c>
      <c r="O324" s="92"/>
      <c r="P324" s="245">
        <f>O324*H324</f>
        <v>0</v>
      </c>
      <c r="Q324" s="245">
        <v>0</v>
      </c>
      <c r="R324" s="245">
        <f>Q324*H324</f>
        <v>0</v>
      </c>
      <c r="S324" s="245">
        <v>0</v>
      </c>
      <c r="T324" s="246">
        <f>S324*H324</f>
        <v>0</v>
      </c>
      <c r="U324" s="39"/>
      <c r="V324" s="39"/>
      <c r="W324" s="39"/>
      <c r="X324" s="39"/>
      <c r="Y324" s="39"/>
      <c r="Z324" s="39"/>
      <c r="AA324" s="39"/>
      <c r="AB324" s="39"/>
      <c r="AC324" s="39"/>
      <c r="AD324" s="39"/>
      <c r="AE324" s="39"/>
      <c r="AR324" s="247" t="s">
        <v>236</v>
      </c>
      <c r="AT324" s="247" t="s">
        <v>144</v>
      </c>
      <c r="AU324" s="247" t="s">
        <v>84</v>
      </c>
      <c r="AY324" s="18" t="s">
        <v>141</v>
      </c>
      <c r="BE324" s="248">
        <f>IF(N324="základní",J324,0)</f>
        <v>0</v>
      </c>
      <c r="BF324" s="248">
        <f>IF(N324="snížená",J324,0)</f>
        <v>0</v>
      </c>
      <c r="BG324" s="248">
        <f>IF(N324="zákl. přenesená",J324,0)</f>
        <v>0</v>
      </c>
      <c r="BH324" s="248">
        <f>IF(N324="sníž. přenesená",J324,0)</f>
        <v>0</v>
      </c>
      <c r="BI324" s="248">
        <f>IF(N324="nulová",J324,0)</f>
        <v>0</v>
      </c>
      <c r="BJ324" s="18" t="s">
        <v>82</v>
      </c>
      <c r="BK324" s="248">
        <f>ROUND(I324*H324,2)</f>
        <v>0</v>
      </c>
      <c r="BL324" s="18" t="s">
        <v>236</v>
      </c>
      <c r="BM324" s="247" t="s">
        <v>472</v>
      </c>
    </row>
    <row r="325" s="13" customFormat="1">
      <c r="A325" s="13"/>
      <c r="B325" s="249"/>
      <c r="C325" s="250"/>
      <c r="D325" s="251" t="s">
        <v>150</v>
      </c>
      <c r="E325" s="252" t="s">
        <v>1</v>
      </c>
      <c r="F325" s="253" t="s">
        <v>473</v>
      </c>
      <c r="G325" s="250"/>
      <c r="H325" s="254">
        <v>8.5999999999999996</v>
      </c>
      <c r="I325" s="255"/>
      <c r="J325" s="250"/>
      <c r="K325" s="250"/>
      <c r="L325" s="256"/>
      <c r="M325" s="257"/>
      <c r="N325" s="258"/>
      <c r="O325" s="258"/>
      <c r="P325" s="258"/>
      <c r="Q325" s="258"/>
      <c r="R325" s="258"/>
      <c r="S325" s="258"/>
      <c r="T325" s="259"/>
      <c r="U325" s="13"/>
      <c r="V325" s="13"/>
      <c r="W325" s="13"/>
      <c r="X325" s="13"/>
      <c r="Y325" s="13"/>
      <c r="Z325" s="13"/>
      <c r="AA325" s="13"/>
      <c r="AB325" s="13"/>
      <c r="AC325" s="13"/>
      <c r="AD325" s="13"/>
      <c r="AE325" s="13"/>
      <c r="AT325" s="260" t="s">
        <v>150</v>
      </c>
      <c r="AU325" s="260" t="s">
        <v>84</v>
      </c>
      <c r="AV325" s="13" t="s">
        <v>84</v>
      </c>
      <c r="AW325" s="13" t="s">
        <v>31</v>
      </c>
      <c r="AX325" s="13" t="s">
        <v>74</v>
      </c>
      <c r="AY325" s="260" t="s">
        <v>141</v>
      </c>
    </row>
    <row r="326" s="13" customFormat="1">
      <c r="A326" s="13"/>
      <c r="B326" s="249"/>
      <c r="C326" s="250"/>
      <c r="D326" s="251" t="s">
        <v>150</v>
      </c>
      <c r="E326" s="252" t="s">
        <v>1</v>
      </c>
      <c r="F326" s="253" t="s">
        <v>474</v>
      </c>
      <c r="G326" s="250"/>
      <c r="H326" s="254">
        <v>7</v>
      </c>
      <c r="I326" s="255"/>
      <c r="J326" s="250"/>
      <c r="K326" s="250"/>
      <c r="L326" s="256"/>
      <c r="M326" s="257"/>
      <c r="N326" s="258"/>
      <c r="O326" s="258"/>
      <c r="P326" s="258"/>
      <c r="Q326" s="258"/>
      <c r="R326" s="258"/>
      <c r="S326" s="258"/>
      <c r="T326" s="259"/>
      <c r="U326" s="13"/>
      <c r="V326" s="13"/>
      <c r="W326" s="13"/>
      <c r="X326" s="13"/>
      <c r="Y326" s="13"/>
      <c r="Z326" s="13"/>
      <c r="AA326" s="13"/>
      <c r="AB326" s="13"/>
      <c r="AC326" s="13"/>
      <c r="AD326" s="13"/>
      <c r="AE326" s="13"/>
      <c r="AT326" s="260" t="s">
        <v>150</v>
      </c>
      <c r="AU326" s="260" t="s">
        <v>84</v>
      </c>
      <c r="AV326" s="13" t="s">
        <v>84</v>
      </c>
      <c r="AW326" s="13" t="s">
        <v>31</v>
      </c>
      <c r="AX326" s="13" t="s">
        <v>74</v>
      </c>
      <c r="AY326" s="260" t="s">
        <v>141</v>
      </c>
    </row>
    <row r="327" s="14" customFormat="1">
      <c r="A327" s="14"/>
      <c r="B327" s="261"/>
      <c r="C327" s="262"/>
      <c r="D327" s="251" t="s">
        <v>150</v>
      </c>
      <c r="E327" s="263" t="s">
        <v>1</v>
      </c>
      <c r="F327" s="264" t="s">
        <v>154</v>
      </c>
      <c r="G327" s="262"/>
      <c r="H327" s="265">
        <v>15.6</v>
      </c>
      <c r="I327" s="266"/>
      <c r="J327" s="262"/>
      <c r="K327" s="262"/>
      <c r="L327" s="267"/>
      <c r="M327" s="268"/>
      <c r="N327" s="269"/>
      <c r="O327" s="269"/>
      <c r="P327" s="269"/>
      <c r="Q327" s="269"/>
      <c r="R327" s="269"/>
      <c r="S327" s="269"/>
      <c r="T327" s="270"/>
      <c r="U327" s="14"/>
      <c r="V327" s="14"/>
      <c r="W327" s="14"/>
      <c r="X327" s="14"/>
      <c r="Y327" s="14"/>
      <c r="Z327" s="14"/>
      <c r="AA327" s="14"/>
      <c r="AB327" s="14"/>
      <c r="AC327" s="14"/>
      <c r="AD327" s="14"/>
      <c r="AE327" s="14"/>
      <c r="AT327" s="271" t="s">
        <v>150</v>
      </c>
      <c r="AU327" s="271" t="s">
        <v>84</v>
      </c>
      <c r="AV327" s="14" t="s">
        <v>148</v>
      </c>
      <c r="AW327" s="14" t="s">
        <v>31</v>
      </c>
      <c r="AX327" s="14" t="s">
        <v>82</v>
      </c>
      <c r="AY327" s="271" t="s">
        <v>141</v>
      </c>
    </row>
    <row r="328" s="2" customFormat="1" ht="44.25" customHeight="1">
      <c r="A328" s="39"/>
      <c r="B328" s="40"/>
      <c r="C328" s="235" t="s">
        <v>475</v>
      </c>
      <c r="D328" s="235" t="s">
        <v>144</v>
      </c>
      <c r="E328" s="236" t="s">
        <v>476</v>
      </c>
      <c r="F328" s="237" t="s">
        <v>477</v>
      </c>
      <c r="G328" s="238" t="s">
        <v>478</v>
      </c>
      <c r="H328" s="239">
        <v>1</v>
      </c>
      <c r="I328" s="240"/>
      <c r="J328" s="241">
        <f>ROUND(I328*H328,2)</f>
        <v>0</v>
      </c>
      <c r="K328" s="242"/>
      <c r="L328" s="45"/>
      <c r="M328" s="243" t="s">
        <v>1</v>
      </c>
      <c r="N328" s="244" t="s">
        <v>39</v>
      </c>
      <c r="O328" s="92"/>
      <c r="P328" s="245">
        <f>O328*H328</f>
        <v>0</v>
      </c>
      <c r="Q328" s="245">
        <v>0</v>
      </c>
      <c r="R328" s="245">
        <f>Q328*H328</f>
        <v>0</v>
      </c>
      <c r="S328" s="245">
        <v>0</v>
      </c>
      <c r="T328" s="246">
        <f>S328*H328</f>
        <v>0</v>
      </c>
      <c r="U328" s="39"/>
      <c r="V328" s="39"/>
      <c r="W328" s="39"/>
      <c r="X328" s="39"/>
      <c r="Y328" s="39"/>
      <c r="Z328" s="39"/>
      <c r="AA328" s="39"/>
      <c r="AB328" s="39"/>
      <c r="AC328" s="39"/>
      <c r="AD328" s="39"/>
      <c r="AE328" s="39"/>
      <c r="AR328" s="247" t="s">
        <v>236</v>
      </c>
      <c r="AT328" s="247" t="s">
        <v>144</v>
      </c>
      <c r="AU328" s="247" t="s">
        <v>84</v>
      </c>
      <c r="AY328" s="18" t="s">
        <v>141</v>
      </c>
      <c r="BE328" s="248">
        <f>IF(N328="základní",J328,0)</f>
        <v>0</v>
      </c>
      <c r="BF328" s="248">
        <f>IF(N328="snížená",J328,0)</f>
        <v>0</v>
      </c>
      <c r="BG328" s="248">
        <f>IF(N328="zákl. přenesená",J328,0)</f>
        <v>0</v>
      </c>
      <c r="BH328" s="248">
        <f>IF(N328="sníž. přenesená",J328,0)</f>
        <v>0</v>
      </c>
      <c r="BI328" s="248">
        <f>IF(N328="nulová",J328,0)</f>
        <v>0</v>
      </c>
      <c r="BJ328" s="18" t="s">
        <v>82</v>
      </c>
      <c r="BK328" s="248">
        <f>ROUND(I328*H328,2)</f>
        <v>0</v>
      </c>
      <c r="BL328" s="18" t="s">
        <v>236</v>
      </c>
      <c r="BM328" s="247" t="s">
        <v>479</v>
      </c>
    </row>
    <row r="329" s="2" customFormat="1">
      <c r="A329" s="39"/>
      <c r="B329" s="40"/>
      <c r="C329" s="41"/>
      <c r="D329" s="251" t="s">
        <v>258</v>
      </c>
      <c r="E329" s="41"/>
      <c r="F329" s="294" t="s">
        <v>480</v>
      </c>
      <c r="G329" s="41"/>
      <c r="H329" s="41"/>
      <c r="I329" s="202"/>
      <c r="J329" s="41"/>
      <c r="K329" s="41"/>
      <c r="L329" s="45"/>
      <c r="M329" s="295"/>
      <c r="N329" s="296"/>
      <c r="O329" s="92"/>
      <c r="P329" s="92"/>
      <c r="Q329" s="92"/>
      <c r="R329" s="92"/>
      <c r="S329" s="92"/>
      <c r="T329" s="93"/>
      <c r="U329" s="39"/>
      <c r="V329" s="39"/>
      <c r="W329" s="39"/>
      <c r="X329" s="39"/>
      <c r="Y329" s="39"/>
      <c r="Z329" s="39"/>
      <c r="AA329" s="39"/>
      <c r="AB329" s="39"/>
      <c r="AC329" s="39"/>
      <c r="AD329" s="39"/>
      <c r="AE329" s="39"/>
      <c r="AT329" s="18" t="s">
        <v>258</v>
      </c>
      <c r="AU329" s="18" t="s">
        <v>84</v>
      </c>
    </row>
    <row r="330" s="13" customFormat="1">
      <c r="A330" s="13"/>
      <c r="B330" s="249"/>
      <c r="C330" s="250"/>
      <c r="D330" s="251" t="s">
        <v>150</v>
      </c>
      <c r="E330" s="252" t="s">
        <v>1</v>
      </c>
      <c r="F330" s="253" t="s">
        <v>481</v>
      </c>
      <c r="G330" s="250"/>
      <c r="H330" s="254">
        <v>1</v>
      </c>
      <c r="I330" s="255"/>
      <c r="J330" s="250"/>
      <c r="K330" s="250"/>
      <c r="L330" s="256"/>
      <c r="M330" s="257"/>
      <c r="N330" s="258"/>
      <c r="O330" s="258"/>
      <c r="P330" s="258"/>
      <c r="Q330" s="258"/>
      <c r="R330" s="258"/>
      <c r="S330" s="258"/>
      <c r="T330" s="259"/>
      <c r="U330" s="13"/>
      <c r="V330" s="13"/>
      <c r="W330" s="13"/>
      <c r="X330" s="13"/>
      <c r="Y330" s="13"/>
      <c r="Z330" s="13"/>
      <c r="AA330" s="13"/>
      <c r="AB330" s="13"/>
      <c r="AC330" s="13"/>
      <c r="AD330" s="13"/>
      <c r="AE330" s="13"/>
      <c r="AT330" s="260" t="s">
        <v>150</v>
      </c>
      <c r="AU330" s="260" t="s">
        <v>84</v>
      </c>
      <c r="AV330" s="13" t="s">
        <v>84</v>
      </c>
      <c r="AW330" s="13" t="s">
        <v>31</v>
      </c>
      <c r="AX330" s="13" t="s">
        <v>82</v>
      </c>
      <c r="AY330" s="260" t="s">
        <v>141</v>
      </c>
    </row>
    <row r="331" s="2" customFormat="1" ht="24.15" customHeight="1">
      <c r="A331" s="39"/>
      <c r="B331" s="40"/>
      <c r="C331" s="235" t="s">
        <v>482</v>
      </c>
      <c r="D331" s="235" t="s">
        <v>144</v>
      </c>
      <c r="E331" s="236" t="s">
        <v>483</v>
      </c>
      <c r="F331" s="237" t="s">
        <v>484</v>
      </c>
      <c r="G331" s="238" t="s">
        <v>250</v>
      </c>
      <c r="H331" s="293"/>
      <c r="I331" s="240"/>
      <c r="J331" s="241">
        <f>ROUND(I331*H331,2)</f>
        <v>0</v>
      </c>
      <c r="K331" s="242"/>
      <c r="L331" s="45"/>
      <c r="M331" s="243" t="s">
        <v>1</v>
      </c>
      <c r="N331" s="244" t="s">
        <v>39</v>
      </c>
      <c r="O331" s="92"/>
      <c r="P331" s="245">
        <f>O331*H331</f>
        <v>0</v>
      </c>
      <c r="Q331" s="245">
        <v>0</v>
      </c>
      <c r="R331" s="245">
        <f>Q331*H331</f>
        <v>0</v>
      </c>
      <c r="S331" s="245">
        <v>0</v>
      </c>
      <c r="T331" s="246">
        <f>S331*H331</f>
        <v>0</v>
      </c>
      <c r="U331" s="39"/>
      <c r="V331" s="39"/>
      <c r="W331" s="39"/>
      <c r="X331" s="39"/>
      <c r="Y331" s="39"/>
      <c r="Z331" s="39"/>
      <c r="AA331" s="39"/>
      <c r="AB331" s="39"/>
      <c r="AC331" s="39"/>
      <c r="AD331" s="39"/>
      <c r="AE331" s="39"/>
      <c r="AR331" s="247" t="s">
        <v>236</v>
      </c>
      <c r="AT331" s="247" t="s">
        <v>144</v>
      </c>
      <c r="AU331" s="247" t="s">
        <v>84</v>
      </c>
      <c r="AY331" s="18" t="s">
        <v>141</v>
      </c>
      <c r="BE331" s="248">
        <f>IF(N331="základní",J331,0)</f>
        <v>0</v>
      </c>
      <c r="BF331" s="248">
        <f>IF(N331="snížená",J331,0)</f>
        <v>0</v>
      </c>
      <c r="BG331" s="248">
        <f>IF(N331="zákl. přenesená",J331,0)</f>
        <v>0</v>
      </c>
      <c r="BH331" s="248">
        <f>IF(N331="sníž. přenesená",J331,0)</f>
        <v>0</v>
      </c>
      <c r="BI331" s="248">
        <f>IF(N331="nulová",J331,0)</f>
        <v>0</v>
      </c>
      <c r="BJ331" s="18" t="s">
        <v>82</v>
      </c>
      <c r="BK331" s="248">
        <f>ROUND(I331*H331,2)</f>
        <v>0</v>
      </c>
      <c r="BL331" s="18" t="s">
        <v>236</v>
      </c>
      <c r="BM331" s="247" t="s">
        <v>485</v>
      </c>
    </row>
    <row r="332" s="12" customFormat="1" ht="22.8" customHeight="1">
      <c r="A332" s="12"/>
      <c r="B332" s="219"/>
      <c r="C332" s="220"/>
      <c r="D332" s="221" t="s">
        <v>73</v>
      </c>
      <c r="E332" s="233" t="s">
        <v>486</v>
      </c>
      <c r="F332" s="233" t="s">
        <v>487</v>
      </c>
      <c r="G332" s="220"/>
      <c r="H332" s="220"/>
      <c r="I332" s="223"/>
      <c r="J332" s="234">
        <f>BK332</f>
        <v>0</v>
      </c>
      <c r="K332" s="220"/>
      <c r="L332" s="225"/>
      <c r="M332" s="226"/>
      <c r="N332" s="227"/>
      <c r="O332" s="227"/>
      <c r="P332" s="228">
        <f>SUM(P333:P339)</f>
        <v>0</v>
      </c>
      <c r="Q332" s="227"/>
      <c r="R332" s="228">
        <f>SUM(R333:R339)</f>
        <v>0</v>
      </c>
      <c r="S332" s="227"/>
      <c r="T332" s="229">
        <f>SUM(T333:T339)</f>
        <v>5.7873000000000001</v>
      </c>
      <c r="U332" s="12"/>
      <c r="V332" s="12"/>
      <c r="W332" s="12"/>
      <c r="X332" s="12"/>
      <c r="Y332" s="12"/>
      <c r="Z332" s="12"/>
      <c r="AA332" s="12"/>
      <c r="AB332" s="12"/>
      <c r="AC332" s="12"/>
      <c r="AD332" s="12"/>
      <c r="AE332" s="12"/>
      <c r="AR332" s="230" t="s">
        <v>84</v>
      </c>
      <c r="AT332" s="231" t="s">
        <v>73</v>
      </c>
      <c r="AU332" s="231" t="s">
        <v>82</v>
      </c>
      <c r="AY332" s="230" t="s">
        <v>141</v>
      </c>
      <c r="BK332" s="232">
        <f>SUM(BK333:BK339)</f>
        <v>0</v>
      </c>
    </row>
    <row r="333" s="2" customFormat="1" ht="24.15" customHeight="1">
      <c r="A333" s="39"/>
      <c r="B333" s="40"/>
      <c r="C333" s="235" t="s">
        <v>488</v>
      </c>
      <c r="D333" s="235" t="s">
        <v>144</v>
      </c>
      <c r="E333" s="236" t="s">
        <v>489</v>
      </c>
      <c r="F333" s="237" t="s">
        <v>490</v>
      </c>
      <c r="G333" s="238" t="s">
        <v>147</v>
      </c>
      <c r="H333" s="239">
        <v>385.81999999999999</v>
      </c>
      <c r="I333" s="240"/>
      <c r="J333" s="241">
        <f>ROUND(I333*H333,2)</f>
        <v>0</v>
      </c>
      <c r="K333" s="242"/>
      <c r="L333" s="45"/>
      <c r="M333" s="243" t="s">
        <v>1</v>
      </c>
      <c r="N333" s="244" t="s">
        <v>39</v>
      </c>
      <c r="O333" s="92"/>
      <c r="P333" s="245">
        <f>O333*H333</f>
        <v>0</v>
      </c>
      <c r="Q333" s="245">
        <v>0</v>
      </c>
      <c r="R333" s="245">
        <f>Q333*H333</f>
        <v>0</v>
      </c>
      <c r="S333" s="245">
        <v>0.014999999999999999</v>
      </c>
      <c r="T333" s="246">
        <f>S333*H333</f>
        <v>5.7873000000000001</v>
      </c>
      <c r="U333" s="39"/>
      <c r="V333" s="39"/>
      <c r="W333" s="39"/>
      <c r="X333" s="39"/>
      <c r="Y333" s="39"/>
      <c r="Z333" s="39"/>
      <c r="AA333" s="39"/>
      <c r="AB333" s="39"/>
      <c r="AC333" s="39"/>
      <c r="AD333" s="39"/>
      <c r="AE333" s="39"/>
      <c r="AR333" s="247" t="s">
        <v>236</v>
      </c>
      <c r="AT333" s="247" t="s">
        <v>144</v>
      </c>
      <c r="AU333" s="247" t="s">
        <v>84</v>
      </c>
      <c r="AY333" s="18" t="s">
        <v>141</v>
      </c>
      <c r="BE333" s="248">
        <f>IF(N333="základní",J333,0)</f>
        <v>0</v>
      </c>
      <c r="BF333" s="248">
        <f>IF(N333="snížená",J333,0)</f>
        <v>0</v>
      </c>
      <c r="BG333" s="248">
        <f>IF(N333="zákl. přenesená",J333,0)</f>
        <v>0</v>
      </c>
      <c r="BH333" s="248">
        <f>IF(N333="sníž. přenesená",J333,0)</f>
        <v>0</v>
      </c>
      <c r="BI333" s="248">
        <f>IF(N333="nulová",J333,0)</f>
        <v>0</v>
      </c>
      <c r="BJ333" s="18" t="s">
        <v>82</v>
      </c>
      <c r="BK333" s="248">
        <f>ROUND(I333*H333,2)</f>
        <v>0</v>
      </c>
      <c r="BL333" s="18" t="s">
        <v>236</v>
      </c>
      <c r="BM333" s="247" t="s">
        <v>491</v>
      </c>
    </row>
    <row r="334" s="15" customFormat="1">
      <c r="A334" s="15"/>
      <c r="B334" s="272"/>
      <c r="C334" s="273"/>
      <c r="D334" s="251" t="s">
        <v>150</v>
      </c>
      <c r="E334" s="274" t="s">
        <v>1</v>
      </c>
      <c r="F334" s="275" t="s">
        <v>341</v>
      </c>
      <c r="G334" s="273"/>
      <c r="H334" s="274" t="s">
        <v>1</v>
      </c>
      <c r="I334" s="276"/>
      <c r="J334" s="273"/>
      <c r="K334" s="273"/>
      <c r="L334" s="277"/>
      <c r="M334" s="278"/>
      <c r="N334" s="279"/>
      <c r="O334" s="279"/>
      <c r="P334" s="279"/>
      <c r="Q334" s="279"/>
      <c r="R334" s="279"/>
      <c r="S334" s="279"/>
      <c r="T334" s="280"/>
      <c r="U334" s="15"/>
      <c r="V334" s="15"/>
      <c r="W334" s="15"/>
      <c r="X334" s="15"/>
      <c r="Y334" s="15"/>
      <c r="Z334" s="15"/>
      <c r="AA334" s="15"/>
      <c r="AB334" s="15"/>
      <c r="AC334" s="15"/>
      <c r="AD334" s="15"/>
      <c r="AE334" s="15"/>
      <c r="AT334" s="281" t="s">
        <v>150</v>
      </c>
      <c r="AU334" s="281" t="s">
        <v>84</v>
      </c>
      <c r="AV334" s="15" t="s">
        <v>82</v>
      </c>
      <c r="AW334" s="15" t="s">
        <v>31</v>
      </c>
      <c r="AX334" s="15" t="s">
        <v>74</v>
      </c>
      <c r="AY334" s="281" t="s">
        <v>141</v>
      </c>
    </row>
    <row r="335" s="13" customFormat="1">
      <c r="A335" s="13"/>
      <c r="B335" s="249"/>
      <c r="C335" s="250"/>
      <c r="D335" s="251" t="s">
        <v>150</v>
      </c>
      <c r="E335" s="252" t="s">
        <v>1</v>
      </c>
      <c r="F335" s="253" t="s">
        <v>342</v>
      </c>
      <c r="G335" s="250"/>
      <c r="H335" s="254">
        <v>344.07999999999998</v>
      </c>
      <c r="I335" s="255"/>
      <c r="J335" s="250"/>
      <c r="K335" s="250"/>
      <c r="L335" s="256"/>
      <c r="M335" s="257"/>
      <c r="N335" s="258"/>
      <c r="O335" s="258"/>
      <c r="P335" s="258"/>
      <c r="Q335" s="258"/>
      <c r="R335" s="258"/>
      <c r="S335" s="258"/>
      <c r="T335" s="259"/>
      <c r="U335" s="13"/>
      <c r="V335" s="13"/>
      <c r="W335" s="13"/>
      <c r="X335" s="13"/>
      <c r="Y335" s="13"/>
      <c r="Z335" s="13"/>
      <c r="AA335" s="13"/>
      <c r="AB335" s="13"/>
      <c r="AC335" s="13"/>
      <c r="AD335" s="13"/>
      <c r="AE335" s="13"/>
      <c r="AT335" s="260" t="s">
        <v>150</v>
      </c>
      <c r="AU335" s="260" t="s">
        <v>84</v>
      </c>
      <c r="AV335" s="13" t="s">
        <v>84</v>
      </c>
      <c r="AW335" s="13" t="s">
        <v>31</v>
      </c>
      <c r="AX335" s="13" t="s">
        <v>74</v>
      </c>
      <c r="AY335" s="260" t="s">
        <v>141</v>
      </c>
    </row>
    <row r="336" s="13" customFormat="1">
      <c r="A336" s="13"/>
      <c r="B336" s="249"/>
      <c r="C336" s="250"/>
      <c r="D336" s="251" t="s">
        <v>150</v>
      </c>
      <c r="E336" s="252" t="s">
        <v>1</v>
      </c>
      <c r="F336" s="253" t="s">
        <v>152</v>
      </c>
      <c r="G336" s="250"/>
      <c r="H336" s="254">
        <v>31.620000000000001</v>
      </c>
      <c r="I336" s="255"/>
      <c r="J336" s="250"/>
      <c r="K336" s="250"/>
      <c r="L336" s="256"/>
      <c r="M336" s="257"/>
      <c r="N336" s="258"/>
      <c r="O336" s="258"/>
      <c r="P336" s="258"/>
      <c r="Q336" s="258"/>
      <c r="R336" s="258"/>
      <c r="S336" s="258"/>
      <c r="T336" s="259"/>
      <c r="U336" s="13"/>
      <c r="V336" s="13"/>
      <c r="W336" s="13"/>
      <c r="X336" s="13"/>
      <c r="Y336" s="13"/>
      <c r="Z336" s="13"/>
      <c r="AA336" s="13"/>
      <c r="AB336" s="13"/>
      <c r="AC336" s="13"/>
      <c r="AD336" s="13"/>
      <c r="AE336" s="13"/>
      <c r="AT336" s="260" t="s">
        <v>150</v>
      </c>
      <c r="AU336" s="260" t="s">
        <v>84</v>
      </c>
      <c r="AV336" s="13" t="s">
        <v>84</v>
      </c>
      <c r="AW336" s="13" t="s">
        <v>31</v>
      </c>
      <c r="AX336" s="13" t="s">
        <v>74</v>
      </c>
      <c r="AY336" s="260" t="s">
        <v>141</v>
      </c>
    </row>
    <row r="337" s="13" customFormat="1">
      <c r="A337" s="13"/>
      <c r="B337" s="249"/>
      <c r="C337" s="250"/>
      <c r="D337" s="251" t="s">
        <v>150</v>
      </c>
      <c r="E337" s="252" t="s">
        <v>1</v>
      </c>
      <c r="F337" s="253" t="s">
        <v>153</v>
      </c>
      <c r="G337" s="250"/>
      <c r="H337" s="254">
        <v>10.119999999999999</v>
      </c>
      <c r="I337" s="255"/>
      <c r="J337" s="250"/>
      <c r="K337" s="250"/>
      <c r="L337" s="256"/>
      <c r="M337" s="257"/>
      <c r="N337" s="258"/>
      <c r="O337" s="258"/>
      <c r="P337" s="258"/>
      <c r="Q337" s="258"/>
      <c r="R337" s="258"/>
      <c r="S337" s="258"/>
      <c r="T337" s="259"/>
      <c r="U337" s="13"/>
      <c r="V337" s="13"/>
      <c r="W337" s="13"/>
      <c r="X337" s="13"/>
      <c r="Y337" s="13"/>
      <c r="Z337" s="13"/>
      <c r="AA337" s="13"/>
      <c r="AB337" s="13"/>
      <c r="AC337" s="13"/>
      <c r="AD337" s="13"/>
      <c r="AE337" s="13"/>
      <c r="AT337" s="260" t="s">
        <v>150</v>
      </c>
      <c r="AU337" s="260" t="s">
        <v>84</v>
      </c>
      <c r="AV337" s="13" t="s">
        <v>84</v>
      </c>
      <c r="AW337" s="13" t="s">
        <v>31</v>
      </c>
      <c r="AX337" s="13" t="s">
        <v>74</v>
      </c>
      <c r="AY337" s="260" t="s">
        <v>141</v>
      </c>
    </row>
    <row r="338" s="14" customFormat="1">
      <c r="A338" s="14"/>
      <c r="B338" s="261"/>
      <c r="C338" s="262"/>
      <c r="D338" s="251" t="s">
        <v>150</v>
      </c>
      <c r="E338" s="263" t="s">
        <v>1</v>
      </c>
      <c r="F338" s="264" t="s">
        <v>154</v>
      </c>
      <c r="G338" s="262"/>
      <c r="H338" s="265">
        <v>385.81999999999999</v>
      </c>
      <c r="I338" s="266"/>
      <c r="J338" s="262"/>
      <c r="K338" s="262"/>
      <c r="L338" s="267"/>
      <c r="M338" s="268"/>
      <c r="N338" s="269"/>
      <c r="O338" s="269"/>
      <c r="P338" s="269"/>
      <c r="Q338" s="269"/>
      <c r="R338" s="269"/>
      <c r="S338" s="269"/>
      <c r="T338" s="270"/>
      <c r="U338" s="14"/>
      <c r="V338" s="14"/>
      <c r="W338" s="14"/>
      <c r="X338" s="14"/>
      <c r="Y338" s="14"/>
      <c r="Z338" s="14"/>
      <c r="AA338" s="14"/>
      <c r="AB338" s="14"/>
      <c r="AC338" s="14"/>
      <c r="AD338" s="14"/>
      <c r="AE338" s="14"/>
      <c r="AT338" s="271" t="s">
        <v>150</v>
      </c>
      <c r="AU338" s="271" t="s">
        <v>84</v>
      </c>
      <c r="AV338" s="14" t="s">
        <v>148</v>
      </c>
      <c r="AW338" s="14" t="s">
        <v>31</v>
      </c>
      <c r="AX338" s="14" t="s">
        <v>82</v>
      </c>
      <c r="AY338" s="271" t="s">
        <v>141</v>
      </c>
    </row>
    <row r="339" s="2" customFormat="1" ht="24.15" customHeight="1">
      <c r="A339" s="39"/>
      <c r="B339" s="40"/>
      <c r="C339" s="235" t="s">
        <v>492</v>
      </c>
      <c r="D339" s="235" t="s">
        <v>144</v>
      </c>
      <c r="E339" s="236" t="s">
        <v>493</v>
      </c>
      <c r="F339" s="237" t="s">
        <v>494</v>
      </c>
      <c r="G339" s="238" t="s">
        <v>250</v>
      </c>
      <c r="H339" s="293"/>
      <c r="I339" s="240"/>
      <c r="J339" s="241">
        <f>ROUND(I339*H339,2)</f>
        <v>0</v>
      </c>
      <c r="K339" s="242"/>
      <c r="L339" s="45"/>
      <c r="M339" s="243" t="s">
        <v>1</v>
      </c>
      <c r="N339" s="244" t="s">
        <v>39</v>
      </c>
      <c r="O339" s="92"/>
      <c r="P339" s="245">
        <f>O339*H339</f>
        <v>0</v>
      </c>
      <c r="Q339" s="245">
        <v>0</v>
      </c>
      <c r="R339" s="245">
        <f>Q339*H339</f>
        <v>0</v>
      </c>
      <c r="S339" s="245">
        <v>0</v>
      </c>
      <c r="T339" s="246">
        <f>S339*H339</f>
        <v>0</v>
      </c>
      <c r="U339" s="39"/>
      <c r="V339" s="39"/>
      <c r="W339" s="39"/>
      <c r="X339" s="39"/>
      <c r="Y339" s="39"/>
      <c r="Z339" s="39"/>
      <c r="AA339" s="39"/>
      <c r="AB339" s="39"/>
      <c r="AC339" s="39"/>
      <c r="AD339" s="39"/>
      <c r="AE339" s="39"/>
      <c r="AR339" s="247" t="s">
        <v>236</v>
      </c>
      <c r="AT339" s="247" t="s">
        <v>144</v>
      </c>
      <c r="AU339" s="247" t="s">
        <v>84</v>
      </c>
      <c r="AY339" s="18" t="s">
        <v>141</v>
      </c>
      <c r="BE339" s="248">
        <f>IF(N339="základní",J339,0)</f>
        <v>0</v>
      </c>
      <c r="BF339" s="248">
        <f>IF(N339="snížená",J339,0)</f>
        <v>0</v>
      </c>
      <c r="BG339" s="248">
        <f>IF(N339="zákl. přenesená",J339,0)</f>
        <v>0</v>
      </c>
      <c r="BH339" s="248">
        <f>IF(N339="sníž. přenesená",J339,0)</f>
        <v>0</v>
      </c>
      <c r="BI339" s="248">
        <f>IF(N339="nulová",J339,0)</f>
        <v>0</v>
      </c>
      <c r="BJ339" s="18" t="s">
        <v>82</v>
      </c>
      <c r="BK339" s="248">
        <f>ROUND(I339*H339,2)</f>
        <v>0</v>
      </c>
      <c r="BL339" s="18" t="s">
        <v>236</v>
      </c>
      <c r="BM339" s="247" t="s">
        <v>495</v>
      </c>
    </row>
    <row r="340" s="12" customFormat="1" ht="22.8" customHeight="1">
      <c r="A340" s="12"/>
      <c r="B340" s="219"/>
      <c r="C340" s="220"/>
      <c r="D340" s="221" t="s">
        <v>73</v>
      </c>
      <c r="E340" s="233" t="s">
        <v>496</v>
      </c>
      <c r="F340" s="233" t="s">
        <v>497</v>
      </c>
      <c r="G340" s="220"/>
      <c r="H340" s="220"/>
      <c r="I340" s="223"/>
      <c r="J340" s="234">
        <f>BK340</f>
        <v>0</v>
      </c>
      <c r="K340" s="220"/>
      <c r="L340" s="225"/>
      <c r="M340" s="226"/>
      <c r="N340" s="227"/>
      <c r="O340" s="227"/>
      <c r="P340" s="228">
        <f>SUM(P341:P376)</f>
        <v>0</v>
      </c>
      <c r="Q340" s="227"/>
      <c r="R340" s="228">
        <f>SUM(R341:R376)</f>
        <v>1.9088368999999998</v>
      </c>
      <c r="S340" s="227"/>
      <c r="T340" s="229">
        <f>SUM(T341:T376)</f>
        <v>1.1493998000000001</v>
      </c>
      <c r="U340" s="12"/>
      <c r="V340" s="12"/>
      <c r="W340" s="12"/>
      <c r="X340" s="12"/>
      <c r="Y340" s="12"/>
      <c r="Z340" s="12"/>
      <c r="AA340" s="12"/>
      <c r="AB340" s="12"/>
      <c r="AC340" s="12"/>
      <c r="AD340" s="12"/>
      <c r="AE340" s="12"/>
      <c r="AR340" s="230" t="s">
        <v>84</v>
      </c>
      <c r="AT340" s="231" t="s">
        <v>73</v>
      </c>
      <c r="AU340" s="231" t="s">
        <v>82</v>
      </c>
      <c r="AY340" s="230" t="s">
        <v>141</v>
      </c>
      <c r="BK340" s="232">
        <f>SUM(BK341:BK376)</f>
        <v>0</v>
      </c>
    </row>
    <row r="341" s="2" customFormat="1" ht="24.15" customHeight="1">
      <c r="A341" s="39"/>
      <c r="B341" s="40"/>
      <c r="C341" s="235" t="s">
        <v>498</v>
      </c>
      <c r="D341" s="235" t="s">
        <v>144</v>
      </c>
      <c r="E341" s="236" t="s">
        <v>499</v>
      </c>
      <c r="F341" s="237" t="s">
        <v>500</v>
      </c>
      <c r="G341" s="238" t="s">
        <v>147</v>
      </c>
      <c r="H341" s="239">
        <v>419.48899999999998</v>
      </c>
      <c r="I341" s="240"/>
      <c r="J341" s="241">
        <f>ROUND(I341*H341,2)</f>
        <v>0</v>
      </c>
      <c r="K341" s="242"/>
      <c r="L341" s="45"/>
      <c r="M341" s="243" t="s">
        <v>1</v>
      </c>
      <c r="N341" s="244" t="s">
        <v>39</v>
      </c>
      <c r="O341" s="92"/>
      <c r="P341" s="245">
        <f>O341*H341</f>
        <v>0</v>
      </c>
      <c r="Q341" s="245">
        <v>0</v>
      </c>
      <c r="R341" s="245">
        <f>Q341*H341</f>
        <v>0</v>
      </c>
      <c r="S341" s="245">
        <v>0.0025000000000000001</v>
      </c>
      <c r="T341" s="246">
        <f>S341*H341</f>
        <v>1.0487225</v>
      </c>
      <c r="U341" s="39"/>
      <c r="V341" s="39"/>
      <c r="W341" s="39"/>
      <c r="X341" s="39"/>
      <c r="Y341" s="39"/>
      <c r="Z341" s="39"/>
      <c r="AA341" s="39"/>
      <c r="AB341" s="39"/>
      <c r="AC341" s="39"/>
      <c r="AD341" s="39"/>
      <c r="AE341" s="39"/>
      <c r="AR341" s="247" t="s">
        <v>236</v>
      </c>
      <c r="AT341" s="247" t="s">
        <v>144</v>
      </c>
      <c r="AU341" s="247" t="s">
        <v>84</v>
      </c>
      <c r="AY341" s="18" t="s">
        <v>141</v>
      </c>
      <c r="BE341" s="248">
        <f>IF(N341="základní",J341,0)</f>
        <v>0</v>
      </c>
      <c r="BF341" s="248">
        <f>IF(N341="snížená",J341,0)</f>
        <v>0</v>
      </c>
      <c r="BG341" s="248">
        <f>IF(N341="zákl. přenesená",J341,0)</f>
        <v>0</v>
      </c>
      <c r="BH341" s="248">
        <f>IF(N341="sníž. přenesená",J341,0)</f>
        <v>0</v>
      </c>
      <c r="BI341" s="248">
        <f>IF(N341="nulová",J341,0)</f>
        <v>0</v>
      </c>
      <c r="BJ341" s="18" t="s">
        <v>82</v>
      </c>
      <c r="BK341" s="248">
        <f>ROUND(I341*H341,2)</f>
        <v>0</v>
      </c>
      <c r="BL341" s="18" t="s">
        <v>236</v>
      </c>
      <c r="BM341" s="247" t="s">
        <v>501</v>
      </c>
    </row>
    <row r="342" s="15" customFormat="1">
      <c r="A342" s="15"/>
      <c r="B342" s="272"/>
      <c r="C342" s="273"/>
      <c r="D342" s="251" t="s">
        <v>150</v>
      </c>
      <c r="E342" s="274" t="s">
        <v>1</v>
      </c>
      <c r="F342" s="275" t="s">
        <v>341</v>
      </c>
      <c r="G342" s="273"/>
      <c r="H342" s="274" t="s">
        <v>1</v>
      </c>
      <c r="I342" s="276"/>
      <c r="J342" s="273"/>
      <c r="K342" s="273"/>
      <c r="L342" s="277"/>
      <c r="M342" s="278"/>
      <c r="N342" s="279"/>
      <c r="O342" s="279"/>
      <c r="P342" s="279"/>
      <c r="Q342" s="279"/>
      <c r="R342" s="279"/>
      <c r="S342" s="279"/>
      <c r="T342" s="280"/>
      <c r="U342" s="15"/>
      <c r="V342" s="15"/>
      <c r="W342" s="15"/>
      <c r="X342" s="15"/>
      <c r="Y342" s="15"/>
      <c r="Z342" s="15"/>
      <c r="AA342" s="15"/>
      <c r="AB342" s="15"/>
      <c r="AC342" s="15"/>
      <c r="AD342" s="15"/>
      <c r="AE342" s="15"/>
      <c r="AT342" s="281" t="s">
        <v>150</v>
      </c>
      <c r="AU342" s="281" t="s">
        <v>84</v>
      </c>
      <c r="AV342" s="15" t="s">
        <v>82</v>
      </c>
      <c r="AW342" s="15" t="s">
        <v>31</v>
      </c>
      <c r="AX342" s="15" t="s">
        <v>74</v>
      </c>
      <c r="AY342" s="281" t="s">
        <v>141</v>
      </c>
    </row>
    <row r="343" s="13" customFormat="1">
      <c r="A343" s="13"/>
      <c r="B343" s="249"/>
      <c r="C343" s="250"/>
      <c r="D343" s="251" t="s">
        <v>150</v>
      </c>
      <c r="E343" s="252" t="s">
        <v>1</v>
      </c>
      <c r="F343" s="253" t="s">
        <v>502</v>
      </c>
      <c r="G343" s="250"/>
      <c r="H343" s="254">
        <v>372.61000000000001</v>
      </c>
      <c r="I343" s="255"/>
      <c r="J343" s="250"/>
      <c r="K343" s="250"/>
      <c r="L343" s="256"/>
      <c r="M343" s="257"/>
      <c r="N343" s="258"/>
      <c r="O343" s="258"/>
      <c r="P343" s="258"/>
      <c r="Q343" s="258"/>
      <c r="R343" s="258"/>
      <c r="S343" s="258"/>
      <c r="T343" s="259"/>
      <c r="U343" s="13"/>
      <c r="V343" s="13"/>
      <c r="W343" s="13"/>
      <c r="X343" s="13"/>
      <c r="Y343" s="13"/>
      <c r="Z343" s="13"/>
      <c r="AA343" s="13"/>
      <c r="AB343" s="13"/>
      <c r="AC343" s="13"/>
      <c r="AD343" s="13"/>
      <c r="AE343" s="13"/>
      <c r="AT343" s="260" t="s">
        <v>150</v>
      </c>
      <c r="AU343" s="260" t="s">
        <v>84</v>
      </c>
      <c r="AV343" s="13" t="s">
        <v>84</v>
      </c>
      <c r="AW343" s="13" t="s">
        <v>31</v>
      </c>
      <c r="AX343" s="13" t="s">
        <v>74</v>
      </c>
      <c r="AY343" s="260" t="s">
        <v>141</v>
      </c>
    </row>
    <row r="344" s="13" customFormat="1">
      <c r="A344" s="13"/>
      <c r="B344" s="249"/>
      <c r="C344" s="250"/>
      <c r="D344" s="251" t="s">
        <v>150</v>
      </c>
      <c r="E344" s="252" t="s">
        <v>1</v>
      </c>
      <c r="F344" s="253" t="s">
        <v>503</v>
      </c>
      <c r="G344" s="250"/>
      <c r="H344" s="254">
        <v>4.29</v>
      </c>
      <c r="I344" s="255"/>
      <c r="J344" s="250"/>
      <c r="K344" s="250"/>
      <c r="L344" s="256"/>
      <c r="M344" s="257"/>
      <c r="N344" s="258"/>
      <c r="O344" s="258"/>
      <c r="P344" s="258"/>
      <c r="Q344" s="258"/>
      <c r="R344" s="258"/>
      <c r="S344" s="258"/>
      <c r="T344" s="259"/>
      <c r="U344" s="13"/>
      <c r="V344" s="13"/>
      <c r="W344" s="13"/>
      <c r="X344" s="13"/>
      <c r="Y344" s="13"/>
      <c r="Z344" s="13"/>
      <c r="AA344" s="13"/>
      <c r="AB344" s="13"/>
      <c r="AC344" s="13"/>
      <c r="AD344" s="13"/>
      <c r="AE344" s="13"/>
      <c r="AT344" s="260" t="s">
        <v>150</v>
      </c>
      <c r="AU344" s="260" t="s">
        <v>84</v>
      </c>
      <c r="AV344" s="13" t="s">
        <v>84</v>
      </c>
      <c r="AW344" s="13" t="s">
        <v>31</v>
      </c>
      <c r="AX344" s="13" t="s">
        <v>74</v>
      </c>
      <c r="AY344" s="260" t="s">
        <v>141</v>
      </c>
    </row>
    <row r="345" s="13" customFormat="1">
      <c r="A345" s="13"/>
      <c r="B345" s="249"/>
      <c r="C345" s="250"/>
      <c r="D345" s="251" t="s">
        <v>150</v>
      </c>
      <c r="E345" s="252" t="s">
        <v>1</v>
      </c>
      <c r="F345" s="253" t="s">
        <v>504</v>
      </c>
      <c r="G345" s="250"/>
      <c r="H345" s="254">
        <v>32.469000000000001</v>
      </c>
      <c r="I345" s="255"/>
      <c r="J345" s="250"/>
      <c r="K345" s="250"/>
      <c r="L345" s="256"/>
      <c r="M345" s="257"/>
      <c r="N345" s="258"/>
      <c r="O345" s="258"/>
      <c r="P345" s="258"/>
      <c r="Q345" s="258"/>
      <c r="R345" s="258"/>
      <c r="S345" s="258"/>
      <c r="T345" s="259"/>
      <c r="U345" s="13"/>
      <c r="V345" s="13"/>
      <c r="W345" s="13"/>
      <c r="X345" s="13"/>
      <c r="Y345" s="13"/>
      <c r="Z345" s="13"/>
      <c r="AA345" s="13"/>
      <c r="AB345" s="13"/>
      <c r="AC345" s="13"/>
      <c r="AD345" s="13"/>
      <c r="AE345" s="13"/>
      <c r="AT345" s="260" t="s">
        <v>150</v>
      </c>
      <c r="AU345" s="260" t="s">
        <v>84</v>
      </c>
      <c r="AV345" s="13" t="s">
        <v>84</v>
      </c>
      <c r="AW345" s="13" t="s">
        <v>31</v>
      </c>
      <c r="AX345" s="13" t="s">
        <v>74</v>
      </c>
      <c r="AY345" s="260" t="s">
        <v>141</v>
      </c>
    </row>
    <row r="346" s="13" customFormat="1">
      <c r="A346" s="13"/>
      <c r="B346" s="249"/>
      <c r="C346" s="250"/>
      <c r="D346" s="251" t="s">
        <v>150</v>
      </c>
      <c r="E346" s="252" t="s">
        <v>1</v>
      </c>
      <c r="F346" s="253" t="s">
        <v>153</v>
      </c>
      <c r="G346" s="250"/>
      <c r="H346" s="254">
        <v>10.119999999999999</v>
      </c>
      <c r="I346" s="255"/>
      <c r="J346" s="250"/>
      <c r="K346" s="250"/>
      <c r="L346" s="256"/>
      <c r="M346" s="257"/>
      <c r="N346" s="258"/>
      <c r="O346" s="258"/>
      <c r="P346" s="258"/>
      <c r="Q346" s="258"/>
      <c r="R346" s="258"/>
      <c r="S346" s="258"/>
      <c r="T346" s="259"/>
      <c r="U346" s="13"/>
      <c r="V346" s="13"/>
      <c r="W346" s="13"/>
      <c r="X346" s="13"/>
      <c r="Y346" s="13"/>
      <c r="Z346" s="13"/>
      <c r="AA346" s="13"/>
      <c r="AB346" s="13"/>
      <c r="AC346" s="13"/>
      <c r="AD346" s="13"/>
      <c r="AE346" s="13"/>
      <c r="AT346" s="260" t="s">
        <v>150</v>
      </c>
      <c r="AU346" s="260" t="s">
        <v>84</v>
      </c>
      <c r="AV346" s="13" t="s">
        <v>84</v>
      </c>
      <c r="AW346" s="13" t="s">
        <v>31</v>
      </c>
      <c r="AX346" s="13" t="s">
        <v>74</v>
      </c>
      <c r="AY346" s="260" t="s">
        <v>141</v>
      </c>
    </row>
    <row r="347" s="14" customFormat="1">
      <c r="A347" s="14"/>
      <c r="B347" s="261"/>
      <c r="C347" s="262"/>
      <c r="D347" s="251" t="s">
        <v>150</v>
      </c>
      <c r="E347" s="263" t="s">
        <v>1</v>
      </c>
      <c r="F347" s="264" t="s">
        <v>154</v>
      </c>
      <c r="G347" s="262"/>
      <c r="H347" s="265">
        <v>419.48900000000003</v>
      </c>
      <c r="I347" s="266"/>
      <c r="J347" s="262"/>
      <c r="K347" s="262"/>
      <c r="L347" s="267"/>
      <c r="M347" s="268"/>
      <c r="N347" s="269"/>
      <c r="O347" s="269"/>
      <c r="P347" s="269"/>
      <c r="Q347" s="269"/>
      <c r="R347" s="269"/>
      <c r="S347" s="269"/>
      <c r="T347" s="270"/>
      <c r="U347" s="14"/>
      <c r="V347" s="14"/>
      <c r="W347" s="14"/>
      <c r="X347" s="14"/>
      <c r="Y347" s="14"/>
      <c r="Z347" s="14"/>
      <c r="AA347" s="14"/>
      <c r="AB347" s="14"/>
      <c r="AC347" s="14"/>
      <c r="AD347" s="14"/>
      <c r="AE347" s="14"/>
      <c r="AT347" s="271" t="s">
        <v>150</v>
      </c>
      <c r="AU347" s="271" t="s">
        <v>84</v>
      </c>
      <c r="AV347" s="14" t="s">
        <v>148</v>
      </c>
      <c r="AW347" s="14" t="s">
        <v>31</v>
      </c>
      <c r="AX347" s="14" t="s">
        <v>82</v>
      </c>
      <c r="AY347" s="271" t="s">
        <v>141</v>
      </c>
    </row>
    <row r="348" s="2" customFormat="1" ht="21.75" customHeight="1">
      <c r="A348" s="39"/>
      <c r="B348" s="40"/>
      <c r="C348" s="235" t="s">
        <v>505</v>
      </c>
      <c r="D348" s="235" t="s">
        <v>144</v>
      </c>
      <c r="E348" s="236" t="s">
        <v>506</v>
      </c>
      <c r="F348" s="237" t="s">
        <v>507</v>
      </c>
      <c r="G348" s="238" t="s">
        <v>378</v>
      </c>
      <c r="H348" s="239">
        <v>335.59100000000001</v>
      </c>
      <c r="I348" s="240"/>
      <c r="J348" s="241">
        <f>ROUND(I348*H348,2)</f>
        <v>0</v>
      </c>
      <c r="K348" s="242"/>
      <c r="L348" s="45"/>
      <c r="M348" s="243" t="s">
        <v>1</v>
      </c>
      <c r="N348" s="244" t="s">
        <v>39</v>
      </c>
      <c r="O348" s="92"/>
      <c r="P348" s="245">
        <f>O348*H348</f>
        <v>0</v>
      </c>
      <c r="Q348" s="245">
        <v>0</v>
      </c>
      <c r="R348" s="245">
        <f>Q348*H348</f>
        <v>0</v>
      </c>
      <c r="S348" s="245">
        <v>0.00029999999999999997</v>
      </c>
      <c r="T348" s="246">
        <f>S348*H348</f>
        <v>0.1006773</v>
      </c>
      <c r="U348" s="39"/>
      <c r="V348" s="39"/>
      <c r="W348" s="39"/>
      <c r="X348" s="39"/>
      <c r="Y348" s="39"/>
      <c r="Z348" s="39"/>
      <c r="AA348" s="39"/>
      <c r="AB348" s="39"/>
      <c r="AC348" s="39"/>
      <c r="AD348" s="39"/>
      <c r="AE348" s="39"/>
      <c r="AR348" s="247" t="s">
        <v>236</v>
      </c>
      <c r="AT348" s="247" t="s">
        <v>144</v>
      </c>
      <c r="AU348" s="247" t="s">
        <v>84</v>
      </c>
      <c r="AY348" s="18" t="s">
        <v>141</v>
      </c>
      <c r="BE348" s="248">
        <f>IF(N348="základní",J348,0)</f>
        <v>0</v>
      </c>
      <c r="BF348" s="248">
        <f>IF(N348="snížená",J348,0)</f>
        <v>0</v>
      </c>
      <c r="BG348" s="248">
        <f>IF(N348="zákl. přenesená",J348,0)</f>
        <v>0</v>
      </c>
      <c r="BH348" s="248">
        <f>IF(N348="sníž. přenesená",J348,0)</f>
        <v>0</v>
      </c>
      <c r="BI348" s="248">
        <f>IF(N348="nulová",J348,0)</f>
        <v>0</v>
      </c>
      <c r="BJ348" s="18" t="s">
        <v>82</v>
      </c>
      <c r="BK348" s="248">
        <f>ROUND(I348*H348,2)</f>
        <v>0</v>
      </c>
      <c r="BL348" s="18" t="s">
        <v>236</v>
      </c>
      <c r="BM348" s="247" t="s">
        <v>508</v>
      </c>
    </row>
    <row r="349" s="13" customFormat="1">
      <c r="A349" s="13"/>
      <c r="B349" s="249"/>
      <c r="C349" s="250"/>
      <c r="D349" s="251" t="s">
        <v>150</v>
      </c>
      <c r="E349" s="252" t="s">
        <v>1</v>
      </c>
      <c r="F349" s="253" t="s">
        <v>509</v>
      </c>
      <c r="G349" s="250"/>
      <c r="H349" s="254">
        <v>335.59100000000001</v>
      </c>
      <c r="I349" s="255"/>
      <c r="J349" s="250"/>
      <c r="K349" s="250"/>
      <c r="L349" s="256"/>
      <c r="M349" s="257"/>
      <c r="N349" s="258"/>
      <c r="O349" s="258"/>
      <c r="P349" s="258"/>
      <c r="Q349" s="258"/>
      <c r="R349" s="258"/>
      <c r="S349" s="258"/>
      <c r="T349" s="259"/>
      <c r="U349" s="13"/>
      <c r="V349" s="13"/>
      <c r="W349" s="13"/>
      <c r="X349" s="13"/>
      <c r="Y349" s="13"/>
      <c r="Z349" s="13"/>
      <c r="AA349" s="13"/>
      <c r="AB349" s="13"/>
      <c r="AC349" s="13"/>
      <c r="AD349" s="13"/>
      <c r="AE349" s="13"/>
      <c r="AT349" s="260" t="s">
        <v>150</v>
      </c>
      <c r="AU349" s="260" t="s">
        <v>84</v>
      </c>
      <c r="AV349" s="13" t="s">
        <v>84</v>
      </c>
      <c r="AW349" s="13" t="s">
        <v>31</v>
      </c>
      <c r="AX349" s="13" t="s">
        <v>82</v>
      </c>
      <c r="AY349" s="260" t="s">
        <v>141</v>
      </c>
    </row>
    <row r="350" s="2" customFormat="1" ht="16.5" customHeight="1">
      <c r="A350" s="39"/>
      <c r="B350" s="40"/>
      <c r="C350" s="235" t="s">
        <v>510</v>
      </c>
      <c r="D350" s="235" t="s">
        <v>144</v>
      </c>
      <c r="E350" s="236" t="s">
        <v>511</v>
      </c>
      <c r="F350" s="237" t="s">
        <v>512</v>
      </c>
      <c r="G350" s="238" t="s">
        <v>147</v>
      </c>
      <c r="H350" s="239">
        <v>387.54000000000002</v>
      </c>
      <c r="I350" s="240"/>
      <c r="J350" s="241">
        <f>ROUND(I350*H350,2)</f>
        <v>0</v>
      </c>
      <c r="K350" s="242"/>
      <c r="L350" s="45"/>
      <c r="M350" s="243" t="s">
        <v>1</v>
      </c>
      <c r="N350" s="244" t="s">
        <v>39</v>
      </c>
      <c r="O350" s="92"/>
      <c r="P350" s="245">
        <f>O350*H350</f>
        <v>0</v>
      </c>
      <c r="Q350" s="245">
        <v>0</v>
      </c>
      <c r="R350" s="245">
        <f>Q350*H350</f>
        <v>0</v>
      </c>
      <c r="S350" s="245">
        <v>0</v>
      </c>
      <c r="T350" s="246">
        <f>S350*H350</f>
        <v>0</v>
      </c>
      <c r="U350" s="39"/>
      <c r="V350" s="39"/>
      <c r="W350" s="39"/>
      <c r="X350" s="39"/>
      <c r="Y350" s="39"/>
      <c r="Z350" s="39"/>
      <c r="AA350" s="39"/>
      <c r="AB350" s="39"/>
      <c r="AC350" s="39"/>
      <c r="AD350" s="39"/>
      <c r="AE350" s="39"/>
      <c r="AR350" s="247" t="s">
        <v>236</v>
      </c>
      <c r="AT350" s="247" t="s">
        <v>144</v>
      </c>
      <c r="AU350" s="247" t="s">
        <v>84</v>
      </c>
      <c r="AY350" s="18" t="s">
        <v>141</v>
      </c>
      <c r="BE350" s="248">
        <f>IF(N350="základní",J350,0)</f>
        <v>0</v>
      </c>
      <c r="BF350" s="248">
        <f>IF(N350="snížená",J350,0)</f>
        <v>0</v>
      </c>
      <c r="BG350" s="248">
        <f>IF(N350="zákl. přenesená",J350,0)</f>
        <v>0</v>
      </c>
      <c r="BH350" s="248">
        <f>IF(N350="sníž. přenesená",J350,0)</f>
        <v>0</v>
      </c>
      <c r="BI350" s="248">
        <f>IF(N350="nulová",J350,0)</f>
        <v>0</v>
      </c>
      <c r="BJ350" s="18" t="s">
        <v>82</v>
      </c>
      <c r="BK350" s="248">
        <f>ROUND(I350*H350,2)</f>
        <v>0</v>
      </c>
      <c r="BL350" s="18" t="s">
        <v>236</v>
      </c>
      <c r="BM350" s="247" t="s">
        <v>513</v>
      </c>
    </row>
    <row r="351" s="13" customFormat="1">
      <c r="A351" s="13"/>
      <c r="B351" s="249"/>
      <c r="C351" s="250"/>
      <c r="D351" s="251" t="s">
        <v>150</v>
      </c>
      <c r="E351" s="252" t="s">
        <v>1</v>
      </c>
      <c r="F351" s="253" t="s">
        <v>151</v>
      </c>
      <c r="G351" s="250"/>
      <c r="H351" s="254">
        <v>345.80000000000001</v>
      </c>
      <c r="I351" s="255"/>
      <c r="J351" s="250"/>
      <c r="K351" s="250"/>
      <c r="L351" s="256"/>
      <c r="M351" s="257"/>
      <c r="N351" s="258"/>
      <c r="O351" s="258"/>
      <c r="P351" s="258"/>
      <c r="Q351" s="258"/>
      <c r="R351" s="258"/>
      <c r="S351" s="258"/>
      <c r="T351" s="259"/>
      <c r="U351" s="13"/>
      <c r="V351" s="13"/>
      <c r="W351" s="13"/>
      <c r="X351" s="13"/>
      <c r="Y351" s="13"/>
      <c r="Z351" s="13"/>
      <c r="AA351" s="13"/>
      <c r="AB351" s="13"/>
      <c r="AC351" s="13"/>
      <c r="AD351" s="13"/>
      <c r="AE351" s="13"/>
      <c r="AT351" s="260" t="s">
        <v>150</v>
      </c>
      <c r="AU351" s="260" t="s">
        <v>84</v>
      </c>
      <c r="AV351" s="13" t="s">
        <v>84</v>
      </c>
      <c r="AW351" s="13" t="s">
        <v>31</v>
      </c>
      <c r="AX351" s="13" t="s">
        <v>74</v>
      </c>
      <c r="AY351" s="260" t="s">
        <v>141</v>
      </c>
    </row>
    <row r="352" s="13" customFormat="1">
      <c r="A352" s="13"/>
      <c r="B352" s="249"/>
      <c r="C352" s="250"/>
      <c r="D352" s="251" t="s">
        <v>150</v>
      </c>
      <c r="E352" s="252" t="s">
        <v>1</v>
      </c>
      <c r="F352" s="253" t="s">
        <v>152</v>
      </c>
      <c r="G352" s="250"/>
      <c r="H352" s="254">
        <v>31.620000000000001</v>
      </c>
      <c r="I352" s="255"/>
      <c r="J352" s="250"/>
      <c r="K352" s="250"/>
      <c r="L352" s="256"/>
      <c r="M352" s="257"/>
      <c r="N352" s="258"/>
      <c r="O352" s="258"/>
      <c r="P352" s="258"/>
      <c r="Q352" s="258"/>
      <c r="R352" s="258"/>
      <c r="S352" s="258"/>
      <c r="T352" s="259"/>
      <c r="U352" s="13"/>
      <c r="V352" s="13"/>
      <c r="W352" s="13"/>
      <c r="X352" s="13"/>
      <c r="Y352" s="13"/>
      <c r="Z352" s="13"/>
      <c r="AA352" s="13"/>
      <c r="AB352" s="13"/>
      <c r="AC352" s="13"/>
      <c r="AD352" s="13"/>
      <c r="AE352" s="13"/>
      <c r="AT352" s="260" t="s">
        <v>150</v>
      </c>
      <c r="AU352" s="260" t="s">
        <v>84</v>
      </c>
      <c r="AV352" s="13" t="s">
        <v>84</v>
      </c>
      <c r="AW352" s="13" t="s">
        <v>31</v>
      </c>
      <c r="AX352" s="13" t="s">
        <v>74</v>
      </c>
      <c r="AY352" s="260" t="s">
        <v>141</v>
      </c>
    </row>
    <row r="353" s="13" customFormat="1">
      <c r="A353" s="13"/>
      <c r="B353" s="249"/>
      <c r="C353" s="250"/>
      <c r="D353" s="251" t="s">
        <v>150</v>
      </c>
      <c r="E353" s="252" t="s">
        <v>1</v>
      </c>
      <c r="F353" s="253" t="s">
        <v>153</v>
      </c>
      <c r="G353" s="250"/>
      <c r="H353" s="254">
        <v>10.119999999999999</v>
      </c>
      <c r="I353" s="255"/>
      <c r="J353" s="250"/>
      <c r="K353" s="250"/>
      <c r="L353" s="256"/>
      <c r="M353" s="257"/>
      <c r="N353" s="258"/>
      <c r="O353" s="258"/>
      <c r="P353" s="258"/>
      <c r="Q353" s="258"/>
      <c r="R353" s="258"/>
      <c r="S353" s="258"/>
      <c r="T353" s="259"/>
      <c r="U353" s="13"/>
      <c r="V353" s="13"/>
      <c r="W353" s="13"/>
      <c r="X353" s="13"/>
      <c r="Y353" s="13"/>
      <c r="Z353" s="13"/>
      <c r="AA353" s="13"/>
      <c r="AB353" s="13"/>
      <c r="AC353" s="13"/>
      <c r="AD353" s="13"/>
      <c r="AE353" s="13"/>
      <c r="AT353" s="260" t="s">
        <v>150</v>
      </c>
      <c r="AU353" s="260" t="s">
        <v>84</v>
      </c>
      <c r="AV353" s="13" t="s">
        <v>84</v>
      </c>
      <c r="AW353" s="13" t="s">
        <v>31</v>
      </c>
      <c r="AX353" s="13" t="s">
        <v>74</v>
      </c>
      <c r="AY353" s="260" t="s">
        <v>141</v>
      </c>
    </row>
    <row r="354" s="14" customFormat="1">
      <c r="A354" s="14"/>
      <c r="B354" s="261"/>
      <c r="C354" s="262"/>
      <c r="D354" s="251" t="s">
        <v>150</v>
      </c>
      <c r="E354" s="263" t="s">
        <v>1</v>
      </c>
      <c r="F354" s="264" t="s">
        <v>154</v>
      </c>
      <c r="G354" s="262"/>
      <c r="H354" s="265">
        <v>387.54000000000002</v>
      </c>
      <c r="I354" s="266"/>
      <c r="J354" s="262"/>
      <c r="K354" s="262"/>
      <c r="L354" s="267"/>
      <c r="M354" s="268"/>
      <c r="N354" s="269"/>
      <c r="O354" s="269"/>
      <c r="P354" s="269"/>
      <c r="Q354" s="269"/>
      <c r="R354" s="269"/>
      <c r="S354" s="269"/>
      <c r="T354" s="270"/>
      <c r="U354" s="14"/>
      <c r="V354" s="14"/>
      <c r="W354" s="14"/>
      <c r="X354" s="14"/>
      <c r="Y354" s="14"/>
      <c r="Z354" s="14"/>
      <c r="AA354" s="14"/>
      <c r="AB354" s="14"/>
      <c r="AC354" s="14"/>
      <c r="AD354" s="14"/>
      <c r="AE354" s="14"/>
      <c r="AT354" s="271" t="s">
        <v>150</v>
      </c>
      <c r="AU354" s="271" t="s">
        <v>84</v>
      </c>
      <c r="AV354" s="14" t="s">
        <v>148</v>
      </c>
      <c r="AW354" s="14" t="s">
        <v>31</v>
      </c>
      <c r="AX354" s="14" t="s">
        <v>82</v>
      </c>
      <c r="AY354" s="271" t="s">
        <v>141</v>
      </c>
    </row>
    <row r="355" s="2" customFormat="1" ht="24.15" customHeight="1">
      <c r="A355" s="39"/>
      <c r="B355" s="40"/>
      <c r="C355" s="235" t="s">
        <v>514</v>
      </c>
      <c r="D355" s="235" t="s">
        <v>144</v>
      </c>
      <c r="E355" s="236" t="s">
        <v>515</v>
      </c>
      <c r="F355" s="237" t="s">
        <v>516</v>
      </c>
      <c r="G355" s="238" t="s">
        <v>147</v>
      </c>
      <c r="H355" s="239">
        <v>387.54000000000002</v>
      </c>
      <c r="I355" s="240"/>
      <c r="J355" s="241">
        <f>ROUND(I355*H355,2)</f>
        <v>0</v>
      </c>
      <c r="K355" s="242"/>
      <c r="L355" s="45"/>
      <c r="M355" s="243" t="s">
        <v>1</v>
      </c>
      <c r="N355" s="244" t="s">
        <v>39</v>
      </c>
      <c r="O355" s="92"/>
      <c r="P355" s="245">
        <f>O355*H355</f>
        <v>0</v>
      </c>
      <c r="Q355" s="245">
        <v>0.00020000000000000001</v>
      </c>
      <c r="R355" s="245">
        <f>Q355*H355</f>
        <v>0.077508000000000007</v>
      </c>
      <c r="S355" s="245">
        <v>0</v>
      </c>
      <c r="T355" s="246">
        <f>S355*H355</f>
        <v>0</v>
      </c>
      <c r="U355" s="39"/>
      <c r="V355" s="39"/>
      <c r="W355" s="39"/>
      <c r="X355" s="39"/>
      <c r="Y355" s="39"/>
      <c r="Z355" s="39"/>
      <c r="AA355" s="39"/>
      <c r="AB355" s="39"/>
      <c r="AC355" s="39"/>
      <c r="AD355" s="39"/>
      <c r="AE355" s="39"/>
      <c r="AR355" s="247" t="s">
        <v>236</v>
      </c>
      <c r="AT355" s="247" t="s">
        <v>144</v>
      </c>
      <c r="AU355" s="247" t="s">
        <v>84</v>
      </c>
      <c r="AY355" s="18" t="s">
        <v>141</v>
      </c>
      <c r="BE355" s="248">
        <f>IF(N355="základní",J355,0)</f>
        <v>0</v>
      </c>
      <c r="BF355" s="248">
        <f>IF(N355="snížená",J355,0)</f>
        <v>0</v>
      </c>
      <c r="BG355" s="248">
        <f>IF(N355="zákl. přenesená",J355,0)</f>
        <v>0</v>
      </c>
      <c r="BH355" s="248">
        <f>IF(N355="sníž. přenesená",J355,0)</f>
        <v>0</v>
      </c>
      <c r="BI355" s="248">
        <f>IF(N355="nulová",J355,0)</f>
        <v>0</v>
      </c>
      <c r="BJ355" s="18" t="s">
        <v>82</v>
      </c>
      <c r="BK355" s="248">
        <f>ROUND(I355*H355,2)</f>
        <v>0</v>
      </c>
      <c r="BL355" s="18" t="s">
        <v>236</v>
      </c>
      <c r="BM355" s="247" t="s">
        <v>517</v>
      </c>
    </row>
    <row r="356" s="2" customFormat="1" ht="24.15" customHeight="1">
      <c r="A356" s="39"/>
      <c r="B356" s="40"/>
      <c r="C356" s="235" t="s">
        <v>518</v>
      </c>
      <c r="D356" s="235" t="s">
        <v>144</v>
      </c>
      <c r="E356" s="236" t="s">
        <v>519</v>
      </c>
      <c r="F356" s="237" t="s">
        <v>520</v>
      </c>
      <c r="G356" s="238" t="s">
        <v>147</v>
      </c>
      <c r="H356" s="239">
        <v>387.54000000000002</v>
      </c>
      <c r="I356" s="240"/>
      <c r="J356" s="241">
        <f>ROUND(I356*H356,2)</f>
        <v>0</v>
      </c>
      <c r="K356" s="242"/>
      <c r="L356" s="45"/>
      <c r="M356" s="243" t="s">
        <v>1</v>
      </c>
      <c r="N356" s="244" t="s">
        <v>39</v>
      </c>
      <c r="O356" s="92"/>
      <c r="P356" s="245">
        <f>O356*H356</f>
        <v>0</v>
      </c>
      <c r="Q356" s="245">
        <v>0.00040000000000000002</v>
      </c>
      <c r="R356" s="245">
        <f>Q356*H356</f>
        <v>0.15501600000000002</v>
      </c>
      <c r="S356" s="245">
        <v>0</v>
      </c>
      <c r="T356" s="246">
        <f>S356*H356</f>
        <v>0</v>
      </c>
      <c r="U356" s="39"/>
      <c r="V356" s="39"/>
      <c r="W356" s="39"/>
      <c r="X356" s="39"/>
      <c r="Y356" s="39"/>
      <c r="Z356" s="39"/>
      <c r="AA356" s="39"/>
      <c r="AB356" s="39"/>
      <c r="AC356" s="39"/>
      <c r="AD356" s="39"/>
      <c r="AE356" s="39"/>
      <c r="AR356" s="247" t="s">
        <v>236</v>
      </c>
      <c r="AT356" s="247" t="s">
        <v>144</v>
      </c>
      <c r="AU356" s="247" t="s">
        <v>84</v>
      </c>
      <c r="AY356" s="18" t="s">
        <v>141</v>
      </c>
      <c r="BE356" s="248">
        <f>IF(N356="základní",J356,0)</f>
        <v>0</v>
      </c>
      <c r="BF356" s="248">
        <f>IF(N356="snížená",J356,0)</f>
        <v>0</v>
      </c>
      <c r="BG356" s="248">
        <f>IF(N356="zákl. přenesená",J356,0)</f>
        <v>0</v>
      </c>
      <c r="BH356" s="248">
        <f>IF(N356="sníž. přenesená",J356,0)</f>
        <v>0</v>
      </c>
      <c r="BI356" s="248">
        <f>IF(N356="nulová",J356,0)</f>
        <v>0</v>
      </c>
      <c r="BJ356" s="18" t="s">
        <v>82</v>
      </c>
      <c r="BK356" s="248">
        <f>ROUND(I356*H356,2)</f>
        <v>0</v>
      </c>
      <c r="BL356" s="18" t="s">
        <v>236</v>
      </c>
      <c r="BM356" s="247" t="s">
        <v>521</v>
      </c>
    </row>
    <row r="357" s="2" customFormat="1" ht="24.15" customHeight="1">
      <c r="A357" s="39"/>
      <c r="B357" s="40"/>
      <c r="C357" s="235" t="s">
        <v>522</v>
      </c>
      <c r="D357" s="235" t="s">
        <v>144</v>
      </c>
      <c r="E357" s="236" t="s">
        <v>523</v>
      </c>
      <c r="F357" s="237" t="s">
        <v>524</v>
      </c>
      <c r="G357" s="238" t="s">
        <v>378</v>
      </c>
      <c r="H357" s="239">
        <v>200</v>
      </c>
      <c r="I357" s="240"/>
      <c r="J357" s="241">
        <f>ROUND(I357*H357,2)</f>
        <v>0</v>
      </c>
      <c r="K357" s="242"/>
      <c r="L357" s="45"/>
      <c r="M357" s="243" t="s">
        <v>1</v>
      </c>
      <c r="N357" s="244" t="s">
        <v>39</v>
      </c>
      <c r="O357" s="92"/>
      <c r="P357" s="245">
        <f>O357*H357</f>
        <v>0</v>
      </c>
      <c r="Q357" s="245">
        <v>2.0000000000000002E-05</v>
      </c>
      <c r="R357" s="245">
        <f>Q357*H357</f>
        <v>0.0040000000000000001</v>
      </c>
      <c r="S357" s="245">
        <v>0</v>
      </c>
      <c r="T357" s="246">
        <f>S357*H357</f>
        <v>0</v>
      </c>
      <c r="U357" s="39"/>
      <c r="V357" s="39"/>
      <c r="W357" s="39"/>
      <c r="X357" s="39"/>
      <c r="Y357" s="39"/>
      <c r="Z357" s="39"/>
      <c r="AA357" s="39"/>
      <c r="AB357" s="39"/>
      <c r="AC357" s="39"/>
      <c r="AD357" s="39"/>
      <c r="AE357" s="39"/>
      <c r="AR357" s="247" t="s">
        <v>236</v>
      </c>
      <c r="AT357" s="247" t="s">
        <v>144</v>
      </c>
      <c r="AU357" s="247" t="s">
        <v>84</v>
      </c>
      <c r="AY357" s="18" t="s">
        <v>141</v>
      </c>
      <c r="BE357" s="248">
        <f>IF(N357="základní",J357,0)</f>
        <v>0</v>
      </c>
      <c r="BF357" s="248">
        <f>IF(N357="snížená",J357,0)</f>
        <v>0</v>
      </c>
      <c r="BG357" s="248">
        <f>IF(N357="zákl. přenesená",J357,0)</f>
        <v>0</v>
      </c>
      <c r="BH357" s="248">
        <f>IF(N357="sníž. přenesená",J357,0)</f>
        <v>0</v>
      </c>
      <c r="BI357" s="248">
        <f>IF(N357="nulová",J357,0)</f>
        <v>0</v>
      </c>
      <c r="BJ357" s="18" t="s">
        <v>82</v>
      </c>
      <c r="BK357" s="248">
        <f>ROUND(I357*H357,2)</f>
        <v>0</v>
      </c>
      <c r="BL357" s="18" t="s">
        <v>236</v>
      </c>
      <c r="BM357" s="247" t="s">
        <v>525</v>
      </c>
    </row>
    <row r="358" s="2" customFormat="1" ht="24.15" customHeight="1">
      <c r="A358" s="39"/>
      <c r="B358" s="40"/>
      <c r="C358" s="235" t="s">
        <v>526</v>
      </c>
      <c r="D358" s="235" t="s">
        <v>144</v>
      </c>
      <c r="E358" s="236" t="s">
        <v>527</v>
      </c>
      <c r="F358" s="237" t="s">
        <v>528</v>
      </c>
      <c r="G358" s="238" t="s">
        <v>378</v>
      </c>
      <c r="H358" s="239">
        <v>222.69</v>
      </c>
      <c r="I358" s="240"/>
      <c r="J358" s="241">
        <f>ROUND(I358*H358,2)</f>
        <v>0</v>
      </c>
      <c r="K358" s="242"/>
      <c r="L358" s="45"/>
      <c r="M358" s="243" t="s">
        <v>1</v>
      </c>
      <c r="N358" s="244" t="s">
        <v>39</v>
      </c>
      <c r="O358" s="92"/>
      <c r="P358" s="245">
        <f>O358*H358</f>
        <v>0</v>
      </c>
      <c r="Q358" s="245">
        <v>6.0000000000000002E-05</v>
      </c>
      <c r="R358" s="245">
        <f>Q358*H358</f>
        <v>0.013361400000000001</v>
      </c>
      <c r="S358" s="245">
        <v>0</v>
      </c>
      <c r="T358" s="246">
        <f>S358*H358</f>
        <v>0</v>
      </c>
      <c r="U358" s="39"/>
      <c r="V358" s="39"/>
      <c r="W358" s="39"/>
      <c r="X358" s="39"/>
      <c r="Y358" s="39"/>
      <c r="Z358" s="39"/>
      <c r="AA358" s="39"/>
      <c r="AB358" s="39"/>
      <c r="AC358" s="39"/>
      <c r="AD358" s="39"/>
      <c r="AE358" s="39"/>
      <c r="AR358" s="247" t="s">
        <v>236</v>
      </c>
      <c r="AT358" s="247" t="s">
        <v>144</v>
      </c>
      <c r="AU358" s="247" t="s">
        <v>84</v>
      </c>
      <c r="AY358" s="18" t="s">
        <v>141</v>
      </c>
      <c r="BE358" s="248">
        <f>IF(N358="základní",J358,0)</f>
        <v>0</v>
      </c>
      <c r="BF358" s="248">
        <f>IF(N358="snížená",J358,0)</f>
        <v>0</v>
      </c>
      <c r="BG358" s="248">
        <f>IF(N358="zákl. přenesená",J358,0)</f>
        <v>0</v>
      </c>
      <c r="BH358" s="248">
        <f>IF(N358="sníž. přenesená",J358,0)</f>
        <v>0</v>
      </c>
      <c r="BI358" s="248">
        <f>IF(N358="nulová",J358,0)</f>
        <v>0</v>
      </c>
      <c r="BJ358" s="18" t="s">
        <v>82</v>
      </c>
      <c r="BK358" s="248">
        <f>ROUND(I358*H358,2)</f>
        <v>0</v>
      </c>
      <c r="BL358" s="18" t="s">
        <v>236</v>
      </c>
      <c r="BM358" s="247" t="s">
        <v>529</v>
      </c>
    </row>
    <row r="359" s="15" customFormat="1">
      <c r="A359" s="15"/>
      <c r="B359" s="272"/>
      <c r="C359" s="273"/>
      <c r="D359" s="251" t="s">
        <v>150</v>
      </c>
      <c r="E359" s="274" t="s">
        <v>1</v>
      </c>
      <c r="F359" s="275" t="s">
        <v>530</v>
      </c>
      <c r="G359" s="273"/>
      <c r="H359" s="274" t="s">
        <v>1</v>
      </c>
      <c r="I359" s="276"/>
      <c r="J359" s="273"/>
      <c r="K359" s="273"/>
      <c r="L359" s="277"/>
      <c r="M359" s="278"/>
      <c r="N359" s="279"/>
      <c r="O359" s="279"/>
      <c r="P359" s="279"/>
      <c r="Q359" s="279"/>
      <c r="R359" s="279"/>
      <c r="S359" s="279"/>
      <c r="T359" s="280"/>
      <c r="U359" s="15"/>
      <c r="V359" s="15"/>
      <c r="W359" s="15"/>
      <c r="X359" s="15"/>
      <c r="Y359" s="15"/>
      <c r="Z359" s="15"/>
      <c r="AA359" s="15"/>
      <c r="AB359" s="15"/>
      <c r="AC359" s="15"/>
      <c r="AD359" s="15"/>
      <c r="AE359" s="15"/>
      <c r="AT359" s="281" t="s">
        <v>150</v>
      </c>
      <c r="AU359" s="281" t="s">
        <v>84</v>
      </c>
      <c r="AV359" s="15" t="s">
        <v>82</v>
      </c>
      <c r="AW359" s="15" t="s">
        <v>31</v>
      </c>
      <c r="AX359" s="15" t="s">
        <v>74</v>
      </c>
      <c r="AY359" s="281" t="s">
        <v>141</v>
      </c>
    </row>
    <row r="360" s="13" customFormat="1">
      <c r="A360" s="13"/>
      <c r="B360" s="249"/>
      <c r="C360" s="250"/>
      <c r="D360" s="251" t="s">
        <v>150</v>
      </c>
      <c r="E360" s="252" t="s">
        <v>1</v>
      </c>
      <c r="F360" s="253" t="s">
        <v>531</v>
      </c>
      <c r="G360" s="250"/>
      <c r="H360" s="254">
        <v>36.93</v>
      </c>
      <c r="I360" s="255"/>
      <c r="J360" s="250"/>
      <c r="K360" s="250"/>
      <c r="L360" s="256"/>
      <c r="M360" s="257"/>
      <c r="N360" s="258"/>
      <c r="O360" s="258"/>
      <c r="P360" s="258"/>
      <c r="Q360" s="258"/>
      <c r="R360" s="258"/>
      <c r="S360" s="258"/>
      <c r="T360" s="259"/>
      <c r="U360" s="13"/>
      <c r="V360" s="13"/>
      <c r="W360" s="13"/>
      <c r="X360" s="13"/>
      <c r="Y360" s="13"/>
      <c r="Z360" s="13"/>
      <c r="AA360" s="13"/>
      <c r="AB360" s="13"/>
      <c r="AC360" s="13"/>
      <c r="AD360" s="13"/>
      <c r="AE360" s="13"/>
      <c r="AT360" s="260" t="s">
        <v>150</v>
      </c>
      <c r="AU360" s="260" t="s">
        <v>84</v>
      </c>
      <c r="AV360" s="13" t="s">
        <v>84</v>
      </c>
      <c r="AW360" s="13" t="s">
        <v>31</v>
      </c>
      <c r="AX360" s="13" t="s">
        <v>74</v>
      </c>
      <c r="AY360" s="260" t="s">
        <v>141</v>
      </c>
    </row>
    <row r="361" s="13" customFormat="1">
      <c r="A361" s="13"/>
      <c r="B361" s="249"/>
      <c r="C361" s="250"/>
      <c r="D361" s="251" t="s">
        <v>150</v>
      </c>
      <c r="E361" s="252" t="s">
        <v>1</v>
      </c>
      <c r="F361" s="253" t="s">
        <v>532</v>
      </c>
      <c r="G361" s="250"/>
      <c r="H361" s="254">
        <v>27</v>
      </c>
      <c r="I361" s="255"/>
      <c r="J361" s="250"/>
      <c r="K361" s="250"/>
      <c r="L361" s="256"/>
      <c r="M361" s="257"/>
      <c r="N361" s="258"/>
      <c r="O361" s="258"/>
      <c r="P361" s="258"/>
      <c r="Q361" s="258"/>
      <c r="R361" s="258"/>
      <c r="S361" s="258"/>
      <c r="T361" s="259"/>
      <c r="U361" s="13"/>
      <c r="V361" s="13"/>
      <c r="W361" s="13"/>
      <c r="X361" s="13"/>
      <c r="Y361" s="13"/>
      <c r="Z361" s="13"/>
      <c r="AA361" s="13"/>
      <c r="AB361" s="13"/>
      <c r="AC361" s="13"/>
      <c r="AD361" s="13"/>
      <c r="AE361" s="13"/>
      <c r="AT361" s="260" t="s">
        <v>150</v>
      </c>
      <c r="AU361" s="260" t="s">
        <v>84</v>
      </c>
      <c r="AV361" s="13" t="s">
        <v>84</v>
      </c>
      <c r="AW361" s="13" t="s">
        <v>31</v>
      </c>
      <c r="AX361" s="13" t="s">
        <v>74</v>
      </c>
      <c r="AY361" s="260" t="s">
        <v>141</v>
      </c>
    </row>
    <row r="362" s="13" customFormat="1">
      <c r="A362" s="13"/>
      <c r="B362" s="249"/>
      <c r="C362" s="250"/>
      <c r="D362" s="251" t="s">
        <v>150</v>
      </c>
      <c r="E362" s="252" t="s">
        <v>1</v>
      </c>
      <c r="F362" s="253" t="s">
        <v>533</v>
      </c>
      <c r="G362" s="250"/>
      <c r="H362" s="254">
        <v>24.550000000000001</v>
      </c>
      <c r="I362" s="255"/>
      <c r="J362" s="250"/>
      <c r="K362" s="250"/>
      <c r="L362" s="256"/>
      <c r="M362" s="257"/>
      <c r="N362" s="258"/>
      <c r="O362" s="258"/>
      <c r="P362" s="258"/>
      <c r="Q362" s="258"/>
      <c r="R362" s="258"/>
      <c r="S362" s="258"/>
      <c r="T362" s="259"/>
      <c r="U362" s="13"/>
      <c r="V362" s="13"/>
      <c r="W362" s="13"/>
      <c r="X362" s="13"/>
      <c r="Y362" s="13"/>
      <c r="Z362" s="13"/>
      <c r="AA362" s="13"/>
      <c r="AB362" s="13"/>
      <c r="AC362" s="13"/>
      <c r="AD362" s="13"/>
      <c r="AE362" s="13"/>
      <c r="AT362" s="260" t="s">
        <v>150</v>
      </c>
      <c r="AU362" s="260" t="s">
        <v>84</v>
      </c>
      <c r="AV362" s="13" t="s">
        <v>84</v>
      </c>
      <c r="AW362" s="13" t="s">
        <v>31</v>
      </c>
      <c r="AX362" s="13" t="s">
        <v>74</v>
      </c>
      <c r="AY362" s="260" t="s">
        <v>141</v>
      </c>
    </row>
    <row r="363" s="13" customFormat="1">
      <c r="A363" s="13"/>
      <c r="B363" s="249"/>
      <c r="C363" s="250"/>
      <c r="D363" s="251" t="s">
        <v>150</v>
      </c>
      <c r="E363" s="252" t="s">
        <v>1</v>
      </c>
      <c r="F363" s="253" t="s">
        <v>534</v>
      </c>
      <c r="G363" s="250"/>
      <c r="H363" s="254">
        <v>56.57</v>
      </c>
      <c r="I363" s="255"/>
      <c r="J363" s="250"/>
      <c r="K363" s="250"/>
      <c r="L363" s="256"/>
      <c r="M363" s="257"/>
      <c r="N363" s="258"/>
      <c r="O363" s="258"/>
      <c r="P363" s="258"/>
      <c r="Q363" s="258"/>
      <c r="R363" s="258"/>
      <c r="S363" s="258"/>
      <c r="T363" s="259"/>
      <c r="U363" s="13"/>
      <c r="V363" s="13"/>
      <c r="W363" s="13"/>
      <c r="X363" s="13"/>
      <c r="Y363" s="13"/>
      <c r="Z363" s="13"/>
      <c r="AA363" s="13"/>
      <c r="AB363" s="13"/>
      <c r="AC363" s="13"/>
      <c r="AD363" s="13"/>
      <c r="AE363" s="13"/>
      <c r="AT363" s="260" t="s">
        <v>150</v>
      </c>
      <c r="AU363" s="260" t="s">
        <v>84</v>
      </c>
      <c r="AV363" s="13" t="s">
        <v>84</v>
      </c>
      <c r="AW363" s="13" t="s">
        <v>31</v>
      </c>
      <c r="AX363" s="13" t="s">
        <v>74</v>
      </c>
      <c r="AY363" s="260" t="s">
        <v>141</v>
      </c>
    </row>
    <row r="364" s="13" customFormat="1">
      <c r="A364" s="13"/>
      <c r="B364" s="249"/>
      <c r="C364" s="250"/>
      <c r="D364" s="251" t="s">
        <v>150</v>
      </c>
      <c r="E364" s="252" t="s">
        <v>1</v>
      </c>
      <c r="F364" s="253" t="s">
        <v>535</v>
      </c>
      <c r="G364" s="250"/>
      <c r="H364" s="254">
        <v>41.670000000000002</v>
      </c>
      <c r="I364" s="255"/>
      <c r="J364" s="250"/>
      <c r="K364" s="250"/>
      <c r="L364" s="256"/>
      <c r="M364" s="257"/>
      <c r="N364" s="258"/>
      <c r="O364" s="258"/>
      <c r="P364" s="258"/>
      <c r="Q364" s="258"/>
      <c r="R364" s="258"/>
      <c r="S364" s="258"/>
      <c r="T364" s="259"/>
      <c r="U364" s="13"/>
      <c r="V364" s="13"/>
      <c r="W364" s="13"/>
      <c r="X364" s="13"/>
      <c r="Y364" s="13"/>
      <c r="Z364" s="13"/>
      <c r="AA364" s="13"/>
      <c r="AB364" s="13"/>
      <c r="AC364" s="13"/>
      <c r="AD364" s="13"/>
      <c r="AE364" s="13"/>
      <c r="AT364" s="260" t="s">
        <v>150</v>
      </c>
      <c r="AU364" s="260" t="s">
        <v>84</v>
      </c>
      <c r="AV364" s="13" t="s">
        <v>84</v>
      </c>
      <c r="AW364" s="13" t="s">
        <v>31</v>
      </c>
      <c r="AX364" s="13" t="s">
        <v>74</v>
      </c>
      <c r="AY364" s="260" t="s">
        <v>141</v>
      </c>
    </row>
    <row r="365" s="13" customFormat="1">
      <c r="A365" s="13"/>
      <c r="B365" s="249"/>
      <c r="C365" s="250"/>
      <c r="D365" s="251" t="s">
        <v>150</v>
      </c>
      <c r="E365" s="252" t="s">
        <v>1</v>
      </c>
      <c r="F365" s="253" t="s">
        <v>536</v>
      </c>
      <c r="G365" s="250"/>
      <c r="H365" s="254">
        <v>24.120000000000001</v>
      </c>
      <c r="I365" s="255"/>
      <c r="J365" s="250"/>
      <c r="K365" s="250"/>
      <c r="L365" s="256"/>
      <c r="M365" s="257"/>
      <c r="N365" s="258"/>
      <c r="O365" s="258"/>
      <c r="P365" s="258"/>
      <c r="Q365" s="258"/>
      <c r="R365" s="258"/>
      <c r="S365" s="258"/>
      <c r="T365" s="259"/>
      <c r="U365" s="13"/>
      <c r="V365" s="13"/>
      <c r="W365" s="13"/>
      <c r="X365" s="13"/>
      <c r="Y365" s="13"/>
      <c r="Z365" s="13"/>
      <c r="AA365" s="13"/>
      <c r="AB365" s="13"/>
      <c r="AC365" s="13"/>
      <c r="AD365" s="13"/>
      <c r="AE365" s="13"/>
      <c r="AT365" s="260" t="s">
        <v>150</v>
      </c>
      <c r="AU365" s="260" t="s">
        <v>84</v>
      </c>
      <c r="AV365" s="13" t="s">
        <v>84</v>
      </c>
      <c r="AW365" s="13" t="s">
        <v>31</v>
      </c>
      <c r="AX365" s="13" t="s">
        <v>74</v>
      </c>
      <c r="AY365" s="260" t="s">
        <v>141</v>
      </c>
    </row>
    <row r="366" s="13" customFormat="1">
      <c r="A366" s="13"/>
      <c r="B366" s="249"/>
      <c r="C366" s="250"/>
      <c r="D366" s="251" t="s">
        <v>150</v>
      </c>
      <c r="E366" s="252" t="s">
        <v>1</v>
      </c>
      <c r="F366" s="253" t="s">
        <v>537</v>
      </c>
      <c r="G366" s="250"/>
      <c r="H366" s="254">
        <v>11.85</v>
      </c>
      <c r="I366" s="255"/>
      <c r="J366" s="250"/>
      <c r="K366" s="250"/>
      <c r="L366" s="256"/>
      <c r="M366" s="257"/>
      <c r="N366" s="258"/>
      <c r="O366" s="258"/>
      <c r="P366" s="258"/>
      <c r="Q366" s="258"/>
      <c r="R366" s="258"/>
      <c r="S366" s="258"/>
      <c r="T366" s="259"/>
      <c r="U366" s="13"/>
      <c r="V366" s="13"/>
      <c r="W366" s="13"/>
      <c r="X366" s="13"/>
      <c r="Y366" s="13"/>
      <c r="Z366" s="13"/>
      <c r="AA366" s="13"/>
      <c r="AB366" s="13"/>
      <c r="AC366" s="13"/>
      <c r="AD366" s="13"/>
      <c r="AE366" s="13"/>
      <c r="AT366" s="260" t="s">
        <v>150</v>
      </c>
      <c r="AU366" s="260" t="s">
        <v>84</v>
      </c>
      <c r="AV366" s="13" t="s">
        <v>84</v>
      </c>
      <c r="AW366" s="13" t="s">
        <v>31</v>
      </c>
      <c r="AX366" s="13" t="s">
        <v>74</v>
      </c>
      <c r="AY366" s="260" t="s">
        <v>141</v>
      </c>
    </row>
    <row r="367" s="14" customFormat="1">
      <c r="A367" s="14"/>
      <c r="B367" s="261"/>
      <c r="C367" s="262"/>
      <c r="D367" s="251" t="s">
        <v>150</v>
      </c>
      <c r="E367" s="263" t="s">
        <v>1</v>
      </c>
      <c r="F367" s="264" t="s">
        <v>154</v>
      </c>
      <c r="G367" s="262"/>
      <c r="H367" s="265">
        <v>222.69000000000003</v>
      </c>
      <c r="I367" s="266"/>
      <c r="J367" s="262"/>
      <c r="K367" s="262"/>
      <c r="L367" s="267"/>
      <c r="M367" s="268"/>
      <c r="N367" s="269"/>
      <c r="O367" s="269"/>
      <c r="P367" s="269"/>
      <c r="Q367" s="269"/>
      <c r="R367" s="269"/>
      <c r="S367" s="269"/>
      <c r="T367" s="270"/>
      <c r="U367" s="14"/>
      <c r="V367" s="14"/>
      <c r="W367" s="14"/>
      <c r="X367" s="14"/>
      <c r="Y367" s="14"/>
      <c r="Z367" s="14"/>
      <c r="AA367" s="14"/>
      <c r="AB367" s="14"/>
      <c r="AC367" s="14"/>
      <c r="AD367" s="14"/>
      <c r="AE367" s="14"/>
      <c r="AT367" s="271" t="s">
        <v>150</v>
      </c>
      <c r="AU367" s="271" t="s">
        <v>84</v>
      </c>
      <c r="AV367" s="14" t="s">
        <v>148</v>
      </c>
      <c r="AW367" s="14" t="s">
        <v>31</v>
      </c>
      <c r="AX367" s="14" t="s">
        <v>82</v>
      </c>
      <c r="AY367" s="271" t="s">
        <v>141</v>
      </c>
    </row>
    <row r="368" s="2" customFormat="1" ht="21.75" customHeight="1">
      <c r="A368" s="39"/>
      <c r="B368" s="40"/>
      <c r="C368" s="282" t="s">
        <v>538</v>
      </c>
      <c r="D368" s="282" t="s">
        <v>241</v>
      </c>
      <c r="E368" s="283" t="s">
        <v>539</v>
      </c>
      <c r="F368" s="284" t="s">
        <v>540</v>
      </c>
      <c r="G368" s="285" t="s">
        <v>147</v>
      </c>
      <c r="H368" s="286">
        <v>450.79000000000002</v>
      </c>
      <c r="I368" s="287"/>
      <c r="J368" s="288">
        <f>ROUND(I368*H368,2)</f>
        <v>0</v>
      </c>
      <c r="K368" s="289"/>
      <c r="L368" s="290"/>
      <c r="M368" s="291" t="s">
        <v>1</v>
      </c>
      <c r="N368" s="292" t="s">
        <v>39</v>
      </c>
      <c r="O368" s="92"/>
      <c r="P368" s="245">
        <f>O368*H368</f>
        <v>0</v>
      </c>
      <c r="Q368" s="245">
        <v>0.0033999999999999998</v>
      </c>
      <c r="R368" s="245">
        <f>Q368*H368</f>
        <v>1.532686</v>
      </c>
      <c r="S368" s="245">
        <v>0</v>
      </c>
      <c r="T368" s="246">
        <f>S368*H368</f>
        <v>0</v>
      </c>
      <c r="U368" s="39"/>
      <c r="V368" s="39"/>
      <c r="W368" s="39"/>
      <c r="X368" s="39"/>
      <c r="Y368" s="39"/>
      <c r="Z368" s="39"/>
      <c r="AA368" s="39"/>
      <c r="AB368" s="39"/>
      <c r="AC368" s="39"/>
      <c r="AD368" s="39"/>
      <c r="AE368" s="39"/>
      <c r="AR368" s="247" t="s">
        <v>244</v>
      </c>
      <c r="AT368" s="247" t="s">
        <v>241</v>
      </c>
      <c r="AU368" s="247" t="s">
        <v>84</v>
      </c>
      <c r="AY368" s="18" t="s">
        <v>141</v>
      </c>
      <c r="BE368" s="248">
        <f>IF(N368="základní",J368,0)</f>
        <v>0</v>
      </c>
      <c r="BF368" s="248">
        <f>IF(N368="snížená",J368,0)</f>
        <v>0</v>
      </c>
      <c r="BG368" s="248">
        <f>IF(N368="zákl. přenesená",J368,0)</f>
        <v>0</v>
      </c>
      <c r="BH368" s="248">
        <f>IF(N368="sníž. přenesená",J368,0)</f>
        <v>0</v>
      </c>
      <c r="BI368" s="248">
        <f>IF(N368="nulová",J368,0)</f>
        <v>0</v>
      </c>
      <c r="BJ368" s="18" t="s">
        <v>82</v>
      </c>
      <c r="BK368" s="248">
        <f>ROUND(I368*H368,2)</f>
        <v>0</v>
      </c>
      <c r="BL368" s="18" t="s">
        <v>236</v>
      </c>
      <c r="BM368" s="247" t="s">
        <v>541</v>
      </c>
    </row>
    <row r="369" s="13" customFormat="1">
      <c r="A369" s="13"/>
      <c r="B369" s="249"/>
      <c r="C369" s="250"/>
      <c r="D369" s="251" t="s">
        <v>150</v>
      </c>
      <c r="E369" s="252" t="s">
        <v>1</v>
      </c>
      <c r="F369" s="253" t="s">
        <v>542</v>
      </c>
      <c r="G369" s="250"/>
      <c r="H369" s="254">
        <v>426.29399999999998</v>
      </c>
      <c r="I369" s="255"/>
      <c r="J369" s="250"/>
      <c r="K369" s="250"/>
      <c r="L369" s="256"/>
      <c r="M369" s="257"/>
      <c r="N369" s="258"/>
      <c r="O369" s="258"/>
      <c r="P369" s="258"/>
      <c r="Q369" s="258"/>
      <c r="R369" s="258"/>
      <c r="S369" s="258"/>
      <c r="T369" s="259"/>
      <c r="U369" s="13"/>
      <c r="V369" s="13"/>
      <c r="W369" s="13"/>
      <c r="X369" s="13"/>
      <c r="Y369" s="13"/>
      <c r="Z369" s="13"/>
      <c r="AA369" s="13"/>
      <c r="AB369" s="13"/>
      <c r="AC369" s="13"/>
      <c r="AD369" s="13"/>
      <c r="AE369" s="13"/>
      <c r="AT369" s="260" t="s">
        <v>150</v>
      </c>
      <c r="AU369" s="260" t="s">
        <v>84</v>
      </c>
      <c r="AV369" s="13" t="s">
        <v>84</v>
      </c>
      <c r="AW369" s="13" t="s">
        <v>31</v>
      </c>
      <c r="AX369" s="13" t="s">
        <v>74</v>
      </c>
      <c r="AY369" s="260" t="s">
        <v>141</v>
      </c>
    </row>
    <row r="370" s="13" customFormat="1">
      <c r="A370" s="13"/>
      <c r="B370" s="249"/>
      <c r="C370" s="250"/>
      <c r="D370" s="251" t="s">
        <v>150</v>
      </c>
      <c r="E370" s="252" t="s">
        <v>1</v>
      </c>
      <c r="F370" s="253" t="s">
        <v>543</v>
      </c>
      <c r="G370" s="250"/>
      <c r="H370" s="254">
        <v>24.495999999999999</v>
      </c>
      <c r="I370" s="255"/>
      <c r="J370" s="250"/>
      <c r="K370" s="250"/>
      <c r="L370" s="256"/>
      <c r="M370" s="257"/>
      <c r="N370" s="258"/>
      <c r="O370" s="258"/>
      <c r="P370" s="258"/>
      <c r="Q370" s="258"/>
      <c r="R370" s="258"/>
      <c r="S370" s="258"/>
      <c r="T370" s="259"/>
      <c r="U370" s="13"/>
      <c r="V370" s="13"/>
      <c r="W370" s="13"/>
      <c r="X370" s="13"/>
      <c r="Y370" s="13"/>
      <c r="Z370" s="13"/>
      <c r="AA370" s="13"/>
      <c r="AB370" s="13"/>
      <c r="AC370" s="13"/>
      <c r="AD370" s="13"/>
      <c r="AE370" s="13"/>
      <c r="AT370" s="260" t="s">
        <v>150</v>
      </c>
      <c r="AU370" s="260" t="s">
        <v>84</v>
      </c>
      <c r="AV370" s="13" t="s">
        <v>84</v>
      </c>
      <c r="AW370" s="13" t="s">
        <v>31</v>
      </c>
      <c r="AX370" s="13" t="s">
        <v>74</v>
      </c>
      <c r="AY370" s="260" t="s">
        <v>141</v>
      </c>
    </row>
    <row r="371" s="14" customFormat="1">
      <c r="A371" s="14"/>
      <c r="B371" s="261"/>
      <c r="C371" s="262"/>
      <c r="D371" s="251" t="s">
        <v>150</v>
      </c>
      <c r="E371" s="263" t="s">
        <v>1</v>
      </c>
      <c r="F371" s="264" t="s">
        <v>154</v>
      </c>
      <c r="G371" s="262"/>
      <c r="H371" s="265">
        <v>450.78999999999996</v>
      </c>
      <c r="I371" s="266"/>
      <c r="J371" s="262"/>
      <c r="K371" s="262"/>
      <c r="L371" s="267"/>
      <c r="M371" s="268"/>
      <c r="N371" s="269"/>
      <c r="O371" s="269"/>
      <c r="P371" s="269"/>
      <c r="Q371" s="269"/>
      <c r="R371" s="269"/>
      <c r="S371" s="269"/>
      <c r="T371" s="270"/>
      <c r="U371" s="14"/>
      <c r="V371" s="14"/>
      <c r="W371" s="14"/>
      <c r="X371" s="14"/>
      <c r="Y371" s="14"/>
      <c r="Z371" s="14"/>
      <c r="AA371" s="14"/>
      <c r="AB371" s="14"/>
      <c r="AC371" s="14"/>
      <c r="AD371" s="14"/>
      <c r="AE371" s="14"/>
      <c r="AT371" s="271" t="s">
        <v>150</v>
      </c>
      <c r="AU371" s="271" t="s">
        <v>84</v>
      </c>
      <c r="AV371" s="14" t="s">
        <v>148</v>
      </c>
      <c r="AW371" s="14" t="s">
        <v>31</v>
      </c>
      <c r="AX371" s="14" t="s">
        <v>82</v>
      </c>
      <c r="AY371" s="271" t="s">
        <v>141</v>
      </c>
    </row>
    <row r="372" s="2" customFormat="1" ht="16.5" customHeight="1">
      <c r="A372" s="39"/>
      <c r="B372" s="40"/>
      <c r="C372" s="282" t="s">
        <v>544</v>
      </c>
      <c r="D372" s="282" t="s">
        <v>241</v>
      </c>
      <c r="E372" s="283" t="s">
        <v>545</v>
      </c>
      <c r="F372" s="284" t="s">
        <v>546</v>
      </c>
      <c r="G372" s="285" t="s">
        <v>378</v>
      </c>
      <c r="H372" s="286">
        <v>233.82499999999999</v>
      </c>
      <c r="I372" s="287"/>
      <c r="J372" s="288">
        <f>ROUND(I372*H372,2)</f>
        <v>0</v>
      </c>
      <c r="K372" s="289"/>
      <c r="L372" s="290"/>
      <c r="M372" s="291" t="s">
        <v>1</v>
      </c>
      <c r="N372" s="292" t="s">
        <v>39</v>
      </c>
      <c r="O372" s="92"/>
      <c r="P372" s="245">
        <f>O372*H372</f>
        <v>0</v>
      </c>
      <c r="Q372" s="245">
        <v>0.00027</v>
      </c>
      <c r="R372" s="245">
        <f>Q372*H372</f>
        <v>0.063132750000000001</v>
      </c>
      <c r="S372" s="245">
        <v>0</v>
      </c>
      <c r="T372" s="246">
        <f>S372*H372</f>
        <v>0</v>
      </c>
      <c r="U372" s="39"/>
      <c r="V372" s="39"/>
      <c r="W372" s="39"/>
      <c r="X372" s="39"/>
      <c r="Y372" s="39"/>
      <c r="Z372" s="39"/>
      <c r="AA372" s="39"/>
      <c r="AB372" s="39"/>
      <c r="AC372" s="39"/>
      <c r="AD372" s="39"/>
      <c r="AE372" s="39"/>
      <c r="AR372" s="247" t="s">
        <v>244</v>
      </c>
      <c r="AT372" s="247" t="s">
        <v>241</v>
      </c>
      <c r="AU372" s="247" t="s">
        <v>84</v>
      </c>
      <c r="AY372" s="18" t="s">
        <v>141</v>
      </c>
      <c r="BE372" s="248">
        <f>IF(N372="základní",J372,0)</f>
        <v>0</v>
      </c>
      <c r="BF372" s="248">
        <f>IF(N372="snížená",J372,0)</f>
        <v>0</v>
      </c>
      <c r="BG372" s="248">
        <f>IF(N372="zákl. přenesená",J372,0)</f>
        <v>0</v>
      </c>
      <c r="BH372" s="248">
        <f>IF(N372="sníž. přenesená",J372,0)</f>
        <v>0</v>
      </c>
      <c r="BI372" s="248">
        <f>IF(N372="nulová",J372,0)</f>
        <v>0</v>
      </c>
      <c r="BJ372" s="18" t="s">
        <v>82</v>
      </c>
      <c r="BK372" s="248">
        <f>ROUND(I372*H372,2)</f>
        <v>0</v>
      </c>
      <c r="BL372" s="18" t="s">
        <v>236</v>
      </c>
      <c r="BM372" s="247" t="s">
        <v>547</v>
      </c>
    </row>
    <row r="373" s="13" customFormat="1">
      <c r="A373" s="13"/>
      <c r="B373" s="249"/>
      <c r="C373" s="250"/>
      <c r="D373" s="251" t="s">
        <v>150</v>
      </c>
      <c r="E373" s="252" t="s">
        <v>1</v>
      </c>
      <c r="F373" s="253" t="s">
        <v>548</v>
      </c>
      <c r="G373" s="250"/>
      <c r="H373" s="254">
        <v>233.82499999999999</v>
      </c>
      <c r="I373" s="255"/>
      <c r="J373" s="250"/>
      <c r="K373" s="250"/>
      <c r="L373" s="256"/>
      <c r="M373" s="257"/>
      <c r="N373" s="258"/>
      <c r="O373" s="258"/>
      <c r="P373" s="258"/>
      <c r="Q373" s="258"/>
      <c r="R373" s="258"/>
      <c r="S373" s="258"/>
      <c r="T373" s="259"/>
      <c r="U373" s="13"/>
      <c r="V373" s="13"/>
      <c r="W373" s="13"/>
      <c r="X373" s="13"/>
      <c r="Y373" s="13"/>
      <c r="Z373" s="13"/>
      <c r="AA373" s="13"/>
      <c r="AB373" s="13"/>
      <c r="AC373" s="13"/>
      <c r="AD373" s="13"/>
      <c r="AE373" s="13"/>
      <c r="AT373" s="260" t="s">
        <v>150</v>
      </c>
      <c r="AU373" s="260" t="s">
        <v>84</v>
      </c>
      <c r="AV373" s="13" t="s">
        <v>84</v>
      </c>
      <c r="AW373" s="13" t="s">
        <v>31</v>
      </c>
      <c r="AX373" s="13" t="s">
        <v>82</v>
      </c>
      <c r="AY373" s="260" t="s">
        <v>141</v>
      </c>
    </row>
    <row r="374" s="2" customFormat="1" ht="16.5" customHeight="1">
      <c r="A374" s="39"/>
      <c r="B374" s="40"/>
      <c r="C374" s="282" t="s">
        <v>549</v>
      </c>
      <c r="D374" s="282" t="s">
        <v>241</v>
      </c>
      <c r="E374" s="283" t="s">
        <v>550</v>
      </c>
      <c r="F374" s="284" t="s">
        <v>551</v>
      </c>
      <c r="G374" s="285" t="s">
        <v>378</v>
      </c>
      <c r="H374" s="286">
        <v>233.82499999999999</v>
      </c>
      <c r="I374" s="287"/>
      <c r="J374" s="288">
        <f>ROUND(I374*H374,2)</f>
        <v>0</v>
      </c>
      <c r="K374" s="289"/>
      <c r="L374" s="290"/>
      <c r="M374" s="291" t="s">
        <v>1</v>
      </c>
      <c r="N374" s="292" t="s">
        <v>39</v>
      </c>
      <c r="O374" s="92"/>
      <c r="P374" s="245">
        <f>O374*H374</f>
        <v>0</v>
      </c>
      <c r="Q374" s="245">
        <v>0.00027</v>
      </c>
      <c r="R374" s="245">
        <f>Q374*H374</f>
        <v>0.063132750000000001</v>
      </c>
      <c r="S374" s="245">
        <v>0</v>
      </c>
      <c r="T374" s="246">
        <f>S374*H374</f>
        <v>0</v>
      </c>
      <c r="U374" s="39"/>
      <c r="V374" s="39"/>
      <c r="W374" s="39"/>
      <c r="X374" s="39"/>
      <c r="Y374" s="39"/>
      <c r="Z374" s="39"/>
      <c r="AA374" s="39"/>
      <c r="AB374" s="39"/>
      <c r="AC374" s="39"/>
      <c r="AD374" s="39"/>
      <c r="AE374" s="39"/>
      <c r="AR374" s="247" t="s">
        <v>244</v>
      </c>
      <c r="AT374" s="247" t="s">
        <v>241</v>
      </c>
      <c r="AU374" s="247" t="s">
        <v>84</v>
      </c>
      <c r="AY374" s="18" t="s">
        <v>141</v>
      </c>
      <c r="BE374" s="248">
        <f>IF(N374="základní",J374,0)</f>
        <v>0</v>
      </c>
      <c r="BF374" s="248">
        <f>IF(N374="snížená",J374,0)</f>
        <v>0</v>
      </c>
      <c r="BG374" s="248">
        <f>IF(N374="zákl. přenesená",J374,0)</f>
        <v>0</v>
      </c>
      <c r="BH374" s="248">
        <f>IF(N374="sníž. přenesená",J374,0)</f>
        <v>0</v>
      </c>
      <c r="BI374" s="248">
        <f>IF(N374="nulová",J374,0)</f>
        <v>0</v>
      </c>
      <c r="BJ374" s="18" t="s">
        <v>82</v>
      </c>
      <c r="BK374" s="248">
        <f>ROUND(I374*H374,2)</f>
        <v>0</v>
      </c>
      <c r="BL374" s="18" t="s">
        <v>236</v>
      </c>
      <c r="BM374" s="247" t="s">
        <v>552</v>
      </c>
    </row>
    <row r="375" s="13" customFormat="1">
      <c r="A375" s="13"/>
      <c r="B375" s="249"/>
      <c r="C375" s="250"/>
      <c r="D375" s="251" t="s">
        <v>150</v>
      </c>
      <c r="E375" s="252" t="s">
        <v>1</v>
      </c>
      <c r="F375" s="253" t="s">
        <v>548</v>
      </c>
      <c r="G375" s="250"/>
      <c r="H375" s="254">
        <v>233.82499999999999</v>
      </c>
      <c r="I375" s="255"/>
      <c r="J375" s="250"/>
      <c r="K375" s="250"/>
      <c r="L375" s="256"/>
      <c r="M375" s="257"/>
      <c r="N375" s="258"/>
      <c r="O375" s="258"/>
      <c r="P375" s="258"/>
      <c r="Q375" s="258"/>
      <c r="R375" s="258"/>
      <c r="S375" s="258"/>
      <c r="T375" s="259"/>
      <c r="U375" s="13"/>
      <c r="V375" s="13"/>
      <c r="W375" s="13"/>
      <c r="X375" s="13"/>
      <c r="Y375" s="13"/>
      <c r="Z375" s="13"/>
      <c r="AA375" s="13"/>
      <c r="AB375" s="13"/>
      <c r="AC375" s="13"/>
      <c r="AD375" s="13"/>
      <c r="AE375" s="13"/>
      <c r="AT375" s="260" t="s">
        <v>150</v>
      </c>
      <c r="AU375" s="260" t="s">
        <v>84</v>
      </c>
      <c r="AV375" s="13" t="s">
        <v>84</v>
      </c>
      <c r="AW375" s="13" t="s">
        <v>31</v>
      </c>
      <c r="AX375" s="13" t="s">
        <v>82</v>
      </c>
      <c r="AY375" s="260" t="s">
        <v>141</v>
      </c>
    </row>
    <row r="376" s="2" customFormat="1" ht="24.15" customHeight="1">
      <c r="A376" s="39"/>
      <c r="B376" s="40"/>
      <c r="C376" s="235" t="s">
        <v>553</v>
      </c>
      <c r="D376" s="235" t="s">
        <v>144</v>
      </c>
      <c r="E376" s="236" t="s">
        <v>554</v>
      </c>
      <c r="F376" s="237" t="s">
        <v>555</v>
      </c>
      <c r="G376" s="238" t="s">
        <v>250</v>
      </c>
      <c r="H376" s="293"/>
      <c r="I376" s="240"/>
      <c r="J376" s="241">
        <f>ROUND(I376*H376,2)</f>
        <v>0</v>
      </c>
      <c r="K376" s="242"/>
      <c r="L376" s="45"/>
      <c r="M376" s="243" t="s">
        <v>1</v>
      </c>
      <c r="N376" s="244" t="s">
        <v>39</v>
      </c>
      <c r="O376" s="92"/>
      <c r="P376" s="245">
        <f>O376*H376</f>
        <v>0</v>
      </c>
      <c r="Q376" s="245">
        <v>0</v>
      </c>
      <c r="R376" s="245">
        <f>Q376*H376</f>
        <v>0</v>
      </c>
      <c r="S376" s="245">
        <v>0</v>
      </c>
      <c r="T376" s="246">
        <f>S376*H376</f>
        <v>0</v>
      </c>
      <c r="U376" s="39"/>
      <c r="V376" s="39"/>
      <c r="W376" s="39"/>
      <c r="X376" s="39"/>
      <c r="Y376" s="39"/>
      <c r="Z376" s="39"/>
      <c r="AA376" s="39"/>
      <c r="AB376" s="39"/>
      <c r="AC376" s="39"/>
      <c r="AD376" s="39"/>
      <c r="AE376" s="39"/>
      <c r="AR376" s="247" t="s">
        <v>236</v>
      </c>
      <c r="AT376" s="247" t="s">
        <v>144</v>
      </c>
      <c r="AU376" s="247" t="s">
        <v>84</v>
      </c>
      <c r="AY376" s="18" t="s">
        <v>141</v>
      </c>
      <c r="BE376" s="248">
        <f>IF(N376="základní",J376,0)</f>
        <v>0</v>
      </c>
      <c r="BF376" s="248">
        <f>IF(N376="snížená",J376,0)</f>
        <v>0</v>
      </c>
      <c r="BG376" s="248">
        <f>IF(N376="zákl. přenesená",J376,0)</f>
        <v>0</v>
      </c>
      <c r="BH376" s="248">
        <f>IF(N376="sníž. přenesená",J376,0)</f>
        <v>0</v>
      </c>
      <c r="BI376" s="248">
        <f>IF(N376="nulová",J376,0)</f>
        <v>0</v>
      </c>
      <c r="BJ376" s="18" t="s">
        <v>82</v>
      </c>
      <c r="BK376" s="248">
        <f>ROUND(I376*H376,2)</f>
        <v>0</v>
      </c>
      <c r="BL376" s="18" t="s">
        <v>236</v>
      </c>
      <c r="BM376" s="247" t="s">
        <v>556</v>
      </c>
    </row>
    <row r="377" s="12" customFormat="1" ht="22.8" customHeight="1">
      <c r="A377" s="12"/>
      <c r="B377" s="219"/>
      <c r="C377" s="220"/>
      <c r="D377" s="221" t="s">
        <v>73</v>
      </c>
      <c r="E377" s="233" t="s">
        <v>557</v>
      </c>
      <c r="F377" s="233" t="s">
        <v>558</v>
      </c>
      <c r="G377" s="220"/>
      <c r="H377" s="220"/>
      <c r="I377" s="223"/>
      <c r="J377" s="234">
        <f>BK377</f>
        <v>0</v>
      </c>
      <c r="K377" s="220"/>
      <c r="L377" s="225"/>
      <c r="M377" s="226"/>
      <c r="N377" s="227"/>
      <c r="O377" s="227"/>
      <c r="P377" s="228">
        <f>SUM(P378:P399)</f>
        <v>0</v>
      </c>
      <c r="Q377" s="227"/>
      <c r="R377" s="228">
        <f>SUM(R378:R399)</f>
        <v>0.19485359999999999</v>
      </c>
      <c r="S377" s="227"/>
      <c r="T377" s="229">
        <f>SUM(T378:T399)</f>
        <v>0.79576599999999997</v>
      </c>
      <c r="U377" s="12"/>
      <c r="V377" s="12"/>
      <c r="W377" s="12"/>
      <c r="X377" s="12"/>
      <c r="Y377" s="12"/>
      <c r="Z377" s="12"/>
      <c r="AA377" s="12"/>
      <c r="AB377" s="12"/>
      <c r="AC377" s="12"/>
      <c r="AD377" s="12"/>
      <c r="AE377" s="12"/>
      <c r="AR377" s="230" t="s">
        <v>84</v>
      </c>
      <c r="AT377" s="231" t="s">
        <v>73</v>
      </c>
      <c r="AU377" s="231" t="s">
        <v>82</v>
      </c>
      <c r="AY377" s="230" t="s">
        <v>141</v>
      </c>
      <c r="BK377" s="232">
        <f>SUM(BK378:BK399)</f>
        <v>0</v>
      </c>
    </row>
    <row r="378" s="2" customFormat="1" ht="24.15" customHeight="1">
      <c r="A378" s="39"/>
      <c r="B378" s="40"/>
      <c r="C378" s="235" t="s">
        <v>559</v>
      </c>
      <c r="D378" s="235" t="s">
        <v>144</v>
      </c>
      <c r="E378" s="236" t="s">
        <v>560</v>
      </c>
      <c r="F378" s="237" t="s">
        <v>561</v>
      </c>
      <c r="G378" s="238" t="s">
        <v>147</v>
      </c>
      <c r="H378" s="239">
        <v>9.7639999999999993</v>
      </c>
      <c r="I378" s="240"/>
      <c r="J378" s="241">
        <f>ROUND(I378*H378,2)</f>
        <v>0</v>
      </c>
      <c r="K378" s="242"/>
      <c r="L378" s="45"/>
      <c r="M378" s="243" t="s">
        <v>1</v>
      </c>
      <c r="N378" s="244" t="s">
        <v>39</v>
      </c>
      <c r="O378" s="92"/>
      <c r="P378" s="245">
        <f>O378*H378</f>
        <v>0</v>
      </c>
      <c r="Q378" s="245">
        <v>0</v>
      </c>
      <c r="R378" s="245">
        <f>Q378*H378</f>
        <v>0</v>
      </c>
      <c r="S378" s="245">
        <v>0.081500000000000003</v>
      </c>
      <c r="T378" s="246">
        <f>S378*H378</f>
        <v>0.79576599999999997</v>
      </c>
      <c r="U378" s="39"/>
      <c r="V378" s="39"/>
      <c r="W378" s="39"/>
      <c r="X378" s="39"/>
      <c r="Y378" s="39"/>
      <c r="Z378" s="39"/>
      <c r="AA378" s="39"/>
      <c r="AB378" s="39"/>
      <c r="AC378" s="39"/>
      <c r="AD378" s="39"/>
      <c r="AE378" s="39"/>
      <c r="AR378" s="247" t="s">
        <v>236</v>
      </c>
      <c r="AT378" s="247" t="s">
        <v>144</v>
      </c>
      <c r="AU378" s="247" t="s">
        <v>84</v>
      </c>
      <c r="AY378" s="18" t="s">
        <v>141</v>
      </c>
      <c r="BE378" s="248">
        <f>IF(N378="základní",J378,0)</f>
        <v>0</v>
      </c>
      <c r="BF378" s="248">
        <f>IF(N378="snížená",J378,0)</f>
        <v>0</v>
      </c>
      <c r="BG378" s="248">
        <f>IF(N378="zákl. přenesená",J378,0)</f>
        <v>0</v>
      </c>
      <c r="BH378" s="248">
        <f>IF(N378="sníž. přenesená",J378,0)</f>
        <v>0</v>
      </c>
      <c r="BI378" s="248">
        <f>IF(N378="nulová",J378,0)</f>
        <v>0</v>
      </c>
      <c r="BJ378" s="18" t="s">
        <v>82</v>
      </c>
      <c r="BK378" s="248">
        <f>ROUND(I378*H378,2)</f>
        <v>0</v>
      </c>
      <c r="BL378" s="18" t="s">
        <v>236</v>
      </c>
      <c r="BM378" s="247" t="s">
        <v>562</v>
      </c>
    </row>
    <row r="379" s="13" customFormat="1">
      <c r="A379" s="13"/>
      <c r="B379" s="249"/>
      <c r="C379" s="250"/>
      <c r="D379" s="251" t="s">
        <v>150</v>
      </c>
      <c r="E379" s="252" t="s">
        <v>1</v>
      </c>
      <c r="F379" s="253" t="s">
        <v>563</v>
      </c>
      <c r="G379" s="250"/>
      <c r="H379" s="254">
        <v>1.75</v>
      </c>
      <c r="I379" s="255"/>
      <c r="J379" s="250"/>
      <c r="K379" s="250"/>
      <c r="L379" s="256"/>
      <c r="M379" s="257"/>
      <c r="N379" s="258"/>
      <c r="O379" s="258"/>
      <c r="P379" s="258"/>
      <c r="Q379" s="258"/>
      <c r="R379" s="258"/>
      <c r="S379" s="258"/>
      <c r="T379" s="259"/>
      <c r="U379" s="13"/>
      <c r="V379" s="13"/>
      <c r="W379" s="13"/>
      <c r="X379" s="13"/>
      <c r="Y379" s="13"/>
      <c r="Z379" s="13"/>
      <c r="AA379" s="13"/>
      <c r="AB379" s="13"/>
      <c r="AC379" s="13"/>
      <c r="AD379" s="13"/>
      <c r="AE379" s="13"/>
      <c r="AT379" s="260" t="s">
        <v>150</v>
      </c>
      <c r="AU379" s="260" t="s">
        <v>84</v>
      </c>
      <c r="AV379" s="13" t="s">
        <v>84</v>
      </c>
      <c r="AW379" s="13" t="s">
        <v>31</v>
      </c>
      <c r="AX379" s="13" t="s">
        <v>74</v>
      </c>
      <c r="AY379" s="260" t="s">
        <v>141</v>
      </c>
    </row>
    <row r="380" s="13" customFormat="1">
      <c r="A380" s="13"/>
      <c r="B380" s="249"/>
      <c r="C380" s="250"/>
      <c r="D380" s="251" t="s">
        <v>150</v>
      </c>
      <c r="E380" s="252" t="s">
        <v>1</v>
      </c>
      <c r="F380" s="253" t="s">
        <v>564</v>
      </c>
      <c r="G380" s="250"/>
      <c r="H380" s="254">
        <v>1.75</v>
      </c>
      <c r="I380" s="255"/>
      <c r="J380" s="250"/>
      <c r="K380" s="250"/>
      <c r="L380" s="256"/>
      <c r="M380" s="257"/>
      <c r="N380" s="258"/>
      <c r="O380" s="258"/>
      <c r="P380" s="258"/>
      <c r="Q380" s="258"/>
      <c r="R380" s="258"/>
      <c r="S380" s="258"/>
      <c r="T380" s="259"/>
      <c r="U380" s="13"/>
      <c r="V380" s="13"/>
      <c r="W380" s="13"/>
      <c r="X380" s="13"/>
      <c r="Y380" s="13"/>
      <c r="Z380" s="13"/>
      <c r="AA380" s="13"/>
      <c r="AB380" s="13"/>
      <c r="AC380" s="13"/>
      <c r="AD380" s="13"/>
      <c r="AE380" s="13"/>
      <c r="AT380" s="260" t="s">
        <v>150</v>
      </c>
      <c r="AU380" s="260" t="s">
        <v>84</v>
      </c>
      <c r="AV380" s="13" t="s">
        <v>84</v>
      </c>
      <c r="AW380" s="13" t="s">
        <v>31</v>
      </c>
      <c r="AX380" s="13" t="s">
        <v>74</v>
      </c>
      <c r="AY380" s="260" t="s">
        <v>141</v>
      </c>
    </row>
    <row r="381" s="13" customFormat="1">
      <c r="A381" s="13"/>
      <c r="B381" s="249"/>
      <c r="C381" s="250"/>
      <c r="D381" s="251" t="s">
        <v>150</v>
      </c>
      <c r="E381" s="252" t="s">
        <v>1</v>
      </c>
      <c r="F381" s="253" t="s">
        <v>565</v>
      </c>
      <c r="G381" s="250"/>
      <c r="H381" s="254">
        <v>2.0640000000000001</v>
      </c>
      <c r="I381" s="255"/>
      <c r="J381" s="250"/>
      <c r="K381" s="250"/>
      <c r="L381" s="256"/>
      <c r="M381" s="257"/>
      <c r="N381" s="258"/>
      <c r="O381" s="258"/>
      <c r="P381" s="258"/>
      <c r="Q381" s="258"/>
      <c r="R381" s="258"/>
      <c r="S381" s="258"/>
      <c r="T381" s="259"/>
      <c r="U381" s="13"/>
      <c r="V381" s="13"/>
      <c r="W381" s="13"/>
      <c r="X381" s="13"/>
      <c r="Y381" s="13"/>
      <c r="Z381" s="13"/>
      <c r="AA381" s="13"/>
      <c r="AB381" s="13"/>
      <c r="AC381" s="13"/>
      <c r="AD381" s="13"/>
      <c r="AE381" s="13"/>
      <c r="AT381" s="260" t="s">
        <v>150</v>
      </c>
      <c r="AU381" s="260" t="s">
        <v>84</v>
      </c>
      <c r="AV381" s="13" t="s">
        <v>84</v>
      </c>
      <c r="AW381" s="13" t="s">
        <v>31</v>
      </c>
      <c r="AX381" s="13" t="s">
        <v>74</v>
      </c>
      <c r="AY381" s="260" t="s">
        <v>141</v>
      </c>
    </row>
    <row r="382" s="13" customFormat="1">
      <c r="A382" s="13"/>
      <c r="B382" s="249"/>
      <c r="C382" s="250"/>
      <c r="D382" s="251" t="s">
        <v>150</v>
      </c>
      <c r="E382" s="252" t="s">
        <v>1</v>
      </c>
      <c r="F382" s="253" t="s">
        <v>566</v>
      </c>
      <c r="G382" s="250"/>
      <c r="H382" s="254">
        <v>2.25</v>
      </c>
      <c r="I382" s="255"/>
      <c r="J382" s="250"/>
      <c r="K382" s="250"/>
      <c r="L382" s="256"/>
      <c r="M382" s="257"/>
      <c r="N382" s="258"/>
      <c r="O382" s="258"/>
      <c r="P382" s="258"/>
      <c r="Q382" s="258"/>
      <c r="R382" s="258"/>
      <c r="S382" s="258"/>
      <c r="T382" s="259"/>
      <c r="U382" s="13"/>
      <c r="V382" s="13"/>
      <c r="W382" s="13"/>
      <c r="X382" s="13"/>
      <c r="Y382" s="13"/>
      <c r="Z382" s="13"/>
      <c r="AA382" s="13"/>
      <c r="AB382" s="13"/>
      <c r="AC382" s="13"/>
      <c r="AD382" s="13"/>
      <c r="AE382" s="13"/>
      <c r="AT382" s="260" t="s">
        <v>150</v>
      </c>
      <c r="AU382" s="260" t="s">
        <v>84</v>
      </c>
      <c r="AV382" s="13" t="s">
        <v>84</v>
      </c>
      <c r="AW382" s="13" t="s">
        <v>31</v>
      </c>
      <c r="AX382" s="13" t="s">
        <v>74</v>
      </c>
      <c r="AY382" s="260" t="s">
        <v>141</v>
      </c>
    </row>
    <row r="383" s="13" customFormat="1">
      <c r="A383" s="13"/>
      <c r="B383" s="249"/>
      <c r="C383" s="250"/>
      <c r="D383" s="251" t="s">
        <v>150</v>
      </c>
      <c r="E383" s="252" t="s">
        <v>1</v>
      </c>
      <c r="F383" s="253" t="s">
        <v>567</v>
      </c>
      <c r="G383" s="250"/>
      <c r="H383" s="254">
        <v>1.95</v>
      </c>
      <c r="I383" s="255"/>
      <c r="J383" s="250"/>
      <c r="K383" s="250"/>
      <c r="L383" s="256"/>
      <c r="M383" s="257"/>
      <c r="N383" s="258"/>
      <c r="O383" s="258"/>
      <c r="P383" s="258"/>
      <c r="Q383" s="258"/>
      <c r="R383" s="258"/>
      <c r="S383" s="258"/>
      <c r="T383" s="259"/>
      <c r="U383" s="13"/>
      <c r="V383" s="13"/>
      <c r="W383" s="13"/>
      <c r="X383" s="13"/>
      <c r="Y383" s="13"/>
      <c r="Z383" s="13"/>
      <c r="AA383" s="13"/>
      <c r="AB383" s="13"/>
      <c r="AC383" s="13"/>
      <c r="AD383" s="13"/>
      <c r="AE383" s="13"/>
      <c r="AT383" s="260" t="s">
        <v>150</v>
      </c>
      <c r="AU383" s="260" t="s">
        <v>84</v>
      </c>
      <c r="AV383" s="13" t="s">
        <v>84</v>
      </c>
      <c r="AW383" s="13" t="s">
        <v>31</v>
      </c>
      <c r="AX383" s="13" t="s">
        <v>74</v>
      </c>
      <c r="AY383" s="260" t="s">
        <v>141</v>
      </c>
    </row>
    <row r="384" s="14" customFormat="1">
      <c r="A384" s="14"/>
      <c r="B384" s="261"/>
      <c r="C384" s="262"/>
      <c r="D384" s="251" t="s">
        <v>150</v>
      </c>
      <c r="E384" s="263" t="s">
        <v>1</v>
      </c>
      <c r="F384" s="264" t="s">
        <v>154</v>
      </c>
      <c r="G384" s="262"/>
      <c r="H384" s="265">
        <v>9.7639999999999993</v>
      </c>
      <c r="I384" s="266"/>
      <c r="J384" s="262"/>
      <c r="K384" s="262"/>
      <c r="L384" s="267"/>
      <c r="M384" s="268"/>
      <c r="N384" s="269"/>
      <c r="O384" s="269"/>
      <c r="P384" s="269"/>
      <c r="Q384" s="269"/>
      <c r="R384" s="269"/>
      <c r="S384" s="269"/>
      <c r="T384" s="270"/>
      <c r="U384" s="14"/>
      <c r="V384" s="14"/>
      <c r="W384" s="14"/>
      <c r="X384" s="14"/>
      <c r="Y384" s="14"/>
      <c r="Z384" s="14"/>
      <c r="AA384" s="14"/>
      <c r="AB384" s="14"/>
      <c r="AC384" s="14"/>
      <c r="AD384" s="14"/>
      <c r="AE384" s="14"/>
      <c r="AT384" s="271" t="s">
        <v>150</v>
      </c>
      <c r="AU384" s="271" t="s">
        <v>84</v>
      </c>
      <c r="AV384" s="14" t="s">
        <v>148</v>
      </c>
      <c r="AW384" s="14" t="s">
        <v>31</v>
      </c>
      <c r="AX384" s="14" t="s">
        <v>82</v>
      </c>
      <c r="AY384" s="271" t="s">
        <v>141</v>
      </c>
    </row>
    <row r="385" s="2" customFormat="1" ht="16.5" customHeight="1">
      <c r="A385" s="39"/>
      <c r="B385" s="40"/>
      <c r="C385" s="235" t="s">
        <v>568</v>
      </c>
      <c r="D385" s="235" t="s">
        <v>144</v>
      </c>
      <c r="E385" s="236" t="s">
        <v>569</v>
      </c>
      <c r="F385" s="237" t="s">
        <v>570</v>
      </c>
      <c r="G385" s="238" t="s">
        <v>147</v>
      </c>
      <c r="H385" s="239">
        <v>5.4000000000000004</v>
      </c>
      <c r="I385" s="240"/>
      <c r="J385" s="241">
        <f>ROUND(I385*H385,2)</f>
        <v>0</v>
      </c>
      <c r="K385" s="242"/>
      <c r="L385" s="45"/>
      <c r="M385" s="243" t="s">
        <v>1</v>
      </c>
      <c r="N385" s="244" t="s">
        <v>39</v>
      </c>
      <c r="O385" s="92"/>
      <c r="P385" s="245">
        <f>O385*H385</f>
        <v>0</v>
      </c>
      <c r="Q385" s="245">
        <v>0.00029999999999999997</v>
      </c>
      <c r="R385" s="245">
        <f>Q385*H385</f>
        <v>0.0016199999999999999</v>
      </c>
      <c r="S385" s="245">
        <v>0</v>
      </c>
      <c r="T385" s="246">
        <f>S385*H385</f>
        <v>0</v>
      </c>
      <c r="U385" s="39"/>
      <c r="V385" s="39"/>
      <c r="W385" s="39"/>
      <c r="X385" s="39"/>
      <c r="Y385" s="39"/>
      <c r="Z385" s="39"/>
      <c r="AA385" s="39"/>
      <c r="AB385" s="39"/>
      <c r="AC385" s="39"/>
      <c r="AD385" s="39"/>
      <c r="AE385" s="39"/>
      <c r="AR385" s="247" t="s">
        <v>236</v>
      </c>
      <c r="AT385" s="247" t="s">
        <v>144</v>
      </c>
      <c r="AU385" s="247" t="s">
        <v>84</v>
      </c>
      <c r="AY385" s="18" t="s">
        <v>141</v>
      </c>
      <c r="BE385" s="248">
        <f>IF(N385="základní",J385,0)</f>
        <v>0</v>
      </c>
      <c r="BF385" s="248">
        <f>IF(N385="snížená",J385,0)</f>
        <v>0</v>
      </c>
      <c r="BG385" s="248">
        <f>IF(N385="zákl. přenesená",J385,0)</f>
        <v>0</v>
      </c>
      <c r="BH385" s="248">
        <f>IF(N385="sníž. přenesená",J385,0)</f>
        <v>0</v>
      </c>
      <c r="BI385" s="248">
        <f>IF(N385="nulová",J385,0)</f>
        <v>0</v>
      </c>
      <c r="BJ385" s="18" t="s">
        <v>82</v>
      </c>
      <c r="BK385" s="248">
        <f>ROUND(I385*H385,2)</f>
        <v>0</v>
      </c>
      <c r="BL385" s="18" t="s">
        <v>236</v>
      </c>
      <c r="BM385" s="247" t="s">
        <v>571</v>
      </c>
    </row>
    <row r="386" s="13" customFormat="1">
      <c r="A386" s="13"/>
      <c r="B386" s="249"/>
      <c r="C386" s="250"/>
      <c r="D386" s="251" t="s">
        <v>150</v>
      </c>
      <c r="E386" s="252" t="s">
        <v>1</v>
      </c>
      <c r="F386" s="253" t="s">
        <v>572</v>
      </c>
      <c r="G386" s="250"/>
      <c r="H386" s="254">
        <v>1.8</v>
      </c>
      <c r="I386" s="255"/>
      <c r="J386" s="250"/>
      <c r="K386" s="250"/>
      <c r="L386" s="256"/>
      <c r="M386" s="257"/>
      <c r="N386" s="258"/>
      <c r="O386" s="258"/>
      <c r="P386" s="258"/>
      <c r="Q386" s="258"/>
      <c r="R386" s="258"/>
      <c r="S386" s="258"/>
      <c r="T386" s="259"/>
      <c r="U386" s="13"/>
      <c r="V386" s="13"/>
      <c r="W386" s="13"/>
      <c r="X386" s="13"/>
      <c r="Y386" s="13"/>
      <c r="Z386" s="13"/>
      <c r="AA386" s="13"/>
      <c r="AB386" s="13"/>
      <c r="AC386" s="13"/>
      <c r="AD386" s="13"/>
      <c r="AE386" s="13"/>
      <c r="AT386" s="260" t="s">
        <v>150</v>
      </c>
      <c r="AU386" s="260" t="s">
        <v>84</v>
      </c>
      <c r="AV386" s="13" t="s">
        <v>84</v>
      </c>
      <c r="AW386" s="13" t="s">
        <v>31</v>
      </c>
      <c r="AX386" s="13" t="s">
        <v>74</v>
      </c>
      <c r="AY386" s="260" t="s">
        <v>141</v>
      </c>
    </row>
    <row r="387" s="13" customFormat="1">
      <c r="A387" s="13"/>
      <c r="B387" s="249"/>
      <c r="C387" s="250"/>
      <c r="D387" s="251" t="s">
        <v>150</v>
      </c>
      <c r="E387" s="252" t="s">
        <v>1</v>
      </c>
      <c r="F387" s="253" t="s">
        <v>573</v>
      </c>
      <c r="G387" s="250"/>
      <c r="H387" s="254">
        <v>1.8</v>
      </c>
      <c r="I387" s="255"/>
      <c r="J387" s="250"/>
      <c r="K387" s="250"/>
      <c r="L387" s="256"/>
      <c r="M387" s="257"/>
      <c r="N387" s="258"/>
      <c r="O387" s="258"/>
      <c r="P387" s="258"/>
      <c r="Q387" s="258"/>
      <c r="R387" s="258"/>
      <c r="S387" s="258"/>
      <c r="T387" s="259"/>
      <c r="U387" s="13"/>
      <c r="V387" s="13"/>
      <c r="W387" s="13"/>
      <c r="X387" s="13"/>
      <c r="Y387" s="13"/>
      <c r="Z387" s="13"/>
      <c r="AA387" s="13"/>
      <c r="AB387" s="13"/>
      <c r="AC387" s="13"/>
      <c r="AD387" s="13"/>
      <c r="AE387" s="13"/>
      <c r="AT387" s="260" t="s">
        <v>150</v>
      </c>
      <c r="AU387" s="260" t="s">
        <v>84</v>
      </c>
      <c r="AV387" s="13" t="s">
        <v>84</v>
      </c>
      <c r="AW387" s="13" t="s">
        <v>31</v>
      </c>
      <c r="AX387" s="13" t="s">
        <v>74</v>
      </c>
      <c r="AY387" s="260" t="s">
        <v>141</v>
      </c>
    </row>
    <row r="388" s="13" customFormat="1">
      <c r="A388" s="13"/>
      <c r="B388" s="249"/>
      <c r="C388" s="250"/>
      <c r="D388" s="251" t="s">
        <v>150</v>
      </c>
      <c r="E388" s="252" t="s">
        <v>1</v>
      </c>
      <c r="F388" s="253" t="s">
        <v>574</v>
      </c>
      <c r="G388" s="250"/>
      <c r="H388" s="254">
        <v>1.8</v>
      </c>
      <c r="I388" s="255"/>
      <c r="J388" s="250"/>
      <c r="K388" s="250"/>
      <c r="L388" s="256"/>
      <c r="M388" s="257"/>
      <c r="N388" s="258"/>
      <c r="O388" s="258"/>
      <c r="P388" s="258"/>
      <c r="Q388" s="258"/>
      <c r="R388" s="258"/>
      <c r="S388" s="258"/>
      <c r="T388" s="259"/>
      <c r="U388" s="13"/>
      <c r="V388" s="13"/>
      <c r="W388" s="13"/>
      <c r="X388" s="13"/>
      <c r="Y388" s="13"/>
      <c r="Z388" s="13"/>
      <c r="AA388" s="13"/>
      <c r="AB388" s="13"/>
      <c r="AC388" s="13"/>
      <c r="AD388" s="13"/>
      <c r="AE388" s="13"/>
      <c r="AT388" s="260" t="s">
        <v>150</v>
      </c>
      <c r="AU388" s="260" t="s">
        <v>84</v>
      </c>
      <c r="AV388" s="13" t="s">
        <v>84</v>
      </c>
      <c r="AW388" s="13" t="s">
        <v>31</v>
      </c>
      <c r="AX388" s="13" t="s">
        <v>74</v>
      </c>
      <c r="AY388" s="260" t="s">
        <v>141</v>
      </c>
    </row>
    <row r="389" s="14" customFormat="1">
      <c r="A389" s="14"/>
      <c r="B389" s="261"/>
      <c r="C389" s="262"/>
      <c r="D389" s="251" t="s">
        <v>150</v>
      </c>
      <c r="E389" s="263" t="s">
        <v>1</v>
      </c>
      <c r="F389" s="264" t="s">
        <v>154</v>
      </c>
      <c r="G389" s="262"/>
      <c r="H389" s="265">
        <v>5.4000000000000004</v>
      </c>
      <c r="I389" s="266"/>
      <c r="J389" s="262"/>
      <c r="K389" s="262"/>
      <c r="L389" s="267"/>
      <c r="M389" s="268"/>
      <c r="N389" s="269"/>
      <c r="O389" s="269"/>
      <c r="P389" s="269"/>
      <c r="Q389" s="269"/>
      <c r="R389" s="269"/>
      <c r="S389" s="269"/>
      <c r="T389" s="270"/>
      <c r="U389" s="14"/>
      <c r="V389" s="14"/>
      <c r="W389" s="14"/>
      <c r="X389" s="14"/>
      <c r="Y389" s="14"/>
      <c r="Z389" s="14"/>
      <c r="AA389" s="14"/>
      <c r="AB389" s="14"/>
      <c r="AC389" s="14"/>
      <c r="AD389" s="14"/>
      <c r="AE389" s="14"/>
      <c r="AT389" s="271" t="s">
        <v>150</v>
      </c>
      <c r="AU389" s="271" t="s">
        <v>84</v>
      </c>
      <c r="AV389" s="14" t="s">
        <v>148</v>
      </c>
      <c r="AW389" s="14" t="s">
        <v>31</v>
      </c>
      <c r="AX389" s="14" t="s">
        <v>82</v>
      </c>
      <c r="AY389" s="271" t="s">
        <v>141</v>
      </c>
    </row>
    <row r="390" s="2" customFormat="1" ht="16.5" customHeight="1">
      <c r="A390" s="39"/>
      <c r="B390" s="40"/>
      <c r="C390" s="235" t="s">
        <v>575</v>
      </c>
      <c r="D390" s="235" t="s">
        <v>144</v>
      </c>
      <c r="E390" s="236" t="s">
        <v>576</v>
      </c>
      <c r="F390" s="237" t="s">
        <v>577</v>
      </c>
      <c r="G390" s="238" t="s">
        <v>147</v>
      </c>
      <c r="H390" s="239">
        <v>5.4000000000000004</v>
      </c>
      <c r="I390" s="240"/>
      <c r="J390" s="241">
        <f>ROUND(I390*H390,2)</f>
        <v>0</v>
      </c>
      <c r="K390" s="242"/>
      <c r="L390" s="45"/>
      <c r="M390" s="243" t="s">
        <v>1</v>
      </c>
      <c r="N390" s="244" t="s">
        <v>39</v>
      </c>
      <c r="O390" s="92"/>
      <c r="P390" s="245">
        <f>O390*H390</f>
        <v>0</v>
      </c>
      <c r="Q390" s="245">
        <v>0.0044999999999999997</v>
      </c>
      <c r="R390" s="245">
        <f>Q390*H390</f>
        <v>0.024299999999999999</v>
      </c>
      <c r="S390" s="245">
        <v>0</v>
      </c>
      <c r="T390" s="246">
        <f>S390*H390</f>
        <v>0</v>
      </c>
      <c r="U390" s="39"/>
      <c r="V390" s="39"/>
      <c r="W390" s="39"/>
      <c r="X390" s="39"/>
      <c r="Y390" s="39"/>
      <c r="Z390" s="39"/>
      <c r="AA390" s="39"/>
      <c r="AB390" s="39"/>
      <c r="AC390" s="39"/>
      <c r="AD390" s="39"/>
      <c r="AE390" s="39"/>
      <c r="AR390" s="247" t="s">
        <v>236</v>
      </c>
      <c r="AT390" s="247" t="s">
        <v>144</v>
      </c>
      <c r="AU390" s="247" t="s">
        <v>84</v>
      </c>
      <c r="AY390" s="18" t="s">
        <v>141</v>
      </c>
      <c r="BE390" s="248">
        <f>IF(N390="základní",J390,0)</f>
        <v>0</v>
      </c>
      <c r="BF390" s="248">
        <f>IF(N390="snížená",J390,0)</f>
        <v>0</v>
      </c>
      <c r="BG390" s="248">
        <f>IF(N390="zákl. přenesená",J390,0)</f>
        <v>0</v>
      </c>
      <c r="BH390" s="248">
        <f>IF(N390="sníž. přenesená",J390,0)</f>
        <v>0</v>
      </c>
      <c r="BI390" s="248">
        <f>IF(N390="nulová",J390,0)</f>
        <v>0</v>
      </c>
      <c r="BJ390" s="18" t="s">
        <v>82</v>
      </c>
      <c r="BK390" s="248">
        <f>ROUND(I390*H390,2)</f>
        <v>0</v>
      </c>
      <c r="BL390" s="18" t="s">
        <v>236</v>
      </c>
      <c r="BM390" s="247" t="s">
        <v>578</v>
      </c>
    </row>
    <row r="391" s="2" customFormat="1" ht="33" customHeight="1">
      <c r="A391" s="39"/>
      <c r="B391" s="40"/>
      <c r="C391" s="235" t="s">
        <v>579</v>
      </c>
      <c r="D391" s="235" t="s">
        <v>144</v>
      </c>
      <c r="E391" s="236" t="s">
        <v>580</v>
      </c>
      <c r="F391" s="237" t="s">
        <v>581</v>
      </c>
      <c r="G391" s="238" t="s">
        <v>147</v>
      </c>
      <c r="H391" s="239">
        <v>5.4000000000000004</v>
      </c>
      <c r="I391" s="240"/>
      <c r="J391" s="241">
        <f>ROUND(I391*H391,2)</f>
        <v>0</v>
      </c>
      <c r="K391" s="242"/>
      <c r="L391" s="45"/>
      <c r="M391" s="243" t="s">
        <v>1</v>
      </c>
      <c r="N391" s="244" t="s">
        <v>39</v>
      </c>
      <c r="O391" s="92"/>
      <c r="P391" s="245">
        <f>O391*H391</f>
        <v>0</v>
      </c>
      <c r="Q391" s="245">
        <v>0.0090900000000000009</v>
      </c>
      <c r="R391" s="245">
        <f>Q391*H391</f>
        <v>0.049086000000000005</v>
      </c>
      <c r="S391" s="245">
        <v>0</v>
      </c>
      <c r="T391" s="246">
        <f>S391*H391</f>
        <v>0</v>
      </c>
      <c r="U391" s="39"/>
      <c r="V391" s="39"/>
      <c r="W391" s="39"/>
      <c r="X391" s="39"/>
      <c r="Y391" s="39"/>
      <c r="Z391" s="39"/>
      <c r="AA391" s="39"/>
      <c r="AB391" s="39"/>
      <c r="AC391" s="39"/>
      <c r="AD391" s="39"/>
      <c r="AE391" s="39"/>
      <c r="AR391" s="247" t="s">
        <v>236</v>
      </c>
      <c r="AT391" s="247" t="s">
        <v>144</v>
      </c>
      <c r="AU391" s="247" t="s">
        <v>84</v>
      </c>
      <c r="AY391" s="18" t="s">
        <v>141</v>
      </c>
      <c r="BE391" s="248">
        <f>IF(N391="základní",J391,0)</f>
        <v>0</v>
      </c>
      <c r="BF391" s="248">
        <f>IF(N391="snížená",J391,0)</f>
        <v>0</v>
      </c>
      <c r="BG391" s="248">
        <f>IF(N391="zákl. přenesená",J391,0)</f>
        <v>0</v>
      </c>
      <c r="BH391" s="248">
        <f>IF(N391="sníž. přenesená",J391,0)</f>
        <v>0</v>
      </c>
      <c r="BI391" s="248">
        <f>IF(N391="nulová",J391,0)</f>
        <v>0</v>
      </c>
      <c r="BJ391" s="18" t="s">
        <v>82</v>
      </c>
      <c r="BK391" s="248">
        <f>ROUND(I391*H391,2)</f>
        <v>0</v>
      </c>
      <c r="BL391" s="18" t="s">
        <v>236</v>
      </c>
      <c r="BM391" s="247" t="s">
        <v>582</v>
      </c>
    </row>
    <row r="392" s="2" customFormat="1" ht="33" customHeight="1">
      <c r="A392" s="39"/>
      <c r="B392" s="40"/>
      <c r="C392" s="235" t="s">
        <v>583</v>
      </c>
      <c r="D392" s="235" t="s">
        <v>144</v>
      </c>
      <c r="E392" s="236" t="s">
        <v>584</v>
      </c>
      <c r="F392" s="237" t="s">
        <v>585</v>
      </c>
      <c r="G392" s="238" t="s">
        <v>147</v>
      </c>
      <c r="H392" s="239">
        <v>5.4000000000000004</v>
      </c>
      <c r="I392" s="240"/>
      <c r="J392" s="241">
        <f>ROUND(I392*H392,2)</f>
        <v>0</v>
      </c>
      <c r="K392" s="242"/>
      <c r="L392" s="45"/>
      <c r="M392" s="243" t="s">
        <v>1</v>
      </c>
      <c r="N392" s="244" t="s">
        <v>39</v>
      </c>
      <c r="O392" s="92"/>
      <c r="P392" s="245">
        <f>O392*H392</f>
        <v>0</v>
      </c>
      <c r="Q392" s="245">
        <v>0</v>
      </c>
      <c r="R392" s="245">
        <f>Q392*H392</f>
        <v>0</v>
      </c>
      <c r="S392" s="245">
        <v>0</v>
      </c>
      <c r="T392" s="246">
        <f>S392*H392</f>
        <v>0</v>
      </c>
      <c r="U392" s="39"/>
      <c r="V392" s="39"/>
      <c r="W392" s="39"/>
      <c r="X392" s="39"/>
      <c r="Y392" s="39"/>
      <c r="Z392" s="39"/>
      <c r="AA392" s="39"/>
      <c r="AB392" s="39"/>
      <c r="AC392" s="39"/>
      <c r="AD392" s="39"/>
      <c r="AE392" s="39"/>
      <c r="AR392" s="247" t="s">
        <v>236</v>
      </c>
      <c r="AT392" s="247" t="s">
        <v>144</v>
      </c>
      <c r="AU392" s="247" t="s">
        <v>84</v>
      </c>
      <c r="AY392" s="18" t="s">
        <v>141</v>
      </c>
      <c r="BE392" s="248">
        <f>IF(N392="základní",J392,0)</f>
        <v>0</v>
      </c>
      <c r="BF392" s="248">
        <f>IF(N392="snížená",J392,0)</f>
        <v>0</v>
      </c>
      <c r="BG392" s="248">
        <f>IF(N392="zákl. přenesená",J392,0)</f>
        <v>0</v>
      </c>
      <c r="BH392" s="248">
        <f>IF(N392="sníž. přenesená",J392,0)</f>
        <v>0</v>
      </c>
      <c r="BI392" s="248">
        <f>IF(N392="nulová",J392,0)</f>
        <v>0</v>
      </c>
      <c r="BJ392" s="18" t="s">
        <v>82</v>
      </c>
      <c r="BK392" s="248">
        <f>ROUND(I392*H392,2)</f>
        <v>0</v>
      </c>
      <c r="BL392" s="18" t="s">
        <v>236</v>
      </c>
      <c r="BM392" s="247" t="s">
        <v>586</v>
      </c>
    </row>
    <row r="393" s="2" customFormat="1" ht="24.15" customHeight="1">
      <c r="A393" s="39"/>
      <c r="B393" s="40"/>
      <c r="C393" s="235" t="s">
        <v>587</v>
      </c>
      <c r="D393" s="235" t="s">
        <v>144</v>
      </c>
      <c r="E393" s="236" t="s">
        <v>588</v>
      </c>
      <c r="F393" s="237" t="s">
        <v>589</v>
      </c>
      <c r="G393" s="238" t="s">
        <v>378</v>
      </c>
      <c r="H393" s="239">
        <v>3.6000000000000001</v>
      </c>
      <c r="I393" s="240"/>
      <c r="J393" s="241">
        <f>ROUND(I393*H393,2)</f>
        <v>0</v>
      </c>
      <c r="K393" s="242"/>
      <c r="L393" s="45"/>
      <c r="M393" s="243" t="s">
        <v>1</v>
      </c>
      <c r="N393" s="244" t="s">
        <v>39</v>
      </c>
      <c r="O393" s="92"/>
      <c r="P393" s="245">
        <f>O393*H393</f>
        <v>0</v>
      </c>
      <c r="Q393" s="245">
        <v>0.00018000000000000001</v>
      </c>
      <c r="R393" s="245">
        <f>Q393*H393</f>
        <v>0.00064800000000000003</v>
      </c>
      <c r="S393" s="245">
        <v>0</v>
      </c>
      <c r="T393" s="246">
        <f>S393*H393</f>
        <v>0</v>
      </c>
      <c r="U393" s="39"/>
      <c r="V393" s="39"/>
      <c r="W393" s="39"/>
      <c r="X393" s="39"/>
      <c r="Y393" s="39"/>
      <c r="Z393" s="39"/>
      <c r="AA393" s="39"/>
      <c r="AB393" s="39"/>
      <c r="AC393" s="39"/>
      <c r="AD393" s="39"/>
      <c r="AE393" s="39"/>
      <c r="AR393" s="247" t="s">
        <v>236</v>
      </c>
      <c r="AT393" s="247" t="s">
        <v>144</v>
      </c>
      <c r="AU393" s="247" t="s">
        <v>84</v>
      </c>
      <c r="AY393" s="18" t="s">
        <v>141</v>
      </c>
      <c r="BE393" s="248">
        <f>IF(N393="základní",J393,0)</f>
        <v>0</v>
      </c>
      <c r="BF393" s="248">
        <f>IF(N393="snížená",J393,0)</f>
        <v>0</v>
      </c>
      <c r="BG393" s="248">
        <f>IF(N393="zákl. přenesená",J393,0)</f>
        <v>0</v>
      </c>
      <c r="BH393" s="248">
        <f>IF(N393="sníž. přenesená",J393,0)</f>
        <v>0</v>
      </c>
      <c r="BI393" s="248">
        <f>IF(N393="nulová",J393,0)</f>
        <v>0</v>
      </c>
      <c r="BJ393" s="18" t="s">
        <v>82</v>
      </c>
      <c r="BK393" s="248">
        <f>ROUND(I393*H393,2)</f>
        <v>0</v>
      </c>
      <c r="BL393" s="18" t="s">
        <v>236</v>
      </c>
      <c r="BM393" s="247" t="s">
        <v>590</v>
      </c>
    </row>
    <row r="394" s="13" customFormat="1">
      <c r="A394" s="13"/>
      <c r="B394" s="249"/>
      <c r="C394" s="250"/>
      <c r="D394" s="251" t="s">
        <v>150</v>
      </c>
      <c r="E394" s="252" t="s">
        <v>1</v>
      </c>
      <c r="F394" s="253" t="s">
        <v>591</v>
      </c>
      <c r="G394" s="250"/>
      <c r="H394" s="254">
        <v>3.6000000000000001</v>
      </c>
      <c r="I394" s="255"/>
      <c r="J394" s="250"/>
      <c r="K394" s="250"/>
      <c r="L394" s="256"/>
      <c r="M394" s="257"/>
      <c r="N394" s="258"/>
      <c r="O394" s="258"/>
      <c r="P394" s="258"/>
      <c r="Q394" s="258"/>
      <c r="R394" s="258"/>
      <c r="S394" s="258"/>
      <c r="T394" s="259"/>
      <c r="U394" s="13"/>
      <c r="V394" s="13"/>
      <c r="W394" s="13"/>
      <c r="X394" s="13"/>
      <c r="Y394" s="13"/>
      <c r="Z394" s="13"/>
      <c r="AA394" s="13"/>
      <c r="AB394" s="13"/>
      <c r="AC394" s="13"/>
      <c r="AD394" s="13"/>
      <c r="AE394" s="13"/>
      <c r="AT394" s="260" t="s">
        <v>150</v>
      </c>
      <c r="AU394" s="260" t="s">
        <v>84</v>
      </c>
      <c r="AV394" s="13" t="s">
        <v>84</v>
      </c>
      <c r="AW394" s="13" t="s">
        <v>31</v>
      </c>
      <c r="AX394" s="13" t="s">
        <v>82</v>
      </c>
      <c r="AY394" s="260" t="s">
        <v>141</v>
      </c>
    </row>
    <row r="395" s="2" customFormat="1" ht="33" customHeight="1">
      <c r="A395" s="39"/>
      <c r="B395" s="40"/>
      <c r="C395" s="282" t="s">
        <v>592</v>
      </c>
      <c r="D395" s="282" t="s">
        <v>241</v>
      </c>
      <c r="E395" s="283" t="s">
        <v>593</v>
      </c>
      <c r="F395" s="284" t="s">
        <v>594</v>
      </c>
      <c r="G395" s="285" t="s">
        <v>147</v>
      </c>
      <c r="H395" s="286">
        <v>6.21</v>
      </c>
      <c r="I395" s="287"/>
      <c r="J395" s="288">
        <f>ROUND(I395*H395,2)</f>
        <v>0</v>
      </c>
      <c r="K395" s="289"/>
      <c r="L395" s="290"/>
      <c r="M395" s="291" t="s">
        <v>1</v>
      </c>
      <c r="N395" s="292" t="s">
        <v>39</v>
      </c>
      <c r="O395" s="92"/>
      <c r="P395" s="245">
        <f>O395*H395</f>
        <v>0</v>
      </c>
      <c r="Q395" s="245">
        <v>0.019</v>
      </c>
      <c r="R395" s="245">
        <f>Q395*H395</f>
        <v>0.11799</v>
      </c>
      <c r="S395" s="245">
        <v>0</v>
      </c>
      <c r="T395" s="246">
        <f>S395*H395</f>
        <v>0</v>
      </c>
      <c r="U395" s="39"/>
      <c r="V395" s="39"/>
      <c r="W395" s="39"/>
      <c r="X395" s="39"/>
      <c r="Y395" s="39"/>
      <c r="Z395" s="39"/>
      <c r="AA395" s="39"/>
      <c r="AB395" s="39"/>
      <c r="AC395" s="39"/>
      <c r="AD395" s="39"/>
      <c r="AE395" s="39"/>
      <c r="AR395" s="247" t="s">
        <v>244</v>
      </c>
      <c r="AT395" s="247" t="s">
        <v>241</v>
      </c>
      <c r="AU395" s="247" t="s">
        <v>84</v>
      </c>
      <c r="AY395" s="18" t="s">
        <v>141</v>
      </c>
      <c r="BE395" s="248">
        <f>IF(N395="základní",J395,0)</f>
        <v>0</v>
      </c>
      <c r="BF395" s="248">
        <f>IF(N395="snížená",J395,0)</f>
        <v>0</v>
      </c>
      <c r="BG395" s="248">
        <f>IF(N395="zákl. přenesená",J395,0)</f>
        <v>0</v>
      </c>
      <c r="BH395" s="248">
        <f>IF(N395="sníž. přenesená",J395,0)</f>
        <v>0</v>
      </c>
      <c r="BI395" s="248">
        <f>IF(N395="nulová",J395,0)</f>
        <v>0</v>
      </c>
      <c r="BJ395" s="18" t="s">
        <v>82</v>
      </c>
      <c r="BK395" s="248">
        <f>ROUND(I395*H395,2)</f>
        <v>0</v>
      </c>
      <c r="BL395" s="18" t="s">
        <v>236</v>
      </c>
      <c r="BM395" s="247" t="s">
        <v>595</v>
      </c>
    </row>
    <row r="396" s="13" customFormat="1">
      <c r="A396" s="13"/>
      <c r="B396" s="249"/>
      <c r="C396" s="250"/>
      <c r="D396" s="251" t="s">
        <v>150</v>
      </c>
      <c r="E396" s="252" t="s">
        <v>1</v>
      </c>
      <c r="F396" s="253" t="s">
        <v>596</v>
      </c>
      <c r="G396" s="250"/>
      <c r="H396" s="254">
        <v>6.21</v>
      </c>
      <c r="I396" s="255"/>
      <c r="J396" s="250"/>
      <c r="K396" s="250"/>
      <c r="L396" s="256"/>
      <c r="M396" s="257"/>
      <c r="N396" s="258"/>
      <c r="O396" s="258"/>
      <c r="P396" s="258"/>
      <c r="Q396" s="258"/>
      <c r="R396" s="258"/>
      <c r="S396" s="258"/>
      <c r="T396" s="259"/>
      <c r="U396" s="13"/>
      <c r="V396" s="13"/>
      <c r="W396" s="13"/>
      <c r="X396" s="13"/>
      <c r="Y396" s="13"/>
      <c r="Z396" s="13"/>
      <c r="AA396" s="13"/>
      <c r="AB396" s="13"/>
      <c r="AC396" s="13"/>
      <c r="AD396" s="13"/>
      <c r="AE396" s="13"/>
      <c r="AT396" s="260" t="s">
        <v>150</v>
      </c>
      <c r="AU396" s="260" t="s">
        <v>84</v>
      </c>
      <c r="AV396" s="13" t="s">
        <v>84</v>
      </c>
      <c r="AW396" s="13" t="s">
        <v>31</v>
      </c>
      <c r="AX396" s="13" t="s">
        <v>82</v>
      </c>
      <c r="AY396" s="260" t="s">
        <v>141</v>
      </c>
    </row>
    <row r="397" s="2" customFormat="1" ht="16.5" customHeight="1">
      <c r="A397" s="39"/>
      <c r="B397" s="40"/>
      <c r="C397" s="282" t="s">
        <v>597</v>
      </c>
      <c r="D397" s="282" t="s">
        <v>241</v>
      </c>
      <c r="E397" s="283" t="s">
        <v>598</v>
      </c>
      <c r="F397" s="284" t="s">
        <v>599</v>
      </c>
      <c r="G397" s="285" t="s">
        <v>378</v>
      </c>
      <c r="H397" s="286">
        <v>3.7799999999999998</v>
      </c>
      <c r="I397" s="287"/>
      <c r="J397" s="288">
        <f>ROUND(I397*H397,2)</f>
        <v>0</v>
      </c>
      <c r="K397" s="289"/>
      <c r="L397" s="290"/>
      <c r="M397" s="291" t="s">
        <v>1</v>
      </c>
      <c r="N397" s="292" t="s">
        <v>39</v>
      </c>
      <c r="O397" s="92"/>
      <c r="P397" s="245">
        <f>O397*H397</f>
        <v>0</v>
      </c>
      <c r="Q397" s="245">
        <v>0.00032000000000000003</v>
      </c>
      <c r="R397" s="245">
        <f>Q397*H397</f>
        <v>0.0012096000000000001</v>
      </c>
      <c r="S397" s="245">
        <v>0</v>
      </c>
      <c r="T397" s="246">
        <f>S397*H397</f>
        <v>0</v>
      </c>
      <c r="U397" s="39"/>
      <c r="V397" s="39"/>
      <c r="W397" s="39"/>
      <c r="X397" s="39"/>
      <c r="Y397" s="39"/>
      <c r="Z397" s="39"/>
      <c r="AA397" s="39"/>
      <c r="AB397" s="39"/>
      <c r="AC397" s="39"/>
      <c r="AD397" s="39"/>
      <c r="AE397" s="39"/>
      <c r="AR397" s="247" t="s">
        <v>244</v>
      </c>
      <c r="AT397" s="247" t="s">
        <v>241</v>
      </c>
      <c r="AU397" s="247" t="s">
        <v>84</v>
      </c>
      <c r="AY397" s="18" t="s">
        <v>141</v>
      </c>
      <c r="BE397" s="248">
        <f>IF(N397="základní",J397,0)</f>
        <v>0</v>
      </c>
      <c r="BF397" s="248">
        <f>IF(N397="snížená",J397,0)</f>
        <v>0</v>
      </c>
      <c r="BG397" s="248">
        <f>IF(N397="zákl. přenesená",J397,0)</f>
        <v>0</v>
      </c>
      <c r="BH397" s="248">
        <f>IF(N397="sníž. přenesená",J397,0)</f>
        <v>0</v>
      </c>
      <c r="BI397" s="248">
        <f>IF(N397="nulová",J397,0)</f>
        <v>0</v>
      </c>
      <c r="BJ397" s="18" t="s">
        <v>82</v>
      </c>
      <c r="BK397" s="248">
        <f>ROUND(I397*H397,2)</f>
        <v>0</v>
      </c>
      <c r="BL397" s="18" t="s">
        <v>236</v>
      </c>
      <c r="BM397" s="247" t="s">
        <v>600</v>
      </c>
    </row>
    <row r="398" s="13" customFormat="1">
      <c r="A398" s="13"/>
      <c r="B398" s="249"/>
      <c r="C398" s="250"/>
      <c r="D398" s="251" t="s">
        <v>150</v>
      </c>
      <c r="E398" s="252" t="s">
        <v>1</v>
      </c>
      <c r="F398" s="253" t="s">
        <v>601</v>
      </c>
      <c r="G398" s="250"/>
      <c r="H398" s="254">
        <v>3.7799999999999998</v>
      </c>
      <c r="I398" s="255"/>
      <c r="J398" s="250"/>
      <c r="K398" s="250"/>
      <c r="L398" s="256"/>
      <c r="M398" s="257"/>
      <c r="N398" s="258"/>
      <c r="O398" s="258"/>
      <c r="P398" s="258"/>
      <c r="Q398" s="258"/>
      <c r="R398" s="258"/>
      <c r="S398" s="258"/>
      <c r="T398" s="259"/>
      <c r="U398" s="13"/>
      <c r="V398" s="13"/>
      <c r="W398" s="13"/>
      <c r="X398" s="13"/>
      <c r="Y398" s="13"/>
      <c r="Z398" s="13"/>
      <c r="AA398" s="13"/>
      <c r="AB398" s="13"/>
      <c r="AC398" s="13"/>
      <c r="AD398" s="13"/>
      <c r="AE398" s="13"/>
      <c r="AT398" s="260" t="s">
        <v>150</v>
      </c>
      <c r="AU398" s="260" t="s">
        <v>84</v>
      </c>
      <c r="AV398" s="13" t="s">
        <v>84</v>
      </c>
      <c r="AW398" s="13" t="s">
        <v>31</v>
      </c>
      <c r="AX398" s="13" t="s">
        <v>82</v>
      </c>
      <c r="AY398" s="260" t="s">
        <v>141</v>
      </c>
    </row>
    <row r="399" s="2" customFormat="1" ht="24.15" customHeight="1">
      <c r="A399" s="39"/>
      <c r="B399" s="40"/>
      <c r="C399" s="235" t="s">
        <v>602</v>
      </c>
      <c r="D399" s="235" t="s">
        <v>144</v>
      </c>
      <c r="E399" s="236" t="s">
        <v>603</v>
      </c>
      <c r="F399" s="237" t="s">
        <v>604</v>
      </c>
      <c r="G399" s="238" t="s">
        <v>250</v>
      </c>
      <c r="H399" s="293"/>
      <c r="I399" s="240"/>
      <c r="J399" s="241">
        <f>ROUND(I399*H399,2)</f>
        <v>0</v>
      </c>
      <c r="K399" s="242"/>
      <c r="L399" s="45"/>
      <c r="M399" s="243" t="s">
        <v>1</v>
      </c>
      <c r="N399" s="244" t="s">
        <v>39</v>
      </c>
      <c r="O399" s="92"/>
      <c r="P399" s="245">
        <f>O399*H399</f>
        <v>0</v>
      </c>
      <c r="Q399" s="245">
        <v>0</v>
      </c>
      <c r="R399" s="245">
        <f>Q399*H399</f>
        <v>0</v>
      </c>
      <c r="S399" s="245">
        <v>0</v>
      </c>
      <c r="T399" s="246">
        <f>S399*H399</f>
        <v>0</v>
      </c>
      <c r="U399" s="39"/>
      <c r="V399" s="39"/>
      <c r="W399" s="39"/>
      <c r="X399" s="39"/>
      <c r="Y399" s="39"/>
      <c r="Z399" s="39"/>
      <c r="AA399" s="39"/>
      <c r="AB399" s="39"/>
      <c r="AC399" s="39"/>
      <c r="AD399" s="39"/>
      <c r="AE399" s="39"/>
      <c r="AR399" s="247" t="s">
        <v>236</v>
      </c>
      <c r="AT399" s="247" t="s">
        <v>144</v>
      </c>
      <c r="AU399" s="247" t="s">
        <v>84</v>
      </c>
      <c r="AY399" s="18" t="s">
        <v>141</v>
      </c>
      <c r="BE399" s="248">
        <f>IF(N399="základní",J399,0)</f>
        <v>0</v>
      </c>
      <c r="BF399" s="248">
        <f>IF(N399="snížená",J399,0)</f>
        <v>0</v>
      </c>
      <c r="BG399" s="248">
        <f>IF(N399="zákl. přenesená",J399,0)</f>
        <v>0</v>
      </c>
      <c r="BH399" s="248">
        <f>IF(N399="sníž. přenesená",J399,0)</f>
        <v>0</v>
      </c>
      <c r="BI399" s="248">
        <f>IF(N399="nulová",J399,0)</f>
        <v>0</v>
      </c>
      <c r="BJ399" s="18" t="s">
        <v>82</v>
      </c>
      <c r="BK399" s="248">
        <f>ROUND(I399*H399,2)</f>
        <v>0</v>
      </c>
      <c r="BL399" s="18" t="s">
        <v>236</v>
      </c>
      <c r="BM399" s="247" t="s">
        <v>605</v>
      </c>
    </row>
    <row r="400" s="12" customFormat="1" ht="22.8" customHeight="1">
      <c r="A400" s="12"/>
      <c r="B400" s="219"/>
      <c r="C400" s="220"/>
      <c r="D400" s="221" t="s">
        <v>73</v>
      </c>
      <c r="E400" s="233" t="s">
        <v>606</v>
      </c>
      <c r="F400" s="233" t="s">
        <v>607</v>
      </c>
      <c r="G400" s="220"/>
      <c r="H400" s="220"/>
      <c r="I400" s="223"/>
      <c r="J400" s="234">
        <f>BK400</f>
        <v>0</v>
      </c>
      <c r="K400" s="220"/>
      <c r="L400" s="225"/>
      <c r="M400" s="226"/>
      <c r="N400" s="227"/>
      <c r="O400" s="227"/>
      <c r="P400" s="228">
        <f>SUM(P401:P436)</f>
        <v>0</v>
      </c>
      <c r="Q400" s="227"/>
      <c r="R400" s="228">
        <f>SUM(R401:R436)</f>
        <v>0.063018219999999986</v>
      </c>
      <c r="S400" s="227"/>
      <c r="T400" s="229">
        <f>SUM(T401:T436)</f>
        <v>0</v>
      </c>
      <c r="U400" s="12"/>
      <c r="V400" s="12"/>
      <c r="W400" s="12"/>
      <c r="X400" s="12"/>
      <c r="Y400" s="12"/>
      <c r="Z400" s="12"/>
      <c r="AA400" s="12"/>
      <c r="AB400" s="12"/>
      <c r="AC400" s="12"/>
      <c r="AD400" s="12"/>
      <c r="AE400" s="12"/>
      <c r="AR400" s="230" t="s">
        <v>84</v>
      </c>
      <c r="AT400" s="231" t="s">
        <v>73</v>
      </c>
      <c r="AU400" s="231" t="s">
        <v>82</v>
      </c>
      <c r="AY400" s="230" t="s">
        <v>141</v>
      </c>
      <c r="BK400" s="232">
        <f>SUM(BK401:BK436)</f>
        <v>0</v>
      </c>
    </row>
    <row r="401" s="2" customFormat="1" ht="24.15" customHeight="1">
      <c r="A401" s="39"/>
      <c r="B401" s="40"/>
      <c r="C401" s="235" t="s">
        <v>608</v>
      </c>
      <c r="D401" s="235" t="s">
        <v>144</v>
      </c>
      <c r="E401" s="236" t="s">
        <v>609</v>
      </c>
      <c r="F401" s="237" t="s">
        <v>610</v>
      </c>
      <c r="G401" s="238" t="s">
        <v>147</v>
      </c>
      <c r="H401" s="239">
        <v>84.346999999999994</v>
      </c>
      <c r="I401" s="240"/>
      <c r="J401" s="241">
        <f>ROUND(I401*H401,2)</f>
        <v>0</v>
      </c>
      <c r="K401" s="242"/>
      <c r="L401" s="45"/>
      <c r="M401" s="243" t="s">
        <v>1</v>
      </c>
      <c r="N401" s="244" t="s">
        <v>39</v>
      </c>
      <c r="O401" s="92"/>
      <c r="P401" s="245">
        <f>O401*H401</f>
        <v>0</v>
      </c>
      <c r="Q401" s="245">
        <v>2.0000000000000002E-05</v>
      </c>
      <c r="R401" s="245">
        <f>Q401*H401</f>
        <v>0.0016869400000000001</v>
      </c>
      <c r="S401" s="245">
        <v>0</v>
      </c>
      <c r="T401" s="246">
        <f>S401*H401</f>
        <v>0</v>
      </c>
      <c r="U401" s="39"/>
      <c r="V401" s="39"/>
      <c r="W401" s="39"/>
      <c r="X401" s="39"/>
      <c r="Y401" s="39"/>
      <c r="Z401" s="39"/>
      <c r="AA401" s="39"/>
      <c r="AB401" s="39"/>
      <c r="AC401" s="39"/>
      <c r="AD401" s="39"/>
      <c r="AE401" s="39"/>
      <c r="AR401" s="247" t="s">
        <v>236</v>
      </c>
      <c r="AT401" s="247" t="s">
        <v>144</v>
      </c>
      <c r="AU401" s="247" t="s">
        <v>84</v>
      </c>
      <c r="AY401" s="18" t="s">
        <v>141</v>
      </c>
      <c r="BE401" s="248">
        <f>IF(N401="základní",J401,0)</f>
        <v>0</v>
      </c>
      <c r="BF401" s="248">
        <f>IF(N401="snížená",J401,0)</f>
        <v>0</v>
      </c>
      <c r="BG401" s="248">
        <f>IF(N401="zákl. přenesená",J401,0)</f>
        <v>0</v>
      </c>
      <c r="BH401" s="248">
        <f>IF(N401="sníž. přenesená",J401,0)</f>
        <v>0</v>
      </c>
      <c r="BI401" s="248">
        <f>IF(N401="nulová",J401,0)</f>
        <v>0</v>
      </c>
      <c r="BJ401" s="18" t="s">
        <v>82</v>
      </c>
      <c r="BK401" s="248">
        <f>ROUND(I401*H401,2)</f>
        <v>0</v>
      </c>
      <c r="BL401" s="18" t="s">
        <v>236</v>
      </c>
      <c r="BM401" s="247" t="s">
        <v>611</v>
      </c>
    </row>
    <row r="402" s="15" customFormat="1">
      <c r="A402" s="15"/>
      <c r="B402" s="272"/>
      <c r="C402" s="273"/>
      <c r="D402" s="251" t="s">
        <v>150</v>
      </c>
      <c r="E402" s="274" t="s">
        <v>1</v>
      </c>
      <c r="F402" s="275" t="s">
        <v>612</v>
      </c>
      <c r="G402" s="273"/>
      <c r="H402" s="274" t="s">
        <v>1</v>
      </c>
      <c r="I402" s="276"/>
      <c r="J402" s="273"/>
      <c r="K402" s="273"/>
      <c r="L402" s="277"/>
      <c r="M402" s="278"/>
      <c r="N402" s="279"/>
      <c r="O402" s="279"/>
      <c r="P402" s="279"/>
      <c r="Q402" s="279"/>
      <c r="R402" s="279"/>
      <c r="S402" s="279"/>
      <c r="T402" s="280"/>
      <c r="U402" s="15"/>
      <c r="V402" s="15"/>
      <c r="W402" s="15"/>
      <c r="X402" s="15"/>
      <c r="Y402" s="15"/>
      <c r="Z402" s="15"/>
      <c r="AA402" s="15"/>
      <c r="AB402" s="15"/>
      <c r="AC402" s="15"/>
      <c r="AD402" s="15"/>
      <c r="AE402" s="15"/>
      <c r="AT402" s="281" t="s">
        <v>150</v>
      </c>
      <c r="AU402" s="281" t="s">
        <v>84</v>
      </c>
      <c r="AV402" s="15" t="s">
        <v>82</v>
      </c>
      <c r="AW402" s="15" t="s">
        <v>31</v>
      </c>
      <c r="AX402" s="15" t="s">
        <v>74</v>
      </c>
      <c r="AY402" s="281" t="s">
        <v>141</v>
      </c>
    </row>
    <row r="403" s="15" customFormat="1">
      <c r="A403" s="15"/>
      <c r="B403" s="272"/>
      <c r="C403" s="273"/>
      <c r="D403" s="251" t="s">
        <v>150</v>
      </c>
      <c r="E403" s="274" t="s">
        <v>1</v>
      </c>
      <c r="F403" s="275" t="s">
        <v>613</v>
      </c>
      <c r="G403" s="273"/>
      <c r="H403" s="274" t="s">
        <v>1</v>
      </c>
      <c r="I403" s="276"/>
      <c r="J403" s="273"/>
      <c r="K403" s="273"/>
      <c r="L403" s="277"/>
      <c r="M403" s="278"/>
      <c r="N403" s="279"/>
      <c r="O403" s="279"/>
      <c r="P403" s="279"/>
      <c r="Q403" s="279"/>
      <c r="R403" s="279"/>
      <c r="S403" s="279"/>
      <c r="T403" s="280"/>
      <c r="U403" s="15"/>
      <c r="V403" s="15"/>
      <c r="W403" s="15"/>
      <c r="X403" s="15"/>
      <c r="Y403" s="15"/>
      <c r="Z403" s="15"/>
      <c r="AA403" s="15"/>
      <c r="AB403" s="15"/>
      <c r="AC403" s="15"/>
      <c r="AD403" s="15"/>
      <c r="AE403" s="15"/>
      <c r="AT403" s="281" t="s">
        <v>150</v>
      </c>
      <c r="AU403" s="281" t="s">
        <v>84</v>
      </c>
      <c r="AV403" s="15" t="s">
        <v>82</v>
      </c>
      <c r="AW403" s="15" t="s">
        <v>31</v>
      </c>
      <c r="AX403" s="15" t="s">
        <v>74</v>
      </c>
      <c r="AY403" s="281" t="s">
        <v>141</v>
      </c>
    </row>
    <row r="404" s="13" customFormat="1">
      <c r="A404" s="13"/>
      <c r="B404" s="249"/>
      <c r="C404" s="250"/>
      <c r="D404" s="251" t="s">
        <v>150</v>
      </c>
      <c r="E404" s="252" t="s">
        <v>1</v>
      </c>
      <c r="F404" s="253" t="s">
        <v>614</v>
      </c>
      <c r="G404" s="250"/>
      <c r="H404" s="254">
        <v>18.081</v>
      </c>
      <c r="I404" s="255"/>
      <c r="J404" s="250"/>
      <c r="K404" s="250"/>
      <c r="L404" s="256"/>
      <c r="M404" s="257"/>
      <c r="N404" s="258"/>
      <c r="O404" s="258"/>
      <c r="P404" s="258"/>
      <c r="Q404" s="258"/>
      <c r="R404" s="258"/>
      <c r="S404" s="258"/>
      <c r="T404" s="259"/>
      <c r="U404" s="13"/>
      <c r="V404" s="13"/>
      <c r="W404" s="13"/>
      <c r="X404" s="13"/>
      <c r="Y404" s="13"/>
      <c r="Z404" s="13"/>
      <c r="AA404" s="13"/>
      <c r="AB404" s="13"/>
      <c r="AC404" s="13"/>
      <c r="AD404" s="13"/>
      <c r="AE404" s="13"/>
      <c r="AT404" s="260" t="s">
        <v>150</v>
      </c>
      <c r="AU404" s="260" t="s">
        <v>84</v>
      </c>
      <c r="AV404" s="13" t="s">
        <v>84</v>
      </c>
      <c r="AW404" s="13" t="s">
        <v>31</v>
      </c>
      <c r="AX404" s="13" t="s">
        <v>74</v>
      </c>
      <c r="AY404" s="260" t="s">
        <v>141</v>
      </c>
    </row>
    <row r="405" s="13" customFormat="1">
      <c r="A405" s="13"/>
      <c r="B405" s="249"/>
      <c r="C405" s="250"/>
      <c r="D405" s="251" t="s">
        <v>150</v>
      </c>
      <c r="E405" s="252" t="s">
        <v>1</v>
      </c>
      <c r="F405" s="253" t="s">
        <v>615</v>
      </c>
      <c r="G405" s="250"/>
      <c r="H405" s="254">
        <v>13.425000000000001</v>
      </c>
      <c r="I405" s="255"/>
      <c r="J405" s="250"/>
      <c r="K405" s="250"/>
      <c r="L405" s="256"/>
      <c r="M405" s="257"/>
      <c r="N405" s="258"/>
      <c r="O405" s="258"/>
      <c r="P405" s="258"/>
      <c r="Q405" s="258"/>
      <c r="R405" s="258"/>
      <c r="S405" s="258"/>
      <c r="T405" s="259"/>
      <c r="U405" s="13"/>
      <c r="V405" s="13"/>
      <c r="W405" s="13"/>
      <c r="X405" s="13"/>
      <c r="Y405" s="13"/>
      <c r="Z405" s="13"/>
      <c r="AA405" s="13"/>
      <c r="AB405" s="13"/>
      <c r="AC405" s="13"/>
      <c r="AD405" s="13"/>
      <c r="AE405" s="13"/>
      <c r="AT405" s="260" t="s">
        <v>150</v>
      </c>
      <c r="AU405" s="260" t="s">
        <v>84</v>
      </c>
      <c r="AV405" s="13" t="s">
        <v>84</v>
      </c>
      <c r="AW405" s="13" t="s">
        <v>31</v>
      </c>
      <c r="AX405" s="13" t="s">
        <v>74</v>
      </c>
      <c r="AY405" s="260" t="s">
        <v>141</v>
      </c>
    </row>
    <row r="406" s="13" customFormat="1">
      <c r="A406" s="13"/>
      <c r="B406" s="249"/>
      <c r="C406" s="250"/>
      <c r="D406" s="251" t="s">
        <v>150</v>
      </c>
      <c r="E406" s="252" t="s">
        <v>1</v>
      </c>
      <c r="F406" s="253" t="s">
        <v>616</v>
      </c>
      <c r="G406" s="250"/>
      <c r="H406" s="254">
        <v>3.798</v>
      </c>
      <c r="I406" s="255"/>
      <c r="J406" s="250"/>
      <c r="K406" s="250"/>
      <c r="L406" s="256"/>
      <c r="M406" s="257"/>
      <c r="N406" s="258"/>
      <c r="O406" s="258"/>
      <c r="P406" s="258"/>
      <c r="Q406" s="258"/>
      <c r="R406" s="258"/>
      <c r="S406" s="258"/>
      <c r="T406" s="259"/>
      <c r="U406" s="13"/>
      <c r="V406" s="13"/>
      <c r="W406" s="13"/>
      <c r="X406" s="13"/>
      <c r="Y406" s="13"/>
      <c r="Z406" s="13"/>
      <c r="AA406" s="13"/>
      <c r="AB406" s="13"/>
      <c r="AC406" s="13"/>
      <c r="AD406" s="13"/>
      <c r="AE406" s="13"/>
      <c r="AT406" s="260" t="s">
        <v>150</v>
      </c>
      <c r="AU406" s="260" t="s">
        <v>84</v>
      </c>
      <c r="AV406" s="13" t="s">
        <v>84</v>
      </c>
      <c r="AW406" s="13" t="s">
        <v>31</v>
      </c>
      <c r="AX406" s="13" t="s">
        <v>74</v>
      </c>
      <c r="AY406" s="260" t="s">
        <v>141</v>
      </c>
    </row>
    <row r="407" s="13" customFormat="1">
      <c r="A407" s="13"/>
      <c r="B407" s="249"/>
      <c r="C407" s="250"/>
      <c r="D407" s="251" t="s">
        <v>150</v>
      </c>
      <c r="E407" s="252" t="s">
        <v>1</v>
      </c>
      <c r="F407" s="253" t="s">
        <v>617</v>
      </c>
      <c r="G407" s="250"/>
      <c r="H407" s="254">
        <v>6.0759999999999996</v>
      </c>
      <c r="I407" s="255"/>
      <c r="J407" s="250"/>
      <c r="K407" s="250"/>
      <c r="L407" s="256"/>
      <c r="M407" s="257"/>
      <c r="N407" s="258"/>
      <c r="O407" s="258"/>
      <c r="P407" s="258"/>
      <c r="Q407" s="258"/>
      <c r="R407" s="258"/>
      <c r="S407" s="258"/>
      <c r="T407" s="259"/>
      <c r="U407" s="13"/>
      <c r="V407" s="13"/>
      <c r="W407" s="13"/>
      <c r="X407" s="13"/>
      <c r="Y407" s="13"/>
      <c r="Z407" s="13"/>
      <c r="AA407" s="13"/>
      <c r="AB407" s="13"/>
      <c r="AC407" s="13"/>
      <c r="AD407" s="13"/>
      <c r="AE407" s="13"/>
      <c r="AT407" s="260" t="s">
        <v>150</v>
      </c>
      <c r="AU407" s="260" t="s">
        <v>84</v>
      </c>
      <c r="AV407" s="13" t="s">
        <v>84</v>
      </c>
      <c r="AW407" s="13" t="s">
        <v>31</v>
      </c>
      <c r="AX407" s="13" t="s">
        <v>74</v>
      </c>
      <c r="AY407" s="260" t="s">
        <v>141</v>
      </c>
    </row>
    <row r="408" s="13" customFormat="1">
      <c r="A408" s="13"/>
      <c r="B408" s="249"/>
      <c r="C408" s="250"/>
      <c r="D408" s="251" t="s">
        <v>150</v>
      </c>
      <c r="E408" s="252" t="s">
        <v>1</v>
      </c>
      <c r="F408" s="253" t="s">
        <v>618</v>
      </c>
      <c r="G408" s="250"/>
      <c r="H408" s="254">
        <v>2.2210000000000001</v>
      </c>
      <c r="I408" s="255"/>
      <c r="J408" s="250"/>
      <c r="K408" s="250"/>
      <c r="L408" s="256"/>
      <c r="M408" s="257"/>
      <c r="N408" s="258"/>
      <c r="O408" s="258"/>
      <c r="P408" s="258"/>
      <c r="Q408" s="258"/>
      <c r="R408" s="258"/>
      <c r="S408" s="258"/>
      <c r="T408" s="259"/>
      <c r="U408" s="13"/>
      <c r="V408" s="13"/>
      <c r="W408" s="13"/>
      <c r="X408" s="13"/>
      <c r="Y408" s="13"/>
      <c r="Z408" s="13"/>
      <c r="AA408" s="13"/>
      <c r="AB408" s="13"/>
      <c r="AC408" s="13"/>
      <c r="AD408" s="13"/>
      <c r="AE408" s="13"/>
      <c r="AT408" s="260" t="s">
        <v>150</v>
      </c>
      <c r="AU408" s="260" t="s">
        <v>84</v>
      </c>
      <c r="AV408" s="13" t="s">
        <v>84</v>
      </c>
      <c r="AW408" s="13" t="s">
        <v>31</v>
      </c>
      <c r="AX408" s="13" t="s">
        <v>74</v>
      </c>
      <c r="AY408" s="260" t="s">
        <v>141</v>
      </c>
    </row>
    <row r="409" s="13" customFormat="1">
      <c r="A409" s="13"/>
      <c r="B409" s="249"/>
      <c r="C409" s="250"/>
      <c r="D409" s="251" t="s">
        <v>150</v>
      </c>
      <c r="E409" s="252" t="s">
        <v>1</v>
      </c>
      <c r="F409" s="253" t="s">
        <v>619</v>
      </c>
      <c r="G409" s="250"/>
      <c r="H409" s="254">
        <v>1.274</v>
      </c>
      <c r="I409" s="255"/>
      <c r="J409" s="250"/>
      <c r="K409" s="250"/>
      <c r="L409" s="256"/>
      <c r="M409" s="257"/>
      <c r="N409" s="258"/>
      <c r="O409" s="258"/>
      <c r="P409" s="258"/>
      <c r="Q409" s="258"/>
      <c r="R409" s="258"/>
      <c r="S409" s="258"/>
      <c r="T409" s="259"/>
      <c r="U409" s="13"/>
      <c r="V409" s="13"/>
      <c r="W409" s="13"/>
      <c r="X409" s="13"/>
      <c r="Y409" s="13"/>
      <c r="Z409" s="13"/>
      <c r="AA409" s="13"/>
      <c r="AB409" s="13"/>
      <c r="AC409" s="13"/>
      <c r="AD409" s="13"/>
      <c r="AE409" s="13"/>
      <c r="AT409" s="260" t="s">
        <v>150</v>
      </c>
      <c r="AU409" s="260" t="s">
        <v>84</v>
      </c>
      <c r="AV409" s="13" t="s">
        <v>84</v>
      </c>
      <c r="AW409" s="13" t="s">
        <v>31</v>
      </c>
      <c r="AX409" s="13" t="s">
        <v>74</v>
      </c>
      <c r="AY409" s="260" t="s">
        <v>141</v>
      </c>
    </row>
    <row r="410" s="13" customFormat="1">
      <c r="A410" s="13"/>
      <c r="B410" s="249"/>
      <c r="C410" s="250"/>
      <c r="D410" s="251" t="s">
        <v>150</v>
      </c>
      <c r="E410" s="252" t="s">
        <v>1</v>
      </c>
      <c r="F410" s="253" t="s">
        <v>620</v>
      </c>
      <c r="G410" s="250"/>
      <c r="H410" s="254">
        <v>5.8559999999999999</v>
      </c>
      <c r="I410" s="255"/>
      <c r="J410" s="250"/>
      <c r="K410" s="250"/>
      <c r="L410" s="256"/>
      <c r="M410" s="257"/>
      <c r="N410" s="258"/>
      <c r="O410" s="258"/>
      <c r="P410" s="258"/>
      <c r="Q410" s="258"/>
      <c r="R410" s="258"/>
      <c r="S410" s="258"/>
      <c r="T410" s="259"/>
      <c r="U410" s="13"/>
      <c r="V410" s="13"/>
      <c r="W410" s="13"/>
      <c r="X410" s="13"/>
      <c r="Y410" s="13"/>
      <c r="Z410" s="13"/>
      <c r="AA410" s="13"/>
      <c r="AB410" s="13"/>
      <c r="AC410" s="13"/>
      <c r="AD410" s="13"/>
      <c r="AE410" s="13"/>
      <c r="AT410" s="260" t="s">
        <v>150</v>
      </c>
      <c r="AU410" s="260" t="s">
        <v>84</v>
      </c>
      <c r="AV410" s="13" t="s">
        <v>84</v>
      </c>
      <c r="AW410" s="13" t="s">
        <v>31</v>
      </c>
      <c r="AX410" s="13" t="s">
        <v>74</v>
      </c>
      <c r="AY410" s="260" t="s">
        <v>141</v>
      </c>
    </row>
    <row r="411" s="13" customFormat="1">
      <c r="A411" s="13"/>
      <c r="B411" s="249"/>
      <c r="C411" s="250"/>
      <c r="D411" s="251" t="s">
        <v>150</v>
      </c>
      <c r="E411" s="252" t="s">
        <v>1</v>
      </c>
      <c r="F411" s="253" t="s">
        <v>621</v>
      </c>
      <c r="G411" s="250"/>
      <c r="H411" s="254">
        <v>4.4379999999999997</v>
      </c>
      <c r="I411" s="255"/>
      <c r="J411" s="250"/>
      <c r="K411" s="250"/>
      <c r="L411" s="256"/>
      <c r="M411" s="257"/>
      <c r="N411" s="258"/>
      <c r="O411" s="258"/>
      <c r="P411" s="258"/>
      <c r="Q411" s="258"/>
      <c r="R411" s="258"/>
      <c r="S411" s="258"/>
      <c r="T411" s="259"/>
      <c r="U411" s="13"/>
      <c r="V411" s="13"/>
      <c r="W411" s="13"/>
      <c r="X411" s="13"/>
      <c r="Y411" s="13"/>
      <c r="Z411" s="13"/>
      <c r="AA411" s="13"/>
      <c r="AB411" s="13"/>
      <c r="AC411" s="13"/>
      <c r="AD411" s="13"/>
      <c r="AE411" s="13"/>
      <c r="AT411" s="260" t="s">
        <v>150</v>
      </c>
      <c r="AU411" s="260" t="s">
        <v>84</v>
      </c>
      <c r="AV411" s="13" t="s">
        <v>84</v>
      </c>
      <c r="AW411" s="13" t="s">
        <v>31</v>
      </c>
      <c r="AX411" s="13" t="s">
        <v>74</v>
      </c>
      <c r="AY411" s="260" t="s">
        <v>141</v>
      </c>
    </row>
    <row r="412" s="13" customFormat="1">
      <c r="A412" s="13"/>
      <c r="B412" s="249"/>
      <c r="C412" s="250"/>
      <c r="D412" s="251" t="s">
        <v>150</v>
      </c>
      <c r="E412" s="252" t="s">
        <v>1</v>
      </c>
      <c r="F412" s="253" t="s">
        <v>622</v>
      </c>
      <c r="G412" s="250"/>
      <c r="H412" s="254">
        <v>1.256</v>
      </c>
      <c r="I412" s="255"/>
      <c r="J412" s="250"/>
      <c r="K412" s="250"/>
      <c r="L412" s="256"/>
      <c r="M412" s="257"/>
      <c r="N412" s="258"/>
      <c r="O412" s="258"/>
      <c r="P412" s="258"/>
      <c r="Q412" s="258"/>
      <c r="R412" s="258"/>
      <c r="S412" s="258"/>
      <c r="T412" s="259"/>
      <c r="U412" s="13"/>
      <c r="V412" s="13"/>
      <c r="W412" s="13"/>
      <c r="X412" s="13"/>
      <c r="Y412" s="13"/>
      <c r="Z412" s="13"/>
      <c r="AA412" s="13"/>
      <c r="AB412" s="13"/>
      <c r="AC412" s="13"/>
      <c r="AD412" s="13"/>
      <c r="AE412" s="13"/>
      <c r="AT412" s="260" t="s">
        <v>150</v>
      </c>
      <c r="AU412" s="260" t="s">
        <v>84</v>
      </c>
      <c r="AV412" s="13" t="s">
        <v>84</v>
      </c>
      <c r="AW412" s="13" t="s">
        <v>31</v>
      </c>
      <c r="AX412" s="13" t="s">
        <v>74</v>
      </c>
      <c r="AY412" s="260" t="s">
        <v>141</v>
      </c>
    </row>
    <row r="413" s="13" customFormat="1">
      <c r="A413" s="13"/>
      <c r="B413" s="249"/>
      <c r="C413" s="250"/>
      <c r="D413" s="251" t="s">
        <v>150</v>
      </c>
      <c r="E413" s="252" t="s">
        <v>1</v>
      </c>
      <c r="F413" s="253" t="s">
        <v>623</v>
      </c>
      <c r="G413" s="250"/>
      <c r="H413" s="254">
        <v>6.0259999999999998</v>
      </c>
      <c r="I413" s="255"/>
      <c r="J413" s="250"/>
      <c r="K413" s="250"/>
      <c r="L413" s="256"/>
      <c r="M413" s="257"/>
      <c r="N413" s="258"/>
      <c r="O413" s="258"/>
      <c r="P413" s="258"/>
      <c r="Q413" s="258"/>
      <c r="R413" s="258"/>
      <c r="S413" s="258"/>
      <c r="T413" s="259"/>
      <c r="U413" s="13"/>
      <c r="V413" s="13"/>
      <c r="W413" s="13"/>
      <c r="X413" s="13"/>
      <c r="Y413" s="13"/>
      <c r="Z413" s="13"/>
      <c r="AA413" s="13"/>
      <c r="AB413" s="13"/>
      <c r="AC413" s="13"/>
      <c r="AD413" s="13"/>
      <c r="AE413" s="13"/>
      <c r="AT413" s="260" t="s">
        <v>150</v>
      </c>
      <c r="AU413" s="260" t="s">
        <v>84</v>
      </c>
      <c r="AV413" s="13" t="s">
        <v>84</v>
      </c>
      <c r="AW413" s="13" t="s">
        <v>31</v>
      </c>
      <c r="AX413" s="13" t="s">
        <v>74</v>
      </c>
      <c r="AY413" s="260" t="s">
        <v>141</v>
      </c>
    </row>
    <row r="414" s="13" customFormat="1">
      <c r="A414" s="13"/>
      <c r="B414" s="249"/>
      <c r="C414" s="250"/>
      <c r="D414" s="251" t="s">
        <v>150</v>
      </c>
      <c r="E414" s="252" t="s">
        <v>1</v>
      </c>
      <c r="F414" s="253" t="s">
        <v>624</v>
      </c>
      <c r="G414" s="250"/>
      <c r="H414" s="254">
        <v>0.92900000000000005</v>
      </c>
      <c r="I414" s="255"/>
      <c r="J414" s="250"/>
      <c r="K414" s="250"/>
      <c r="L414" s="256"/>
      <c r="M414" s="257"/>
      <c r="N414" s="258"/>
      <c r="O414" s="258"/>
      <c r="P414" s="258"/>
      <c r="Q414" s="258"/>
      <c r="R414" s="258"/>
      <c r="S414" s="258"/>
      <c r="T414" s="259"/>
      <c r="U414" s="13"/>
      <c r="V414" s="13"/>
      <c r="W414" s="13"/>
      <c r="X414" s="13"/>
      <c r="Y414" s="13"/>
      <c r="Z414" s="13"/>
      <c r="AA414" s="13"/>
      <c r="AB414" s="13"/>
      <c r="AC414" s="13"/>
      <c r="AD414" s="13"/>
      <c r="AE414" s="13"/>
      <c r="AT414" s="260" t="s">
        <v>150</v>
      </c>
      <c r="AU414" s="260" t="s">
        <v>84</v>
      </c>
      <c r="AV414" s="13" t="s">
        <v>84</v>
      </c>
      <c r="AW414" s="13" t="s">
        <v>31</v>
      </c>
      <c r="AX414" s="13" t="s">
        <v>74</v>
      </c>
      <c r="AY414" s="260" t="s">
        <v>141</v>
      </c>
    </row>
    <row r="415" s="13" customFormat="1">
      <c r="A415" s="13"/>
      <c r="B415" s="249"/>
      <c r="C415" s="250"/>
      <c r="D415" s="251" t="s">
        <v>150</v>
      </c>
      <c r="E415" s="252" t="s">
        <v>1</v>
      </c>
      <c r="F415" s="253" t="s">
        <v>625</v>
      </c>
      <c r="G415" s="250"/>
      <c r="H415" s="254">
        <v>1.278</v>
      </c>
      <c r="I415" s="255"/>
      <c r="J415" s="250"/>
      <c r="K415" s="250"/>
      <c r="L415" s="256"/>
      <c r="M415" s="257"/>
      <c r="N415" s="258"/>
      <c r="O415" s="258"/>
      <c r="P415" s="258"/>
      <c r="Q415" s="258"/>
      <c r="R415" s="258"/>
      <c r="S415" s="258"/>
      <c r="T415" s="259"/>
      <c r="U415" s="13"/>
      <c r="V415" s="13"/>
      <c r="W415" s="13"/>
      <c r="X415" s="13"/>
      <c r="Y415" s="13"/>
      <c r="Z415" s="13"/>
      <c r="AA415" s="13"/>
      <c r="AB415" s="13"/>
      <c r="AC415" s="13"/>
      <c r="AD415" s="13"/>
      <c r="AE415" s="13"/>
      <c r="AT415" s="260" t="s">
        <v>150</v>
      </c>
      <c r="AU415" s="260" t="s">
        <v>84</v>
      </c>
      <c r="AV415" s="13" t="s">
        <v>84</v>
      </c>
      <c r="AW415" s="13" t="s">
        <v>31</v>
      </c>
      <c r="AX415" s="13" t="s">
        <v>74</v>
      </c>
      <c r="AY415" s="260" t="s">
        <v>141</v>
      </c>
    </row>
    <row r="416" s="13" customFormat="1">
      <c r="A416" s="13"/>
      <c r="B416" s="249"/>
      <c r="C416" s="250"/>
      <c r="D416" s="251" t="s">
        <v>150</v>
      </c>
      <c r="E416" s="252" t="s">
        <v>1</v>
      </c>
      <c r="F416" s="253" t="s">
        <v>626</v>
      </c>
      <c r="G416" s="250"/>
      <c r="H416" s="254">
        <v>6.0270000000000001</v>
      </c>
      <c r="I416" s="255"/>
      <c r="J416" s="250"/>
      <c r="K416" s="250"/>
      <c r="L416" s="256"/>
      <c r="M416" s="257"/>
      <c r="N416" s="258"/>
      <c r="O416" s="258"/>
      <c r="P416" s="258"/>
      <c r="Q416" s="258"/>
      <c r="R416" s="258"/>
      <c r="S416" s="258"/>
      <c r="T416" s="259"/>
      <c r="U416" s="13"/>
      <c r="V416" s="13"/>
      <c r="W416" s="13"/>
      <c r="X416" s="13"/>
      <c r="Y416" s="13"/>
      <c r="Z416" s="13"/>
      <c r="AA416" s="13"/>
      <c r="AB416" s="13"/>
      <c r="AC416" s="13"/>
      <c r="AD416" s="13"/>
      <c r="AE416" s="13"/>
      <c r="AT416" s="260" t="s">
        <v>150</v>
      </c>
      <c r="AU416" s="260" t="s">
        <v>84</v>
      </c>
      <c r="AV416" s="13" t="s">
        <v>84</v>
      </c>
      <c r="AW416" s="13" t="s">
        <v>31</v>
      </c>
      <c r="AX416" s="13" t="s">
        <v>74</v>
      </c>
      <c r="AY416" s="260" t="s">
        <v>141</v>
      </c>
    </row>
    <row r="417" s="13" customFormat="1">
      <c r="A417" s="13"/>
      <c r="B417" s="249"/>
      <c r="C417" s="250"/>
      <c r="D417" s="251" t="s">
        <v>150</v>
      </c>
      <c r="E417" s="252" t="s">
        <v>1</v>
      </c>
      <c r="F417" s="253" t="s">
        <v>627</v>
      </c>
      <c r="G417" s="250"/>
      <c r="H417" s="254">
        <v>4.0460000000000003</v>
      </c>
      <c r="I417" s="255"/>
      <c r="J417" s="250"/>
      <c r="K417" s="250"/>
      <c r="L417" s="256"/>
      <c r="M417" s="257"/>
      <c r="N417" s="258"/>
      <c r="O417" s="258"/>
      <c r="P417" s="258"/>
      <c r="Q417" s="258"/>
      <c r="R417" s="258"/>
      <c r="S417" s="258"/>
      <c r="T417" s="259"/>
      <c r="U417" s="13"/>
      <c r="V417" s="13"/>
      <c r="W417" s="13"/>
      <c r="X417" s="13"/>
      <c r="Y417" s="13"/>
      <c r="Z417" s="13"/>
      <c r="AA417" s="13"/>
      <c r="AB417" s="13"/>
      <c r="AC417" s="13"/>
      <c r="AD417" s="13"/>
      <c r="AE417" s="13"/>
      <c r="AT417" s="260" t="s">
        <v>150</v>
      </c>
      <c r="AU417" s="260" t="s">
        <v>84</v>
      </c>
      <c r="AV417" s="13" t="s">
        <v>84</v>
      </c>
      <c r="AW417" s="13" t="s">
        <v>31</v>
      </c>
      <c r="AX417" s="13" t="s">
        <v>74</v>
      </c>
      <c r="AY417" s="260" t="s">
        <v>141</v>
      </c>
    </row>
    <row r="418" s="13" customFormat="1">
      <c r="A418" s="13"/>
      <c r="B418" s="249"/>
      <c r="C418" s="250"/>
      <c r="D418" s="251" t="s">
        <v>150</v>
      </c>
      <c r="E418" s="252" t="s">
        <v>1</v>
      </c>
      <c r="F418" s="253" t="s">
        <v>628</v>
      </c>
      <c r="G418" s="250"/>
      <c r="H418" s="254">
        <v>1.266</v>
      </c>
      <c r="I418" s="255"/>
      <c r="J418" s="250"/>
      <c r="K418" s="250"/>
      <c r="L418" s="256"/>
      <c r="M418" s="257"/>
      <c r="N418" s="258"/>
      <c r="O418" s="258"/>
      <c r="P418" s="258"/>
      <c r="Q418" s="258"/>
      <c r="R418" s="258"/>
      <c r="S418" s="258"/>
      <c r="T418" s="259"/>
      <c r="U418" s="13"/>
      <c r="V418" s="13"/>
      <c r="W418" s="13"/>
      <c r="X418" s="13"/>
      <c r="Y418" s="13"/>
      <c r="Z418" s="13"/>
      <c r="AA418" s="13"/>
      <c r="AB418" s="13"/>
      <c r="AC418" s="13"/>
      <c r="AD418" s="13"/>
      <c r="AE418" s="13"/>
      <c r="AT418" s="260" t="s">
        <v>150</v>
      </c>
      <c r="AU418" s="260" t="s">
        <v>84</v>
      </c>
      <c r="AV418" s="13" t="s">
        <v>84</v>
      </c>
      <c r="AW418" s="13" t="s">
        <v>31</v>
      </c>
      <c r="AX418" s="13" t="s">
        <v>74</v>
      </c>
      <c r="AY418" s="260" t="s">
        <v>141</v>
      </c>
    </row>
    <row r="419" s="16" customFormat="1">
      <c r="A419" s="16"/>
      <c r="B419" s="297"/>
      <c r="C419" s="298"/>
      <c r="D419" s="251" t="s">
        <v>150</v>
      </c>
      <c r="E419" s="299" t="s">
        <v>1</v>
      </c>
      <c r="F419" s="300" t="s">
        <v>629</v>
      </c>
      <c r="G419" s="298"/>
      <c r="H419" s="301">
        <v>75.997000000000028</v>
      </c>
      <c r="I419" s="302"/>
      <c r="J419" s="298"/>
      <c r="K419" s="298"/>
      <c r="L419" s="303"/>
      <c r="M419" s="304"/>
      <c r="N419" s="305"/>
      <c r="O419" s="305"/>
      <c r="P419" s="305"/>
      <c r="Q419" s="305"/>
      <c r="R419" s="305"/>
      <c r="S419" s="305"/>
      <c r="T419" s="306"/>
      <c r="U419" s="16"/>
      <c r="V419" s="16"/>
      <c r="W419" s="16"/>
      <c r="X419" s="16"/>
      <c r="Y419" s="16"/>
      <c r="Z419" s="16"/>
      <c r="AA419" s="16"/>
      <c r="AB419" s="16"/>
      <c r="AC419" s="16"/>
      <c r="AD419" s="16"/>
      <c r="AE419" s="16"/>
      <c r="AT419" s="307" t="s">
        <v>150</v>
      </c>
      <c r="AU419" s="307" t="s">
        <v>84</v>
      </c>
      <c r="AV419" s="16" t="s">
        <v>159</v>
      </c>
      <c r="AW419" s="16" t="s">
        <v>31</v>
      </c>
      <c r="AX419" s="16" t="s">
        <v>74</v>
      </c>
      <c r="AY419" s="307" t="s">
        <v>141</v>
      </c>
    </row>
    <row r="420" s="13" customFormat="1">
      <c r="A420" s="13"/>
      <c r="B420" s="249"/>
      <c r="C420" s="250"/>
      <c r="D420" s="251" t="s">
        <v>150</v>
      </c>
      <c r="E420" s="252" t="s">
        <v>1</v>
      </c>
      <c r="F420" s="253" t="s">
        <v>630</v>
      </c>
      <c r="G420" s="250"/>
      <c r="H420" s="254">
        <v>4.3760000000000003</v>
      </c>
      <c r="I420" s="255"/>
      <c r="J420" s="250"/>
      <c r="K420" s="250"/>
      <c r="L420" s="256"/>
      <c r="M420" s="257"/>
      <c r="N420" s="258"/>
      <c r="O420" s="258"/>
      <c r="P420" s="258"/>
      <c r="Q420" s="258"/>
      <c r="R420" s="258"/>
      <c r="S420" s="258"/>
      <c r="T420" s="259"/>
      <c r="U420" s="13"/>
      <c r="V420" s="13"/>
      <c r="W420" s="13"/>
      <c r="X420" s="13"/>
      <c r="Y420" s="13"/>
      <c r="Z420" s="13"/>
      <c r="AA420" s="13"/>
      <c r="AB420" s="13"/>
      <c r="AC420" s="13"/>
      <c r="AD420" s="13"/>
      <c r="AE420" s="13"/>
      <c r="AT420" s="260" t="s">
        <v>150</v>
      </c>
      <c r="AU420" s="260" t="s">
        <v>84</v>
      </c>
      <c r="AV420" s="13" t="s">
        <v>84</v>
      </c>
      <c r="AW420" s="13" t="s">
        <v>31</v>
      </c>
      <c r="AX420" s="13" t="s">
        <v>74</v>
      </c>
      <c r="AY420" s="260" t="s">
        <v>141</v>
      </c>
    </row>
    <row r="421" s="13" customFormat="1">
      <c r="A421" s="13"/>
      <c r="B421" s="249"/>
      <c r="C421" s="250"/>
      <c r="D421" s="251" t="s">
        <v>150</v>
      </c>
      <c r="E421" s="252" t="s">
        <v>1</v>
      </c>
      <c r="F421" s="253" t="s">
        <v>631</v>
      </c>
      <c r="G421" s="250"/>
      <c r="H421" s="254">
        <v>0.17599999999999999</v>
      </c>
      <c r="I421" s="255"/>
      <c r="J421" s="250"/>
      <c r="K421" s="250"/>
      <c r="L421" s="256"/>
      <c r="M421" s="257"/>
      <c r="N421" s="258"/>
      <c r="O421" s="258"/>
      <c r="P421" s="258"/>
      <c r="Q421" s="258"/>
      <c r="R421" s="258"/>
      <c r="S421" s="258"/>
      <c r="T421" s="259"/>
      <c r="U421" s="13"/>
      <c r="V421" s="13"/>
      <c r="W421" s="13"/>
      <c r="X421" s="13"/>
      <c r="Y421" s="13"/>
      <c r="Z421" s="13"/>
      <c r="AA421" s="13"/>
      <c r="AB421" s="13"/>
      <c r="AC421" s="13"/>
      <c r="AD421" s="13"/>
      <c r="AE421" s="13"/>
      <c r="AT421" s="260" t="s">
        <v>150</v>
      </c>
      <c r="AU421" s="260" t="s">
        <v>84</v>
      </c>
      <c r="AV421" s="13" t="s">
        <v>84</v>
      </c>
      <c r="AW421" s="13" t="s">
        <v>31</v>
      </c>
      <c r="AX421" s="13" t="s">
        <v>74</v>
      </c>
      <c r="AY421" s="260" t="s">
        <v>141</v>
      </c>
    </row>
    <row r="422" s="13" customFormat="1">
      <c r="A422" s="13"/>
      <c r="B422" s="249"/>
      <c r="C422" s="250"/>
      <c r="D422" s="251" t="s">
        <v>150</v>
      </c>
      <c r="E422" s="252" t="s">
        <v>1</v>
      </c>
      <c r="F422" s="253" t="s">
        <v>632</v>
      </c>
      <c r="G422" s="250"/>
      <c r="H422" s="254">
        <v>0.318</v>
      </c>
      <c r="I422" s="255"/>
      <c r="J422" s="250"/>
      <c r="K422" s="250"/>
      <c r="L422" s="256"/>
      <c r="M422" s="257"/>
      <c r="N422" s="258"/>
      <c r="O422" s="258"/>
      <c r="P422" s="258"/>
      <c r="Q422" s="258"/>
      <c r="R422" s="258"/>
      <c r="S422" s="258"/>
      <c r="T422" s="259"/>
      <c r="U422" s="13"/>
      <c r="V422" s="13"/>
      <c r="W422" s="13"/>
      <c r="X422" s="13"/>
      <c r="Y422" s="13"/>
      <c r="Z422" s="13"/>
      <c r="AA422" s="13"/>
      <c r="AB422" s="13"/>
      <c r="AC422" s="13"/>
      <c r="AD422" s="13"/>
      <c r="AE422" s="13"/>
      <c r="AT422" s="260" t="s">
        <v>150</v>
      </c>
      <c r="AU422" s="260" t="s">
        <v>84</v>
      </c>
      <c r="AV422" s="13" t="s">
        <v>84</v>
      </c>
      <c r="AW422" s="13" t="s">
        <v>31</v>
      </c>
      <c r="AX422" s="13" t="s">
        <v>74</v>
      </c>
      <c r="AY422" s="260" t="s">
        <v>141</v>
      </c>
    </row>
    <row r="423" s="13" customFormat="1">
      <c r="A423" s="13"/>
      <c r="B423" s="249"/>
      <c r="C423" s="250"/>
      <c r="D423" s="251" t="s">
        <v>150</v>
      </c>
      <c r="E423" s="252" t="s">
        <v>1</v>
      </c>
      <c r="F423" s="253" t="s">
        <v>633</v>
      </c>
      <c r="G423" s="250"/>
      <c r="H423" s="254">
        <v>0.67200000000000004</v>
      </c>
      <c r="I423" s="255"/>
      <c r="J423" s="250"/>
      <c r="K423" s="250"/>
      <c r="L423" s="256"/>
      <c r="M423" s="257"/>
      <c r="N423" s="258"/>
      <c r="O423" s="258"/>
      <c r="P423" s="258"/>
      <c r="Q423" s="258"/>
      <c r="R423" s="258"/>
      <c r="S423" s="258"/>
      <c r="T423" s="259"/>
      <c r="U423" s="13"/>
      <c r="V423" s="13"/>
      <c r="W423" s="13"/>
      <c r="X423" s="13"/>
      <c r="Y423" s="13"/>
      <c r="Z423" s="13"/>
      <c r="AA423" s="13"/>
      <c r="AB423" s="13"/>
      <c r="AC423" s="13"/>
      <c r="AD423" s="13"/>
      <c r="AE423" s="13"/>
      <c r="AT423" s="260" t="s">
        <v>150</v>
      </c>
      <c r="AU423" s="260" t="s">
        <v>84</v>
      </c>
      <c r="AV423" s="13" t="s">
        <v>84</v>
      </c>
      <c r="AW423" s="13" t="s">
        <v>31</v>
      </c>
      <c r="AX423" s="13" t="s">
        <v>74</v>
      </c>
      <c r="AY423" s="260" t="s">
        <v>141</v>
      </c>
    </row>
    <row r="424" s="13" customFormat="1">
      <c r="A424" s="13"/>
      <c r="B424" s="249"/>
      <c r="C424" s="250"/>
      <c r="D424" s="251" t="s">
        <v>150</v>
      </c>
      <c r="E424" s="252" t="s">
        <v>1</v>
      </c>
      <c r="F424" s="253" t="s">
        <v>634</v>
      </c>
      <c r="G424" s="250"/>
      <c r="H424" s="254">
        <v>1.548</v>
      </c>
      <c r="I424" s="255"/>
      <c r="J424" s="250"/>
      <c r="K424" s="250"/>
      <c r="L424" s="256"/>
      <c r="M424" s="257"/>
      <c r="N424" s="258"/>
      <c r="O424" s="258"/>
      <c r="P424" s="258"/>
      <c r="Q424" s="258"/>
      <c r="R424" s="258"/>
      <c r="S424" s="258"/>
      <c r="T424" s="259"/>
      <c r="U424" s="13"/>
      <c r="V424" s="13"/>
      <c r="W424" s="13"/>
      <c r="X424" s="13"/>
      <c r="Y424" s="13"/>
      <c r="Z424" s="13"/>
      <c r="AA424" s="13"/>
      <c r="AB424" s="13"/>
      <c r="AC424" s="13"/>
      <c r="AD424" s="13"/>
      <c r="AE424" s="13"/>
      <c r="AT424" s="260" t="s">
        <v>150</v>
      </c>
      <c r="AU424" s="260" t="s">
        <v>84</v>
      </c>
      <c r="AV424" s="13" t="s">
        <v>84</v>
      </c>
      <c r="AW424" s="13" t="s">
        <v>31</v>
      </c>
      <c r="AX424" s="13" t="s">
        <v>74</v>
      </c>
      <c r="AY424" s="260" t="s">
        <v>141</v>
      </c>
    </row>
    <row r="425" s="13" customFormat="1">
      <c r="A425" s="13"/>
      <c r="B425" s="249"/>
      <c r="C425" s="250"/>
      <c r="D425" s="251" t="s">
        <v>150</v>
      </c>
      <c r="E425" s="252" t="s">
        <v>1</v>
      </c>
      <c r="F425" s="253" t="s">
        <v>635</v>
      </c>
      <c r="G425" s="250"/>
      <c r="H425" s="254">
        <v>1.26</v>
      </c>
      <c r="I425" s="255"/>
      <c r="J425" s="250"/>
      <c r="K425" s="250"/>
      <c r="L425" s="256"/>
      <c r="M425" s="257"/>
      <c r="N425" s="258"/>
      <c r="O425" s="258"/>
      <c r="P425" s="258"/>
      <c r="Q425" s="258"/>
      <c r="R425" s="258"/>
      <c r="S425" s="258"/>
      <c r="T425" s="259"/>
      <c r="U425" s="13"/>
      <c r="V425" s="13"/>
      <c r="W425" s="13"/>
      <c r="X425" s="13"/>
      <c r="Y425" s="13"/>
      <c r="Z425" s="13"/>
      <c r="AA425" s="13"/>
      <c r="AB425" s="13"/>
      <c r="AC425" s="13"/>
      <c r="AD425" s="13"/>
      <c r="AE425" s="13"/>
      <c r="AT425" s="260" t="s">
        <v>150</v>
      </c>
      <c r="AU425" s="260" t="s">
        <v>84</v>
      </c>
      <c r="AV425" s="13" t="s">
        <v>84</v>
      </c>
      <c r="AW425" s="13" t="s">
        <v>31</v>
      </c>
      <c r="AX425" s="13" t="s">
        <v>74</v>
      </c>
      <c r="AY425" s="260" t="s">
        <v>141</v>
      </c>
    </row>
    <row r="426" s="16" customFormat="1">
      <c r="A426" s="16"/>
      <c r="B426" s="297"/>
      <c r="C426" s="298"/>
      <c r="D426" s="251" t="s">
        <v>150</v>
      </c>
      <c r="E426" s="299" t="s">
        <v>1</v>
      </c>
      <c r="F426" s="300" t="s">
        <v>636</v>
      </c>
      <c r="G426" s="298"/>
      <c r="H426" s="301">
        <v>8.3499999999999996</v>
      </c>
      <c r="I426" s="302"/>
      <c r="J426" s="298"/>
      <c r="K426" s="298"/>
      <c r="L426" s="303"/>
      <c r="M426" s="304"/>
      <c r="N426" s="305"/>
      <c r="O426" s="305"/>
      <c r="P426" s="305"/>
      <c r="Q426" s="305"/>
      <c r="R426" s="305"/>
      <c r="S426" s="305"/>
      <c r="T426" s="306"/>
      <c r="U426" s="16"/>
      <c r="V426" s="16"/>
      <c r="W426" s="16"/>
      <c r="X426" s="16"/>
      <c r="Y426" s="16"/>
      <c r="Z426" s="16"/>
      <c r="AA426" s="16"/>
      <c r="AB426" s="16"/>
      <c r="AC426" s="16"/>
      <c r="AD426" s="16"/>
      <c r="AE426" s="16"/>
      <c r="AT426" s="307" t="s">
        <v>150</v>
      </c>
      <c r="AU426" s="307" t="s">
        <v>84</v>
      </c>
      <c r="AV426" s="16" t="s">
        <v>159</v>
      </c>
      <c r="AW426" s="16" t="s">
        <v>31</v>
      </c>
      <c r="AX426" s="16" t="s">
        <v>74</v>
      </c>
      <c r="AY426" s="307" t="s">
        <v>141</v>
      </c>
    </row>
    <row r="427" s="14" customFormat="1">
      <c r="A427" s="14"/>
      <c r="B427" s="261"/>
      <c r="C427" s="262"/>
      <c r="D427" s="251" t="s">
        <v>150</v>
      </c>
      <c r="E427" s="263" t="s">
        <v>1</v>
      </c>
      <c r="F427" s="264" t="s">
        <v>154</v>
      </c>
      <c r="G427" s="262"/>
      <c r="H427" s="265">
        <v>84.347000000000037</v>
      </c>
      <c r="I427" s="266"/>
      <c r="J427" s="262"/>
      <c r="K427" s="262"/>
      <c r="L427" s="267"/>
      <c r="M427" s="268"/>
      <c r="N427" s="269"/>
      <c r="O427" s="269"/>
      <c r="P427" s="269"/>
      <c r="Q427" s="269"/>
      <c r="R427" s="269"/>
      <c r="S427" s="269"/>
      <c r="T427" s="270"/>
      <c r="U427" s="14"/>
      <c r="V427" s="14"/>
      <c r="W427" s="14"/>
      <c r="X427" s="14"/>
      <c r="Y427" s="14"/>
      <c r="Z427" s="14"/>
      <c r="AA427" s="14"/>
      <c r="AB427" s="14"/>
      <c r="AC427" s="14"/>
      <c r="AD427" s="14"/>
      <c r="AE427" s="14"/>
      <c r="AT427" s="271" t="s">
        <v>150</v>
      </c>
      <c r="AU427" s="271" t="s">
        <v>84</v>
      </c>
      <c r="AV427" s="14" t="s">
        <v>148</v>
      </c>
      <c r="AW427" s="14" t="s">
        <v>31</v>
      </c>
      <c r="AX427" s="14" t="s">
        <v>82</v>
      </c>
      <c r="AY427" s="271" t="s">
        <v>141</v>
      </c>
    </row>
    <row r="428" s="2" customFormat="1" ht="24.15" customHeight="1">
      <c r="A428" s="39"/>
      <c r="B428" s="40"/>
      <c r="C428" s="235" t="s">
        <v>637</v>
      </c>
      <c r="D428" s="235" t="s">
        <v>144</v>
      </c>
      <c r="E428" s="236" t="s">
        <v>638</v>
      </c>
      <c r="F428" s="237" t="s">
        <v>639</v>
      </c>
      <c r="G428" s="238" t="s">
        <v>147</v>
      </c>
      <c r="H428" s="239">
        <v>84.346999999999994</v>
      </c>
      <c r="I428" s="240"/>
      <c r="J428" s="241">
        <f>ROUND(I428*H428,2)</f>
        <v>0</v>
      </c>
      <c r="K428" s="242"/>
      <c r="L428" s="45"/>
      <c r="M428" s="243" t="s">
        <v>1</v>
      </c>
      <c r="N428" s="244" t="s">
        <v>39</v>
      </c>
      <c r="O428" s="92"/>
      <c r="P428" s="245">
        <f>O428*H428</f>
        <v>0</v>
      </c>
      <c r="Q428" s="245">
        <v>0.00032000000000000003</v>
      </c>
      <c r="R428" s="245">
        <f>Q428*H428</f>
        <v>0.026991040000000001</v>
      </c>
      <c r="S428" s="245">
        <v>0</v>
      </c>
      <c r="T428" s="246">
        <f>S428*H428</f>
        <v>0</v>
      </c>
      <c r="U428" s="39"/>
      <c r="V428" s="39"/>
      <c r="W428" s="39"/>
      <c r="X428" s="39"/>
      <c r="Y428" s="39"/>
      <c r="Z428" s="39"/>
      <c r="AA428" s="39"/>
      <c r="AB428" s="39"/>
      <c r="AC428" s="39"/>
      <c r="AD428" s="39"/>
      <c r="AE428" s="39"/>
      <c r="AR428" s="247" t="s">
        <v>236</v>
      </c>
      <c r="AT428" s="247" t="s">
        <v>144</v>
      </c>
      <c r="AU428" s="247" t="s">
        <v>84</v>
      </c>
      <c r="AY428" s="18" t="s">
        <v>141</v>
      </c>
      <c r="BE428" s="248">
        <f>IF(N428="základní",J428,0)</f>
        <v>0</v>
      </c>
      <c r="BF428" s="248">
        <f>IF(N428="snížená",J428,0)</f>
        <v>0</v>
      </c>
      <c r="BG428" s="248">
        <f>IF(N428="zákl. přenesená",J428,0)</f>
        <v>0</v>
      </c>
      <c r="BH428" s="248">
        <f>IF(N428="sníž. přenesená",J428,0)</f>
        <v>0</v>
      </c>
      <c r="BI428" s="248">
        <f>IF(N428="nulová",J428,0)</f>
        <v>0</v>
      </c>
      <c r="BJ428" s="18" t="s">
        <v>82</v>
      </c>
      <c r="BK428" s="248">
        <f>ROUND(I428*H428,2)</f>
        <v>0</v>
      </c>
      <c r="BL428" s="18" t="s">
        <v>236</v>
      </c>
      <c r="BM428" s="247" t="s">
        <v>640</v>
      </c>
    </row>
    <row r="429" s="2" customFormat="1" ht="24.15" customHeight="1">
      <c r="A429" s="39"/>
      <c r="B429" s="40"/>
      <c r="C429" s="235" t="s">
        <v>641</v>
      </c>
      <c r="D429" s="235" t="s">
        <v>144</v>
      </c>
      <c r="E429" s="236" t="s">
        <v>642</v>
      </c>
      <c r="F429" s="237" t="s">
        <v>643</v>
      </c>
      <c r="G429" s="238" t="s">
        <v>147</v>
      </c>
      <c r="H429" s="239">
        <v>75.997</v>
      </c>
      <c r="I429" s="240"/>
      <c r="J429" s="241">
        <f>ROUND(I429*H429,2)</f>
        <v>0</v>
      </c>
      <c r="K429" s="242"/>
      <c r="L429" s="45"/>
      <c r="M429" s="243" t="s">
        <v>1</v>
      </c>
      <c r="N429" s="244" t="s">
        <v>39</v>
      </c>
      <c r="O429" s="92"/>
      <c r="P429" s="245">
        <f>O429*H429</f>
        <v>0</v>
      </c>
      <c r="Q429" s="245">
        <v>0.00017000000000000001</v>
      </c>
      <c r="R429" s="245">
        <f>Q429*H429</f>
        <v>0.012919490000000001</v>
      </c>
      <c r="S429" s="245">
        <v>0</v>
      </c>
      <c r="T429" s="246">
        <f>S429*H429</f>
        <v>0</v>
      </c>
      <c r="U429" s="39"/>
      <c r="V429" s="39"/>
      <c r="W429" s="39"/>
      <c r="X429" s="39"/>
      <c r="Y429" s="39"/>
      <c r="Z429" s="39"/>
      <c r="AA429" s="39"/>
      <c r="AB429" s="39"/>
      <c r="AC429" s="39"/>
      <c r="AD429" s="39"/>
      <c r="AE429" s="39"/>
      <c r="AR429" s="247" t="s">
        <v>236</v>
      </c>
      <c r="AT429" s="247" t="s">
        <v>144</v>
      </c>
      <c r="AU429" s="247" t="s">
        <v>84</v>
      </c>
      <c r="AY429" s="18" t="s">
        <v>141</v>
      </c>
      <c r="BE429" s="248">
        <f>IF(N429="základní",J429,0)</f>
        <v>0</v>
      </c>
      <c r="BF429" s="248">
        <f>IF(N429="snížená",J429,0)</f>
        <v>0</v>
      </c>
      <c r="BG429" s="248">
        <f>IF(N429="zákl. přenesená",J429,0)</f>
        <v>0</v>
      </c>
      <c r="BH429" s="248">
        <f>IF(N429="sníž. přenesená",J429,0)</f>
        <v>0</v>
      </c>
      <c r="BI429" s="248">
        <f>IF(N429="nulová",J429,0)</f>
        <v>0</v>
      </c>
      <c r="BJ429" s="18" t="s">
        <v>82</v>
      </c>
      <c r="BK429" s="248">
        <f>ROUND(I429*H429,2)</f>
        <v>0</v>
      </c>
      <c r="BL429" s="18" t="s">
        <v>236</v>
      </c>
      <c r="BM429" s="247" t="s">
        <v>644</v>
      </c>
    </row>
    <row r="430" s="13" customFormat="1">
      <c r="A430" s="13"/>
      <c r="B430" s="249"/>
      <c r="C430" s="250"/>
      <c r="D430" s="251" t="s">
        <v>150</v>
      </c>
      <c r="E430" s="252" t="s">
        <v>1</v>
      </c>
      <c r="F430" s="253" t="s">
        <v>645</v>
      </c>
      <c r="G430" s="250"/>
      <c r="H430" s="254">
        <v>75.997</v>
      </c>
      <c r="I430" s="255"/>
      <c r="J430" s="250"/>
      <c r="K430" s="250"/>
      <c r="L430" s="256"/>
      <c r="M430" s="257"/>
      <c r="N430" s="258"/>
      <c r="O430" s="258"/>
      <c r="P430" s="258"/>
      <c r="Q430" s="258"/>
      <c r="R430" s="258"/>
      <c r="S430" s="258"/>
      <c r="T430" s="259"/>
      <c r="U430" s="13"/>
      <c r="V430" s="13"/>
      <c r="W430" s="13"/>
      <c r="X430" s="13"/>
      <c r="Y430" s="13"/>
      <c r="Z430" s="13"/>
      <c r="AA430" s="13"/>
      <c r="AB430" s="13"/>
      <c r="AC430" s="13"/>
      <c r="AD430" s="13"/>
      <c r="AE430" s="13"/>
      <c r="AT430" s="260" t="s">
        <v>150</v>
      </c>
      <c r="AU430" s="260" t="s">
        <v>84</v>
      </c>
      <c r="AV430" s="13" t="s">
        <v>84</v>
      </c>
      <c r="AW430" s="13" t="s">
        <v>31</v>
      </c>
      <c r="AX430" s="13" t="s">
        <v>82</v>
      </c>
      <c r="AY430" s="260" t="s">
        <v>141</v>
      </c>
    </row>
    <row r="431" s="2" customFormat="1" ht="24.15" customHeight="1">
      <c r="A431" s="39"/>
      <c r="B431" s="40"/>
      <c r="C431" s="235" t="s">
        <v>646</v>
      </c>
      <c r="D431" s="235" t="s">
        <v>144</v>
      </c>
      <c r="E431" s="236" t="s">
        <v>647</v>
      </c>
      <c r="F431" s="237" t="s">
        <v>648</v>
      </c>
      <c r="G431" s="238" t="s">
        <v>147</v>
      </c>
      <c r="H431" s="239">
        <v>75.997</v>
      </c>
      <c r="I431" s="240"/>
      <c r="J431" s="241">
        <f>ROUND(I431*H431,2)</f>
        <v>0</v>
      </c>
      <c r="K431" s="242"/>
      <c r="L431" s="45"/>
      <c r="M431" s="243" t="s">
        <v>1</v>
      </c>
      <c r="N431" s="244" t="s">
        <v>39</v>
      </c>
      <c r="O431" s="92"/>
      <c r="P431" s="245">
        <f>O431*H431</f>
        <v>0</v>
      </c>
      <c r="Q431" s="245">
        <v>0.00012999999999999999</v>
      </c>
      <c r="R431" s="245">
        <f>Q431*H431</f>
        <v>0.0098796099999999987</v>
      </c>
      <c r="S431" s="245">
        <v>0</v>
      </c>
      <c r="T431" s="246">
        <f>S431*H431</f>
        <v>0</v>
      </c>
      <c r="U431" s="39"/>
      <c r="V431" s="39"/>
      <c r="W431" s="39"/>
      <c r="X431" s="39"/>
      <c r="Y431" s="39"/>
      <c r="Z431" s="39"/>
      <c r="AA431" s="39"/>
      <c r="AB431" s="39"/>
      <c r="AC431" s="39"/>
      <c r="AD431" s="39"/>
      <c r="AE431" s="39"/>
      <c r="AR431" s="247" t="s">
        <v>236</v>
      </c>
      <c r="AT431" s="247" t="s">
        <v>144</v>
      </c>
      <c r="AU431" s="247" t="s">
        <v>84</v>
      </c>
      <c r="AY431" s="18" t="s">
        <v>141</v>
      </c>
      <c r="BE431" s="248">
        <f>IF(N431="základní",J431,0)</f>
        <v>0</v>
      </c>
      <c r="BF431" s="248">
        <f>IF(N431="snížená",J431,0)</f>
        <v>0</v>
      </c>
      <c r="BG431" s="248">
        <f>IF(N431="zákl. přenesená",J431,0)</f>
        <v>0</v>
      </c>
      <c r="BH431" s="248">
        <f>IF(N431="sníž. přenesená",J431,0)</f>
        <v>0</v>
      </c>
      <c r="BI431" s="248">
        <f>IF(N431="nulová",J431,0)</f>
        <v>0</v>
      </c>
      <c r="BJ431" s="18" t="s">
        <v>82</v>
      </c>
      <c r="BK431" s="248">
        <f>ROUND(I431*H431,2)</f>
        <v>0</v>
      </c>
      <c r="BL431" s="18" t="s">
        <v>236</v>
      </c>
      <c r="BM431" s="247" t="s">
        <v>649</v>
      </c>
    </row>
    <row r="432" s="2" customFormat="1" ht="24.15" customHeight="1">
      <c r="A432" s="39"/>
      <c r="B432" s="40"/>
      <c r="C432" s="235" t="s">
        <v>650</v>
      </c>
      <c r="D432" s="235" t="s">
        <v>144</v>
      </c>
      <c r="E432" s="236" t="s">
        <v>651</v>
      </c>
      <c r="F432" s="237" t="s">
        <v>652</v>
      </c>
      <c r="G432" s="238" t="s">
        <v>147</v>
      </c>
      <c r="H432" s="239">
        <v>75.997</v>
      </c>
      <c r="I432" s="240"/>
      <c r="J432" s="241">
        <f>ROUND(I432*H432,2)</f>
        <v>0</v>
      </c>
      <c r="K432" s="242"/>
      <c r="L432" s="45"/>
      <c r="M432" s="243" t="s">
        <v>1</v>
      </c>
      <c r="N432" s="244" t="s">
        <v>39</v>
      </c>
      <c r="O432" s="92"/>
      <c r="P432" s="245">
        <f>O432*H432</f>
        <v>0</v>
      </c>
      <c r="Q432" s="245">
        <v>0.00012</v>
      </c>
      <c r="R432" s="245">
        <f>Q432*H432</f>
        <v>0.00911964</v>
      </c>
      <c r="S432" s="245">
        <v>0</v>
      </c>
      <c r="T432" s="246">
        <f>S432*H432</f>
        <v>0</v>
      </c>
      <c r="U432" s="39"/>
      <c r="V432" s="39"/>
      <c r="W432" s="39"/>
      <c r="X432" s="39"/>
      <c r="Y432" s="39"/>
      <c r="Z432" s="39"/>
      <c r="AA432" s="39"/>
      <c r="AB432" s="39"/>
      <c r="AC432" s="39"/>
      <c r="AD432" s="39"/>
      <c r="AE432" s="39"/>
      <c r="AR432" s="247" t="s">
        <v>236</v>
      </c>
      <c r="AT432" s="247" t="s">
        <v>144</v>
      </c>
      <c r="AU432" s="247" t="s">
        <v>84</v>
      </c>
      <c r="AY432" s="18" t="s">
        <v>141</v>
      </c>
      <c r="BE432" s="248">
        <f>IF(N432="základní",J432,0)</f>
        <v>0</v>
      </c>
      <c r="BF432" s="248">
        <f>IF(N432="snížená",J432,0)</f>
        <v>0</v>
      </c>
      <c r="BG432" s="248">
        <f>IF(N432="zákl. přenesená",J432,0)</f>
        <v>0</v>
      </c>
      <c r="BH432" s="248">
        <f>IF(N432="sníž. přenesená",J432,0)</f>
        <v>0</v>
      </c>
      <c r="BI432" s="248">
        <f>IF(N432="nulová",J432,0)</f>
        <v>0</v>
      </c>
      <c r="BJ432" s="18" t="s">
        <v>82</v>
      </c>
      <c r="BK432" s="248">
        <f>ROUND(I432*H432,2)</f>
        <v>0</v>
      </c>
      <c r="BL432" s="18" t="s">
        <v>236</v>
      </c>
      <c r="BM432" s="247" t="s">
        <v>653</v>
      </c>
    </row>
    <row r="433" s="2" customFormat="1" ht="24.15" customHeight="1">
      <c r="A433" s="39"/>
      <c r="B433" s="40"/>
      <c r="C433" s="235" t="s">
        <v>654</v>
      </c>
      <c r="D433" s="235" t="s">
        <v>144</v>
      </c>
      <c r="E433" s="236" t="s">
        <v>655</v>
      </c>
      <c r="F433" s="237" t="s">
        <v>656</v>
      </c>
      <c r="G433" s="238" t="s">
        <v>147</v>
      </c>
      <c r="H433" s="239">
        <v>8.3499999999999996</v>
      </c>
      <c r="I433" s="240"/>
      <c r="J433" s="241">
        <f>ROUND(I433*H433,2)</f>
        <v>0</v>
      </c>
      <c r="K433" s="242"/>
      <c r="L433" s="45"/>
      <c r="M433" s="243" t="s">
        <v>1</v>
      </c>
      <c r="N433" s="244" t="s">
        <v>39</v>
      </c>
      <c r="O433" s="92"/>
      <c r="P433" s="245">
        <f>O433*H433</f>
        <v>0</v>
      </c>
      <c r="Q433" s="245">
        <v>0.00029</v>
      </c>
      <c r="R433" s="245">
        <f>Q433*H433</f>
        <v>0.0024215</v>
      </c>
      <c r="S433" s="245">
        <v>0</v>
      </c>
      <c r="T433" s="246">
        <f>S433*H433</f>
        <v>0</v>
      </c>
      <c r="U433" s="39"/>
      <c r="V433" s="39"/>
      <c r="W433" s="39"/>
      <c r="X433" s="39"/>
      <c r="Y433" s="39"/>
      <c r="Z433" s="39"/>
      <c r="AA433" s="39"/>
      <c r="AB433" s="39"/>
      <c r="AC433" s="39"/>
      <c r="AD433" s="39"/>
      <c r="AE433" s="39"/>
      <c r="AR433" s="247" t="s">
        <v>236</v>
      </c>
      <c r="AT433" s="247" t="s">
        <v>144</v>
      </c>
      <c r="AU433" s="247" t="s">
        <v>84</v>
      </c>
      <c r="AY433" s="18" t="s">
        <v>141</v>
      </c>
      <c r="BE433" s="248">
        <f>IF(N433="základní",J433,0)</f>
        <v>0</v>
      </c>
      <c r="BF433" s="248">
        <f>IF(N433="snížená",J433,0)</f>
        <v>0</v>
      </c>
      <c r="BG433" s="248">
        <f>IF(N433="zákl. přenesená",J433,0)</f>
        <v>0</v>
      </c>
      <c r="BH433" s="248">
        <f>IF(N433="sníž. přenesená",J433,0)</f>
        <v>0</v>
      </c>
      <c r="BI433" s="248">
        <f>IF(N433="nulová",J433,0)</f>
        <v>0</v>
      </c>
      <c r="BJ433" s="18" t="s">
        <v>82</v>
      </c>
      <c r="BK433" s="248">
        <f>ROUND(I433*H433,2)</f>
        <v>0</v>
      </c>
      <c r="BL433" s="18" t="s">
        <v>236</v>
      </c>
      <c r="BM433" s="247" t="s">
        <v>657</v>
      </c>
    </row>
    <row r="434" s="13" customFormat="1">
      <c r="A434" s="13"/>
      <c r="B434" s="249"/>
      <c r="C434" s="250"/>
      <c r="D434" s="251" t="s">
        <v>150</v>
      </c>
      <c r="E434" s="252" t="s">
        <v>1</v>
      </c>
      <c r="F434" s="253" t="s">
        <v>658</v>
      </c>
      <c r="G434" s="250"/>
      <c r="H434" s="254">
        <v>8.3499999999999996</v>
      </c>
      <c r="I434" s="255"/>
      <c r="J434" s="250"/>
      <c r="K434" s="250"/>
      <c r="L434" s="256"/>
      <c r="M434" s="257"/>
      <c r="N434" s="258"/>
      <c r="O434" s="258"/>
      <c r="P434" s="258"/>
      <c r="Q434" s="258"/>
      <c r="R434" s="258"/>
      <c r="S434" s="258"/>
      <c r="T434" s="259"/>
      <c r="U434" s="13"/>
      <c r="V434" s="13"/>
      <c r="W434" s="13"/>
      <c r="X434" s="13"/>
      <c r="Y434" s="13"/>
      <c r="Z434" s="13"/>
      <c r="AA434" s="13"/>
      <c r="AB434" s="13"/>
      <c r="AC434" s="13"/>
      <c r="AD434" s="13"/>
      <c r="AE434" s="13"/>
      <c r="AT434" s="260" t="s">
        <v>150</v>
      </c>
      <c r="AU434" s="260" t="s">
        <v>84</v>
      </c>
      <c r="AV434" s="13" t="s">
        <v>84</v>
      </c>
      <c r="AW434" s="13" t="s">
        <v>31</v>
      </c>
      <c r="AX434" s="13" t="s">
        <v>82</v>
      </c>
      <c r="AY434" s="260" t="s">
        <v>141</v>
      </c>
    </row>
    <row r="435" s="2" customFormat="1" ht="24.15" customHeight="1">
      <c r="A435" s="39"/>
      <c r="B435" s="40"/>
      <c r="C435" s="235" t="s">
        <v>659</v>
      </c>
      <c r="D435" s="235" t="s">
        <v>144</v>
      </c>
      <c r="E435" s="236" t="s">
        <v>660</v>
      </c>
      <c r="F435" s="237" t="s">
        <v>661</v>
      </c>
      <c r="G435" s="238" t="s">
        <v>478</v>
      </c>
      <c r="H435" s="239">
        <v>14</v>
      </c>
      <c r="I435" s="240"/>
      <c r="J435" s="241">
        <f>ROUND(I435*H435,2)</f>
        <v>0</v>
      </c>
      <c r="K435" s="242"/>
      <c r="L435" s="45"/>
      <c r="M435" s="243" t="s">
        <v>1</v>
      </c>
      <c r="N435" s="244" t="s">
        <v>39</v>
      </c>
      <c r="O435" s="92"/>
      <c r="P435" s="245">
        <f>O435*H435</f>
        <v>0</v>
      </c>
      <c r="Q435" s="245">
        <v>0</v>
      </c>
      <c r="R435" s="245">
        <f>Q435*H435</f>
        <v>0</v>
      </c>
      <c r="S435" s="245">
        <v>0</v>
      </c>
      <c r="T435" s="246">
        <f>S435*H435</f>
        <v>0</v>
      </c>
      <c r="U435" s="39"/>
      <c r="V435" s="39"/>
      <c r="W435" s="39"/>
      <c r="X435" s="39"/>
      <c r="Y435" s="39"/>
      <c r="Z435" s="39"/>
      <c r="AA435" s="39"/>
      <c r="AB435" s="39"/>
      <c r="AC435" s="39"/>
      <c r="AD435" s="39"/>
      <c r="AE435" s="39"/>
      <c r="AR435" s="247" t="s">
        <v>236</v>
      </c>
      <c r="AT435" s="247" t="s">
        <v>144</v>
      </c>
      <c r="AU435" s="247" t="s">
        <v>84</v>
      </c>
      <c r="AY435" s="18" t="s">
        <v>141</v>
      </c>
      <c r="BE435" s="248">
        <f>IF(N435="základní",J435,0)</f>
        <v>0</v>
      </c>
      <c r="BF435" s="248">
        <f>IF(N435="snížená",J435,0)</f>
        <v>0</v>
      </c>
      <c r="BG435" s="248">
        <f>IF(N435="zákl. přenesená",J435,0)</f>
        <v>0</v>
      </c>
      <c r="BH435" s="248">
        <f>IF(N435="sníž. přenesená",J435,0)</f>
        <v>0</v>
      </c>
      <c r="BI435" s="248">
        <f>IF(N435="nulová",J435,0)</f>
        <v>0</v>
      </c>
      <c r="BJ435" s="18" t="s">
        <v>82</v>
      </c>
      <c r="BK435" s="248">
        <f>ROUND(I435*H435,2)</f>
        <v>0</v>
      </c>
      <c r="BL435" s="18" t="s">
        <v>236</v>
      </c>
      <c r="BM435" s="247" t="s">
        <v>662</v>
      </c>
    </row>
    <row r="436" s="2" customFormat="1">
      <c r="A436" s="39"/>
      <c r="B436" s="40"/>
      <c r="C436" s="41"/>
      <c r="D436" s="251" t="s">
        <v>258</v>
      </c>
      <c r="E436" s="41"/>
      <c r="F436" s="294" t="s">
        <v>480</v>
      </c>
      <c r="G436" s="41"/>
      <c r="H436" s="41"/>
      <c r="I436" s="202"/>
      <c r="J436" s="41"/>
      <c r="K436" s="41"/>
      <c r="L436" s="45"/>
      <c r="M436" s="295"/>
      <c r="N436" s="296"/>
      <c r="O436" s="92"/>
      <c r="P436" s="92"/>
      <c r="Q436" s="92"/>
      <c r="R436" s="92"/>
      <c r="S436" s="92"/>
      <c r="T436" s="93"/>
      <c r="U436" s="39"/>
      <c r="V436" s="39"/>
      <c r="W436" s="39"/>
      <c r="X436" s="39"/>
      <c r="Y436" s="39"/>
      <c r="Z436" s="39"/>
      <c r="AA436" s="39"/>
      <c r="AB436" s="39"/>
      <c r="AC436" s="39"/>
      <c r="AD436" s="39"/>
      <c r="AE436" s="39"/>
      <c r="AT436" s="18" t="s">
        <v>258</v>
      </c>
      <c r="AU436" s="18" t="s">
        <v>84</v>
      </c>
    </row>
    <row r="437" s="12" customFormat="1" ht="22.8" customHeight="1">
      <c r="A437" s="12"/>
      <c r="B437" s="219"/>
      <c r="C437" s="220"/>
      <c r="D437" s="221" t="s">
        <v>73</v>
      </c>
      <c r="E437" s="233" t="s">
        <v>663</v>
      </c>
      <c r="F437" s="233" t="s">
        <v>664</v>
      </c>
      <c r="G437" s="220"/>
      <c r="H437" s="220"/>
      <c r="I437" s="223"/>
      <c r="J437" s="234">
        <f>BK437</f>
        <v>0</v>
      </c>
      <c r="K437" s="220"/>
      <c r="L437" s="225"/>
      <c r="M437" s="226"/>
      <c r="N437" s="227"/>
      <c r="O437" s="227"/>
      <c r="P437" s="228">
        <f>SUM(P438:P490)</f>
        <v>0</v>
      </c>
      <c r="Q437" s="227"/>
      <c r="R437" s="228">
        <f>SUM(R438:R490)</f>
        <v>0.95916449999999998</v>
      </c>
      <c r="S437" s="227"/>
      <c r="T437" s="229">
        <f>SUM(T438:T490)</f>
        <v>0.12939690000000001</v>
      </c>
      <c r="U437" s="12"/>
      <c r="V437" s="12"/>
      <c r="W437" s="12"/>
      <c r="X437" s="12"/>
      <c r="Y437" s="12"/>
      <c r="Z437" s="12"/>
      <c r="AA437" s="12"/>
      <c r="AB437" s="12"/>
      <c r="AC437" s="12"/>
      <c r="AD437" s="12"/>
      <c r="AE437" s="12"/>
      <c r="AR437" s="230" t="s">
        <v>84</v>
      </c>
      <c r="AT437" s="231" t="s">
        <v>73</v>
      </c>
      <c r="AU437" s="231" t="s">
        <v>82</v>
      </c>
      <c r="AY437" s="230" t="s">
        <v>141</v>
      </c>
      <c r="BK437" s="232">
        <f>SUM(BK438:BK490)</f>
        <v>0</v>
      </c>
    </row>
    <row r="438" s="2" customFormat="1" ht="24.15" customHeight="1">
      <c r="A438" s="39"/>
      <c r="B438" s="40"/>
      <c r="C438" s="235" t="s">
        <v>665</v>
      </c>
      <c r="D438" s="235" t="s">
        <v>144</v>
      </c>
      <c r="E438" s="236" t="s">
        <v>666</v>
      </c>
      <c r="F438" s="237" t="s">
        <v>667</v>
      </c>
      <c r="G438" s="238" t="s">
        <v>147</v>
      </c>
      <c r="H438" s="239">
        <v>199.19999999999999</v>
      </c>
      <c r="I438" s="240"/>
      <c r="J438" s="241">
        <f>ROUND(I438*H438,2)</f>
        <v>0</v>
      </c>
      <c r="K438" s="242"/>
      <c r="L438" s="45"/>
      <c r="M438" s="243" t="s">
        <v>1</v>
      </c>
      <c r="N438" s="244" t="s">
        <v>39</v>
      </c>
      <c r="O438" s="92"/>
      <c r="P438" s="245">
        <f>O438*H438</f>
        <v>0</v>
      </c>
      <c r="Q438" s="245">
        <v>0</v>
      </c>
      <c r="R438" s="245">
        <f>Q438*H438</f>
        <v>0</v>
      </c>
      <c r="S438" s="245">
        <v>3.0000000000000001E-05</v>
      </c>
      <c r="T438" s="246">
        <f>S438*H438</f>
        <v>0.0059759999999999995</v>
      </c>
      <c r="U438" s="39"/>
      <c r="V438" s="39"/>
      <c r="W438" s="39"/>
      <c r="X438" s="39"/>
      <c r="Y438" s="39"/>
      <c r="Z438" s="39"/>
      <c r="AA438" s="39"/>
      <c r="AB438" s="39"/>
      <c r="AC438" s="39"/>
      <c r="AD438" s="39"/>
      <c r="AE438" s="39"/>
      <c r="AR438" s="247" t="s">
        <v>236</v>
      </c>
      <c r="AT438" s="247" t="s">
        <v>144</v>
      </c>
      <c r="AU438" s="247" t="s">
        <v>84</v>
      </c>
      <c r="AY438" s="18" t="s">
        <v>141</v>
      </c>
      <c r="BE438" s="248">
        <f>IF(N438="základní",J438,0)</f>
        <v>0</v>
      </c>
      <c r="BF438" s="248">
        <f>IF(N438="snížená",J438,0)</f>
        <v>0</v>
      </c>
      <c r="BG438" s="248">
        <f>IF(N438="zákl. přenesená",J438,0)</f>
        <v>0</v>
      </c>
      <c r="BH438" s="248">
        <f>IF(N438="sníž. přenesená",J438,0)</f>
        <v>0</v>
      </c>
      <c r="BI438" s="248">
        <f>IF(N438="nulová",J438,0)</f>
        <v>0</v>
      </c>
      <c r="BJ438" s="18" t="s">
        <v>82</v>
      </c>
      <c r="BK438" s="248">
        <f>ROUND(I438*H438,2)</f>
        <v>0</v>
      </c>
      <c r="BL438" s="18" t="s">
        <v>236</v>
      </c>
      <c r="BM438" s="247" t="s">
        <v>668</v>
      </c>
    </row>
    <row r="439" s="15" customFormat="1">
      <c r="A439" s="15"/>
      <c r="B439" s="272"/>
      <c r="C439" s="273"/>
      <c r="D439" s="251" t="s">
        <v>150</v>
      </c>
      <c r="E439" s="274" t="s">
        <v>1</v>
      </c>
      <c r="F439" s="275" t="s">
        <v>530</v>
      </c>
      <c r="G439" s="273"/>
      <c r="H439" s="274" t="s">
        <v>1</v>
      </c>
      <c r="I439" s="276"/>
      <c r="J439" s="273"/>
      <c r="K439" s="273"/>
      <c r="L439" s="277"/>
      <c r="M439" s="278"/>
      <c r="N439" s="279"/>
      <c r="O439" s="279"/>
      <c r="P439" s="279"/>
      <c r="Q439" s="279"/>
      <c r="R439" s="279"/>
      <c r="S439" s="279"/>
      <c r="T439" s="280"/>
      <c r="U439" s="15"/>
      <c r="V439" s="15"/>
      <c r="W439" s="15"/>
      <c r="X439" s="15"/>
      <c r="Y439" s="15"/>
      <c r="Z439" s="15"/>
      <c r="AA439" s="15"/>
      <c r="AB439" s="15"/>
      <c r="AC439" s="15"/>
      <c r="AD439" s="15"/>
      <c r="AE439" s="15"/>
      <c r="AT439" s="281" t="s">
        <v>150</v>
      </c>
      <c r="AU439" s="281" t="s">
        <v>84</v>
      </c>
      <c r="AV439" s="15" t="s">
        <v>82</v>
      </c>
      <c r="AW439" s="15" t="s">
        <v>31</v>
      </c>
      <c r="AX439" s="15" t="s">
        <v>74</v>
      </c>
      <c r="AY439" s="281" t="s">
        <v>141</v>
      </c>
    </row>
    <row r="440" s="15" customFormat="1">
      <c r="A440" s="15"/>
      <c r="B440" s="272"/>
      <c r="C440" s="273"/>
      <c r="D440" s="251" t="s">
        <v>150</v>
      </c>
      <c r="E440" s="274" t="s">
        <v>1</v>
      </c>
      <c r="F440" s="275" t="s">
        <v>669</v>
      </c>
      <c r="G440" s="273"/>
      <c r="H440" s="274" t="s">
        <v>1</v>
      </c>
      <c r="I440" s="276"/>
      <c r="J440" s="273"/>
      <c r="K440" s="273"/>
      <c r="L440" s="277"/>
      <c r="M440" s="278"/>
      <c r="N440" s="279"/>
      <c r="O440" s="279"/>
      <c r="P440" s="279"/>
      <c r="Q440" s="279"/>
      <c r="R440" s="279"/>
      <c r="S440" s="279"/>
      <c r="T440" s="280"/>
      <c r="U440" s="15"/>
      <c r="V440" s="15"/>
      <c r="W440" s="15"/>
      <c r="X440" s="15"/>
      <c r="Y440" s="15"/>
      <c r="Z440" s="15"/>
      <c r="AA440" s="15"/>
      <c r="AB440" s="15"/>
      <c r="AC440" s="15"/>
      <c r="AD440" s="15"/>
      <c r="AE440" s="15"/>
      <c r="AT440" s="281" t="s">
        <v>150</v>
      </c>
      <c r="AU440" s="281" t="s">
        <v>84</v>
      </c>
      <c r="AV440" s="15" t="s">
        <v>82</v>
      </c>
      <c r="AW440" s="15" t="s">
        <v>31</v>
      </c>
      <c r="AX440" s="15" t="s">
        <v>74</v>
      </c>
      <c r="AY440" s="281" t="s">
        <v>141</v>
      </c>
    </row>
    <row r="441" s="13" customFormat="1">
      <c r="A441" s="13"/>
      <c r="B441" s="249"/>
      <c r="C441" s="250"/>
      <c r="D441" s="251" t="s">
        <v>150</v>
      </c>
      <c r="E441" s="252" t="s">
        <v>1</v>
      </c>
      <c r="F441" s="253" t="s">
        <v>670</v>
      </c>
      <c r="G441" s="250"/>
      <c r="H441" s="254">
        <v>109.2</v>
      </c>
      <c r="I441" s="255"/>
      <c r="J441" s="250"/>
      <c r="K441" s="250"/>
      <c r="L441" s="256"/>
      <c r="M441" s="257"/>
      <c r="N441" s="258"/>
      <c r="O441" s="258"/>
      <c r="P441" s="258"/>
      <c r="Q441" s="258"/>
      <c r="R441" s="258"/>
      <c r="S441" s="258"/>
      <c r="T441" s="259"/>
      <c r="U441" s="13"/>
      <c r="V441" s="13"/>
      <c r="W441" s="13"/>
      <c r="X441" s="13"/>
      <c r="Y441" s="13"/>
      <c r="Z441" s="13"/>
      <c r="AA441" s="13"/>
      <c r="AB441" s="13"/>
      <c r="AC441" s="13"/>
      <c r="AD441" s="13"/>
      <c r="AE441" s="13"/>
      <c r="AT441" s="260" t="s">
        <v>150</v>
      </c>
      <c r="AU441" s="260" t="s">
        <v>84</v>
      </c>
      <c r="AV441" s="13" t="s">
        <v>84</v>
      </c>
      <c r="AW441" s="13" t="s">
        <v>31</v>
      </c>
      <c r="AX441" s="13" t="s">
        <v>74</v>
      </c>
      <c r="AY441" s="260" t="s">
        <v>141</v>
      </c>
    </row>
    <row r="442" s="13" customFormat="1">
      <c r="A442" s="13"/>
      <c r="B442" s="249"/>
      <c r="C442" s="250"/>
      <c r="D442" s="251" t="s">
        <v>150</v>
      </c>
      <c r="E442" s="252" t="s">
        <v>1</v>
      </c>
      <c r="F442" s="253" t="s">
        <v>671</v>
      </c>
      <c r="G442" s="250"/>
      <c r="H442" s="254">
        <v>14</v>
      </c>
      <c r="I442" s="255"/>
      <c r="J442" s="250"/>
      <c r="K442" s="250"/>
      <c r="L442" s="256"/>
      <c r="M442" s="257"/>
      <c r="N442" s="258"/>
      <c r="O442" s="258"/>
      <c r="P442" s="258"/>
      <c r="Q442" s="258"/>
      <c r="R442" s="258"/>
      <c r="S442" s="258"/>
      <c r="T442" s="259"/>
      <c r="U442" s="13"/>
      <c r="V442" s="13"/>
      <c r="W442" s="13"/>
      <c r="X442" s="13"/>
      <c r="Y442" s="13"/>
      <c r="Z442" s="13"/>
      <c r="AA442" s="13"/>
      <c r="AB442" s="13"/>
      <c r="AC442" s="13"/>
      <c r="AD442" s="13"/>
      <c r="AE442" s="13"/>
      <c r="AT442" s="260" t="s">
        <v>150</v>
      </c>
      <c r="AU442" s="260" t="s">
        <v>84</v>
      </c>
      <c r="AV442" s="13" t="s">
        <v>84</v>
      </c>
      <c r="AW442" s="13" t="s">
        <v>31</v>
      </c>
      <c r="AX442" s="13" t="s">
        <v>74</v>
      </c>
      <c r="AY442" s="260" t="s">
        <v>141</v>
      </c>
    </row>
    <row r="443" s="13" customFormat="1">
      <c r="A443" s="13"/>
      <c r="B443" s="249"/>
      <c r="C443" s="250"/>
      <c r="D443" s="251" t="s">
        <v>150</v>
      </c>
      <c r="E443" s="252" t="s">
        <v>1</v>
      </c>
      <c r="F443" s="253" t="s">
        <v>672</v>
      </c>
      <c r="G443" s="250"/>
      <c r="H443" s="254">
        <v>56</v>
      </c>
      <c r="I443" s="255"/>
      <c r="J443" s="250"/>
      <c r="K443" s="250"/>
      <c r="L443" s="256"/>
      <c r="M443" s="257"/>
      <c r="N443" s="258"/>
      <c r="O443" s="258"/>
      <c r="P443" s="258"/>
      <c r="Q443" s="258"/>
      <c r="R443" s="258"/>
      <c r="S443" s="258"/>
      <c r="T443" s="259"/>
      <c r="U443" s="13"/>
      <c r="V443" s="13"/>
      <c r="W443" s="13"/>
      <c r="X443" s="13"/>
      <c r="Y443" s="13"/>
      <c r="Z443" s="13"/>
      <c r="AA443" s="13"/>
      <c r="AB443" s="13"/>
      <c r="AC443" s="13"/>
      <c r="AD443" s="13"/>
      <c r="AE443" s="13"/>
      <c r="AT443" s="260" t="s">
        <v>150</v>
      </c>
      <c r="AU443" s="260" t="s">
        <v>84</v>
      </c>
      <c r="AV443" s="13" t="s">
        <v>84</v>
      </c>
      <c r="AW443" s="13" t="s">
        <v>31</v>
      </c>
      <c r="AX443" s="13" t="s">
        <v>74</v>
      </c>
      <c r="AY443" s="260" t="s">
        <v>141</v>
      </c>
    </row>
    <row r="444" s="13" customFormat="1">
      <c r="A444" s="13"/>
      <c r="B444" s="249"/>
      <c r="C444" s="250"/>
      <c r="D444" s="251" t="s">
        <v>150</v>
      </c>
      <c r="E444" s="252" t="s">
        <v>1</v>
      </c>
      <c r="F444" s="253" t="s">
        <v>673</v>
      </c>
      <c r="G444" s="250"/>
      <c r="H444" s="254">
        <v>20</v>
      </c>
      <c r="I444" s="255"/>
      <c r="J444" s="250"/>
      <c r="K444" s="250"/>
      <c r="L444" s="256"/>
      <c r="M444" s="257"/>
      <c r="N444" s="258"/>
      <c r="O444" s="258"/>
      <c r="P444" s="258"/>
      <c r="Q444" s="258"/>
      <c r="R444" s="258"/>
      <c r="S444" s="258"/>
      <c r="T444" s="259"/>
      <c r="U444" s="13"/>
      <c r="V444" s="13"/>
      <c r="W444" s="13"/>
      <c r="X444" s="13"/>
      <c r="Y444" s="13"/>
      <c r="Z444" s="13"/>
      <c r="AA444" s="13"/>
      <c r="AB444" s="13"/>
      <c r="AC444" s="13"/>
      <c r="AD444" s="13"/>
      <c r="AE444" s="13"/>
      <c r="AT444" s="260" t="s">
        <v>150</v>
      </c>
      <c r="AU444" s="260" t="s">
        <v>84</v>
      </c>
      <c r="AV444" s="13" t="s">
        <v>84</v>
      </c>
      <c r="AW444" s="13" t="s">
        <v>31</v>
      </c>
      <c r="AX444" s="13" t="s">
        <v>74</v>
      </c>
      <c r="AY444" s="260" t="s">
        <v>141</v>
      </c>
    </row>
    <row r="445" s="14" customFormat="1">
      <c r="A445" s="14"/>
      <c r="B445" s="261"/>
      <c r="C445" s="262"/>
      <c r="D445" s="251" t="s">
        <v>150</v>
      </c>
      <c r="E445" s="263" t="s">
        <v>1</v>
      </c>
      <c r="F445" s="264" t="s">
        <v>154</v>
      </c>
      <c r="G445" s="262"/>
      <c r="H445" s="265">
        <v>199.19999999999999</v>
      </c>
      <c r="I445" s="266"/>
      <c r="J445" s="262"/>
      <c r="K445" s="262"/>
      <c r="L445" s="267"/>
      <c r="M445" s="268"/>
      <c r="N445" s="269"/>
      <c r="O445" s="269"/>
      <c r="P445" s="269"/>
      <c r="Q445" s="269"/>
      <c r="R445" s="269"/>
      <c r="S445" s="269"/>
      <c r="T445" s="270"/>
      <c r="U445" s="14"/>
      <c r="V445" s="14"/>
      <c r="W445" s="14"/>
      <c r="X445" s="14"/>
      <c r="Y445" s="14"/>
      <c r="Z445" s="14"/>
      <c r="AA445" s="14"/>
      <c r="AB445" s="14"/>
      <c r="AC445" s="14"/>
      <c r="AD445" s="14"/>
      <c r="AE445" s="14"/>
      <c r="AT445" s="271" t="s">
        <v>150</v>
      </c>
      <c r="AU445" s="271" t="s">
        <v>84</v>
      </c>
      <c r="AV445" s="14" t="s">
        <v>148</v>
      </c>
      <c r="AW445" s="14" t="s">
        <v>31</v>
      </c>
      <c r="AX445" s="14" t="s">
        <v>82</v>
      </c>
      <c r="AY445" s="271" t="s">
        <v>141</v>
      </c>
    </row>
    <row r="446" s="2" customFormat="1" ht="24.15" customHeight="1">
      <c r="A446" s="39"/>
      <c r="B446" s="40"/>
      <c r="C446" s="235" t="s">
        <v>674</v>
      </c>
      <c r="D446" s="235" t="s">
        <v>144</v>
      </c>
      <c r="E446" s="236" t="s">
        <v>675</v>
      </c>
      <c r="F446" s="237" t="s">
        <v>676</v>
      </c>
      <c r="G446" s="238" t="s">
        <v>147</v>
      </c>
      <c r="H446" s="239">
        <v>80</v>
      </c>
      <c r="I446" s="240"/>
      <c r="J446" s="241">
        <f>ROUND(I446*H446,2)</f>
        <v>0</v>
      </c>
      <c r="K446" s="242"/>
      <c r="L446" s="45"/>
      <c r="M446" s="243" t="s">
        <v>1</v>
      </c>
      <c r="N446" s="244" t="s">
        <v>39</v>
      </c>
      <c r="O446" s="92"/>
      <c r="P446" s="245">
        <f>O446*H446</f>
        <v>0</v>
      </c>
      <c r="Q446" s="245">
        <v>0</v>
      </c>
      <c r="R446" s="245">
        <f>Q446*H446</f>
        <v>0</v>
      </c>
      <c r="S446" s="245">
        <v>3.0000000000000001E-05</v>
      </c>
      <c r="T446" s="246">
        <f>S446*H446</f>
        <v>0.0024000000000000002</v>
      </c>
      <c r="U446" s="39"/>
      <c r="V446" s="39"/>
      <c r="W446" s="39"/>
      <c r="X446" s="39"/>
      <c r="Y446" s="39"/>
      <c r="Z446" s="39"/>
      <c r="AA446" s="39"/>
      <c r="AB446" s="39"/>
      <c r="AC446" s="39"/>
      <c r="AD446" s="39"/>
      <c r="AE446" s="39"/>
      <c r="AR446" s="247" t="s">
        <v>236</v>
      </c>
      <c r="AT446" s="247" t="s">
        <v>144</v>
      </c>
      <c r="AU446" s="247" t="s">
        <v>84</v>
      </c>
      <c r="AY446" s="18" t="s">
        <v>141</v>
      </c>
      <c r="BE446" s="248">
        <f>IF(N446="základní",J446,0)</f>
        <v>0</v>
      </c>
      <c r="BF446" s="248">
        <f>IF(N446="snížená",J446,0)</f>
        <v>0</v>
      </c>
      <c r="BG446" s="248">
        <f>IF(N446="zákl. přenesená",J446,0)</f>
        <v>0</v>
      </c>
      <c r="BH446" s="248">
        <f>IF(N446="sníž. přenesená",J446,0)</f>
        <v>0</v>
      </c>
      <c r="BI446" s="248">
        <f>IF(N446="nulová",J446,0)</f>
        <v>0</v>
      </c>
      <c r="BJ446" s="18" t="s">
        <v>82</v>
      </c>
      <c r="BK446" s="248">
        <f>ROUND(I446*H446,2)</f>
        <v>0</v>
      </c>
      <c r="BL446" s="18" t="s">
        <v>236</v>
      </c>
      <c r="BM446" s="247" t="s">
        <v>677</v>
      </c>
    </row>
    <row r="447" s="13" customFormat="1">
      <c r="A447" s="13"/>
      <c r="B447" s="249"/>
      <c r="C447" s="250"/>
      <c r="D447" s="251" t="s">
        <v>150</v>
      </c>
      <c r="E447" s="252" t="s">
        <v>1</v>
      </c>
      <c r="F447" s="253" t="s">
        <v>678</v>
      </c>
      <c r="G447" s="250"/>
      <c r="H447" s="254">
        <v>52</v>
      </c>
      <c r="I447" s="255"/>
      <c r="J447" s="250"/>
      <c r="K447" s="250"/>
      <c r="L447" s="256"/>
      <c r="M447" s="257"/>
      <c r="N447" s="258"/>
      <c r="O447" s="258"/>
      <c r="P447" s="258"/>
      <c r="Q447" s="258"/>
      <c r="R447" s="258"/>
      <c r="S447" s="258"/>
      <c r="T447" s="259"/>
      <c r="U447" s="13"/>
      <c r="V447" s="13"/>
      <c r="W447" s="13"/>
      <c r="X447" s="13"/>
      <c r="Y447" s="13"/>
      <c r="Z447" s="13"/>
      <c r="AA447" s="13"/>
      <c r="AB447" s="13"/>
      <c r="AC447" s="13"/>
      <c r="AD447" s="13"/>
      <c r="AE447" s="13"/>
      <c r="AT447" s="260" t="s">
        <v>150</v>
      </c>
      <c r="AU447" s="260" t="s">
        <v>84</v>
      </c>
      <c r="AV447" s="13" t="s">
        <v>84</v>
      </c>
      <c r="AW447" s="13" t="s">
        <v>31</v>
      </c>
      <c r="AX447" s="13" t="s">
        <v>74</v>
      </c>
      <c r="AY447" s="260" t="s">
        <v>141</v>
      </c>
    </row>
    <row r="448" s="13" customFormat="1">
      <c r="A448" s="13"/>
      <c r="B448" s="249"/>
      <c r="C448" s="250"/>
      <c r="D448" s="251" t="s">
        <v>150</v>
      </c>
      <c r="E448" s="252" t="s">
        <v>1</v>
      </c>
      <c r="F448" s="253" t="s">
        <v>679</v>
      </c>
      <c r="G448" s="250"/>
      <c r="H448" s="254">
        <v>8</v>
      </c>
      <c r="I448" s="255"/>
      <c r="J448" s="250"/>
      <c r="K448" s="250"/>
      <c r="L448" s="256"/>
      <c r="M448" s="257"/>
      <c r="N448" s="258"/>
      <c r="O448" s="258"/>
      <c r="P448" s="258"/>
      <c r="Q448" s="258"/>
      <c r="R448" s="258"/>
      <c r="S448" s="258"/>
      <c r="T448" s="259"/>
      <c r="U448" s="13"/>
      <c r="V448" s="13"/>
      <c r="W448" s="13"/>
      <c r="X448" s="13"/>
      <c r="Y448" s="13"/>
      <c r="Z448" s="13"/>
      <c r="AA448" s="13"/>
      <c r="AB448" s="13"/>
      <c r="AC448" s="13"/>
      <c r="AD448" s="13"/>
      <c r="AE448" s="13"/>
      <c r="AT448" s="260" t="s">
        <v>150</v>
      </c>
      <c r="AU448" s="260" t="s">
        <v>84</v>
      </c>
      <c r="AV448" s="13" t="s">
        <v>84</v>
      </c>
      <c r="AW448" s="13" t="s">
        <v>31</v>
      </c>
      <c r="AX448" s="13" t="s">
        <v>74</v>
      </c>
      <c r="AY448" s="260" t="s">
        <v>141</v>
      </c>
    </row>
    <row r="449" s="13" customFormat="1">
      <c r="A449" s="13"/>
      <c r="B449" s="249"/>
      <c r="C449" s="250"/>
      <c r="D449" s="251" t="s">
        <v>150</v>
      </c>
      <c r="E449" s="252" t="s">
        <v>1</v>
      </c>
      <c r="F449" s="253" t="s">
        <v>680</v>
      </c>
      <c r="G449" s="250"/>
      <c r="H449" s="254">
        <v>20</v>
      </c>
      <c r="I449" s="255"/>
      <c r="J449" s="250"/>
      <c r="K449" s="250"/>
      <c r="L449" s="256"/>
      <c r="M449" s="257"/>
      <c r="N449" s="258"/>
      <c r="O449" s="258"/>
      <c r="P449" s="258"/>
      <c r="Q449" s="258"/>
      <c r="R449" s="258"/>
      <c r="S449" s="258"/>
      <c r="T449" s="259"/>
      <c r="U449" s="13"/>
      <c r="V449" s="13"/>
      <c r="W449" s="13"/>
      <c r="X449" s="13"/>
      <c r="Y449" s="13"/>
      <c r="Z449" s="13"/>
      <c r="AA449" s="13"/>
      <c r="AB449" s="13"/>
      <c r="AC449" s="13"/>
      <c r="AD449" s="13"/>
      <c r="AE449" s="13"/>
      <c r="AT449" s="260" t="s">
        <v>150</v>
      </c>
      <c r="AU449" s="260" t="s">
        <v>84</v>
      </c>
      <c r="AV449" s="13" t="s">
        <v>84</v>
      </c>
      <c r="AW449" s="13" t="s">
        <v>31</v>
      </c>
      <c r="AX449" s="13" t="s">
        <v>74</v>
      </c>
      <c r="AY449" s="260" t="s">
        <v>141</v>
      </c>
    </row>
    <row r="450" s="14" customFormat="1">
      <c r="A450" s="14"/>
      <c r="B450" s="261"/>
      <c r="C450" s="262"/>
      <c r="D450" s="251" t="s">
        <v>150</v>
      </c>
      <c r="E450" s="263" t="s">
        <v>1</v>
      </c>
      <c r="F450" s="264" t="s">
        <v>154</v>
      </c>
      <c r="G450" s="262"/>
      <c r="H450" s="265">
        <v>80</v>
      </c>
      <c r="I450" s="266"/>
      <c r="J450" s="262"/>
      <c r="K450" s="262"/>
      <c r="L450" s="267"/>
      <c r="M450" s="268"/>
      <c r="N450" s="269"/>
      <c r="O450" s="269"/>
      <c r="P450" s="269"/>
      <c r="Q450" s="269"/>
      <c r="R450" s="269"/>
      <c r="S450" s="269"/>
      <c r="T450" s="270"/>
      <c r="U450" s="14"/>
      <c r="V450" s="14"/>
      <c r="W450" s="14"/>
      <c r="X450" s="14"/>
      <c r="Y450" s="14"/>
      <c r="Z450" s="14"/>
      <c r="AA450" s="14"/>
      <c r="AB450" s="14"/>
      <c r="AC450" s="14"/>
      <c r="AD450" s="14"/>
      <c r="AE450" s="14"/>
      <c r="AT450" s="271" t="s">
        <v>150</v>
      </c>
      <c r="AU450" s="271" t="s">
        <v>84</v>
      </c>
      <c r="AV450" s="14" t="s">
        <v>148</v>
      </c>
      <c r="AW450" s="14" t="s">
        <v>31</v>
      </c>
      <c r="AX450" s="14" t="s">
        <v>82</v>
      </c>
      <c r="AY450" s="271" t="s">
        <v>141</v>
      </c>
    </row>
    <row r="451" s="2" customFormat="1" ht="16.5" customHeight="1">
      <c r="A451" s="39"/>
      <c r="B451" s="40"/>
      <c r="C451" s="282" t="s">
        <v>681</v>
      </c>
      <c r="D451" s="282" t="s">
        <v>241</v>
      </c>
      <c r="E451" s="283" t="s">
        <v>682</v>
      </c>
      <c r="F451" s="284" t="s">
        <v>683</v>
      </c>
      <c r="G451" s="285" t="s">
        <v>147</v>
      </c>
      <c r="H451" s="286">
        <v>293.16000000000003</v>
      </c>
      <c r="I451" s="287"/>
      <c r="J451" s="288">
        <f>ROUND(I451*H451,2)</f>
        <v>0</v>
      </c>
      <c r="K451" s="289"/>
      <c r="L451" s="290"/>
      <c r="M451" s="291" t="s">
        <v>1</v>
      </c>
      <c r="N451" s="292" t="s">
        <v>39</v>
      </c>
      <c r="O451" s="92"/>
      <c r="P451" s="245">
        <f>O451*H451</f>
        <v>0</v>
      </c>
      <c r="Q451" s="245">
        <v>0.00040000000000000002</v>
      </c>
      <c r="R451" s="245">
        <f>Q451*H451</f>
        <v>0.11726400000000002</v>
      </c>
      <c r="S451" s="245">
        <v>0</v>
      </c>
      <c r="T451" s="246">
        <f>S451*H451</f>
        <v>0</v>
      </c>
      <c r="U451" s="39"/>
      <c r="V451" s="39"/>
      <c r="W451" s="39"/>
      <c r="X451" s="39"/>
      <c r="Y451" s="39"/>
      <c r="Z451" s="39"/>
      <c r="AA451" s="39"/>
      <c r="AB451" s="39"/>
      <c r="AC451" s="39"/>
      <c r="AD451" s="39"/>
      <c r="AE451" s="39"/>
      <c r="AR451" s="247" t="s">
        <v>244</v>
      </c>
      <c r="AT451" s="247" t="s">
        <v>241</v>
      </c>
      <c r="AU451" s="247" t="s">
        <v>84</v>
      </c>
      <c r="AY451" s="18" t="s">
        <v>141</v>
      </c>
      <c r="BE451" s="248">
        <f>IF(N451="základní",J451,0)</f>
        <v>0</v>
      </c>
      <c r="BF451" s="248">
        <f>IF(N451="snížená",J451,0)</f>
        <v>0</v>
      </c>
      <c r="BG451" s="248">
        <f>IF(N451="zákl. přenesená",J451,0)</f>
        <v>0</v>
      </c>
      <c r="BH451" s="248">
        <f>IF(N451="sníž. přenesená",J451,0)</f>
        <v>0</v>
      </c>
      <c r="BI451" s="248">
        <f>IF(N451="nulová",J451,0)</f>
        <v>0</v>
      </c>
      <c r="BJ451" s="18" t="s">
        <v>82</v>
      </c>
      <c r="BK451" s="248">
        <f>ROUND(I451*H451,2)</f>
        <v>0</v>
      </c>
      <c r="BL451" s="18" t="s">
        <v>236</v>
      </c>
      <c r="BM451" s="247" t="s">
        <v>684</v>
      </c>
    </row>
    <row r="452" s="13" customFormat="1">
      <c r="A452" s="13"/>
      <c r="B452" s="249"/>
      <c r="C452" s="250"/>
      <c r="D452" s="251" t="s">
        <v>150</v>
      </c>
      <c r="E452" s="252" t="s">
        <v>1</v>
      </c>
      <c r="F452" s="253" t="s">
        <v>685</v>
      </c>
      <c r="G452" s="250"/>
      <c r="H452" s="254">
        <v>293.16000000000003</v>
      </c>
      <c r="I452" s="255"/>
      <c r="J452" s="250"/>
      <c r="K452" s="250"/>
      <c r="L452" s="256"/>
      <c r="M452" s="257"/>
      <c r="N452" s="258"/>
      <c r="O452" s="258"/>
      <c r="P452" s="258"/>
      <c r="Q452" s="258"/>
      <c r="R452" s="258"/>
      <c r="S452" s="258"/>
      <c r="T452" s="259"/>
      <c r="U452" s="13"/>
      <c r="V452" s="13"/>
      <c r="W452" s="13"/>
      <c r="X452" s="13"/>
      <c r="Y452" s="13"/>
      <c r="Z452" s="13"/>
      <c r="AA452" s="13"/>
      <c r="AB452" s="13"/>
      <c r="AC452" s="13"/>
      <c r="AD452" s="13"/>
      <c r="AE452" s="13"/>
      <c r="AT452" s="260" t="s">
        <v>150</v>
      </c>
      <c r="AU452" s="260" t="s">
        <v>84</v>
      </c>
      <c r="AV452" s="13" t="s">
        <v>84</v>
      </c>
      <c r="AW452" s="13" t="s">
        <v>31</v>
      </c>
      <c r="AX452" s="13" t="s">
        <v>82</v>
      </c>
      <c r="AY452" s="260" t="s">
        <v>141</v>
      </c>
    </row>
    <row r="453" s="2" customFormat="1" ht="21.75" customHeight="1">
      <c r="A453" s="39"/>
      <c r="B453" s="40"/>
      <c r="C453" s="235" t="s">
        <v>686</v>
      </c>
      <c r="D453" s="235" t="s">
        <v>144</v>
      </c>
      <c r="E453" s="236" t="s">
        <v>687</v>
      </c>
      <c r="F453" s="237" t="s">
        <v>688</v>
      </c>
      <c r="G453" s="238" t="s">
        <v>147</v>
      </c>
      <c r="H453" s="239">
        <v>390.38999999999999</v>
      </c>
      <c r="I453" s="240"/>
      <c r="J453" s="241">
        <f>ROUND(I453*H453,2)</f>
        <v>0</v>
      </c>
      <c r="K453" s="242"/>
      <c r="L453" s="45"/>
      <c r="M453" s="243" t="s">
        <v>1</v>
      </c>
      <c r="N453" s="244" t="s">
        <v>39</v>
      </c>
      <c r="O453" s="92"/>
      <c r="P453" s="245">
        <f>O453*H453</f>
        <v>0</v>
      </c>
      <c r="Q453" s="245">
        <v>0.001</v>
      </c>
      <c r="R453" s="245">
        <f>Q453*H453</f>
        <v>0.39039000000000001</v>
      </c>
      <c r="S453" s="245">
        <v>0.00031</v>
      </c>
      <c r="T453" s="246">
        <f>S453*H453</f>
        <v>0.1210209</v>
      </c>
      <c r="U453" s="39"/>
      <c r="V453" s="39"/>
      <c r="W453" s="39"/>
      <c r="X453" s="39"/>
      <c r="Y453" s="39"/>
      <c r="Z453" s="39"/>
      <c r="AA453" s="39"/>
      <c r="AB453" s="39"/>
      <c r="AC453" s="39"/>
      <c r="AD453" s="39"/>
      <c r="AE453" s="39"/>
      <c r="AR453" s="247" t="s">
        <v>236</v>
      </c>
      <c r="AT453" s="247" t="s">
        <v>144</v>
      </c>
      <c r="AU453" s="247" t="s">
        <v>84</v>
      </c>
      <c r="AY453" s="18" t="s">
        <v>141</v>
      </c>
      <c r="BE453" s="248">
        <f>IF(N453="základní",J453,0)</f>
        <v>0</v>
      </c>
      <c r="BF453" s="248">
        <f>IF(N453="snížená",J453,0)</f>
        <v>0</v>
      </c>
      <c r="BG453" s="248">
        <f>IF(N453="zákl. přenesená",J453,0)</f>
        <v>0</v>
      </c>
      <c r="BH453" s="248">
        <f>IF(N453="sníž. přenesená",J453,0)</f>
        <v>0</v>
      </c>
      <c r="BI453" s="248">
        <f>IF(N453="nulová",J453,0)</f>
        <v>0</v>
      </c>
      <c r="BJ453" s="18" t="s">
        <v>82</v>
      </c>
      <c r="BK453" s="248">
        <f>ROUND(I453*H453,2)</f>
        <v>0</v>
      </c>
      <c r="BL453" s="18" t="s">
        <v>236</v>
      </c>
      <c r="BM453" s="247" t="s">
        <v>689</v>
      </c>
    </row>
    <row r="454" s="15" customFormat="1">
      <c r="A454" s="15"/>
      <c r="B454" s="272"/>
      <c r="C454" s="273"/>
      <c r="D454" s="251" t="s">
        <v>150</v>
      </c>
      <c r="E454" s="274" t="s">
        <v>1</v>
      </c>
      <c r="F454" s="275" t="s">
        <v>690</v>
      </c>
      <c r="G454" s="273"/>
      <c r="H454" s="274" t="s">
        <v>1</v>
      </c>
      <c r="I454" s="276"/>
      <c r="J454" s="273"/>
      <c r="K454" s="273"/>
      <c r="L454" s="277"/>
      <c r="M454" s="278"/>
      <c r="N454" s="279"/>
      <c r="O454" s="279"/>
      <c r="P454" s="279"/>
      <c r="Q454" s="279"/>
      <c r="R454" s="279"/>
      <c r="S454" s="279"/>
      <c r="T454" s="280"/>
      <c r="U454" s="15"/>
      <c r="V454" s="15"/>
      <c r="W454" s="15"/>
      <c r="X454" s="15"/>
      <c r="Y454" s="15"/>
      <c r="Z454" s="15"/>
      <c r="AA454" s="15"/>
      <c r="AB454" s="15"/>
      <c r="AC454" s="15"/>
      <c r="AD454" s="15"/>
      <c r="AE454" s="15"/>
      <c r="AT454" s="281" t="s">
        <v>150</v>
      </c>
      <c r="AU454" s="281" t="s">
        <v>84</v>
      </c>
      <c r="AV454" s="15" t="s">
        <v>82</v>
      </c>
      <c r="AW454" s="15" t="s">
        <v>31</v>
      </c>
      <c r="AX454" s="15" t="s">
        <v>74</v>
      </c>
      <c r="AY454" s="281" t="s">
        <v>141</v>
      </c>
    </row>
    <row r="455" s="13" customFormat="1">
      <c r="A455" s="13"/>
      <c r="B455" s="249"/>
      <c r="C455" s="250"/>
      <c r="D455" s="251" t="s">
        <v>150</v>
      </c>
      <c r="E455" s="252" t="s">
        <v>1</v>
      </c>
      <c r="F455" s="253" t="s">
        <v>691</v>
      </c>
      <c r="G455" s="250"/>
      <c r="H455" s="254">
        <v>71.480000000000004</v>
      </c>
      <c r="I455" s="255"/>
      <c r="J455" s="250"/>
      <c r="K455" s="250"/>
      <c r="L455" s="256"/>
      <c r="M455" s="257"/>
      <c r="N455" s="258"/>
      <c r="O455" s="258"/>
      <c r="P455" s="258"/>
      <c r="Q455" s="258"/>
      <c r="R455" s="258"/>
      <c r="S455" s="258"/>
      <c r="T455" s="259"/>
      <c r="U455" s="13"/>
      <c r="V455" s="13"/>
      <c r="W455" s="13"/>
      <c r="X455" s="13"/>
      <c r="Y455" s="13"/>
      <c r="Z455" s="13"/>
      <c r="AA455" s="13"/>
      <c r="AB455" s="13"/>
      <c r="AC455" s="13"/>
      <c r="AD455" s="13"/>
      <c r="AE455" s="13"/>
      <c r="AT455" s="260" t="s">
        <v>150</v>
      </c>
      <c r="AU455" s="260" t="s">
        <v>84</v>
      </c>
      <c r="AV455" s="13" t="s">
        <v>84</v>
      </c>
      <c r="AW455" s="13" t="s">
        <v>31</v>
      </c>
      <c r="AX455" s="13" t="s">
        <v>74</v>
      </c>
      <c r="AY455" s="260" t="s">
        <v>141</v>
      </c>
    </row>
    <row r="456" s="13" customFormat="1">
      <c r="A456" s="13"/>
      <c r="B456" s="249"/>
      <c r="C456" s="250"/>
      <c r="D456" s="251" t="s">
        <v>150</v>
      </c>
      <c r="E456" s="252" t="s">
        <v>1</v>
      </c>
      <c r="F456" s="253" t="s">
        <v>692</v>
      </c>
      <c r="G456" s="250"/>
      <c r="H456" s="254">
        <v>56.68</v>
      </c>
      <c r="I456" s="255"/>
      <c r="J456" s="250"/>
      <c r="K456" s="250"/>
      <c r="L456" s="256"/>
      <c r="M456" s="257"/>
      <c r="N456" s="258"/>
      <c r="O456" s="258"/>
      <c r="P456" s="258"/>
      <c r="Q456" s="258"/>
      <c r="R456" s="258"/>
      <c r="S456" s="258"/>
      <c r="T456" s="259"/>
      <c r="U456" s="13"/>
      <c r="V456" s="13"/>
      <c r="W456" s="13"/>
      <c r="X456" s="13"/>
      <c r="Y456" s="13"/>
      <c r="Z456" s="13"/>
      <c r="AA456" s="13"/>
      <c r="AB456" s="13"/>
      <c r="AC456" s="13"/>
      <c r="AD456" s="13"/>
      <c r="AE456" s="13"/>
      <c r="AT456" s="260" t="s">
        <v>150</v>
      </c>
      <c r="AU456" s="260" t="s">
        <v>84</v>
      </c>
      <c r="AV456" s="13" t="s">
        <v>84</v>
      </c>
      <c r="AW456" s="13" t="s">
        <v>31</v>
      </c>
      <c r="AX456" s="13" t="s">
        <v>74</v>
      </c>
      <c r="AY456" s="260" t="s">
        <v>141</v>
      </c>
    </row>
    <row r="457" s="13" customFormat="1">
      <c r="A457" s="13"/>
      <c r="B457" s="249"/>
      <c r="C457" s="250"/>
      <c r="D457" s="251" t="s">
        <v>150</v>
      </c>
      <c r="E457" s="252" t="s">
        <v>1</v>
      </c>
      <c r="F457" s="253" t="s">
        <v>693</v>
      </c>
      <c r="G457" s="250"/>
      <c r="H457" s="254">
        <v>30.16</v>
      </c>
      <c r="I457" s="255"/>
      <c r="J457" s="250"/>
      <c r="K457" s="250"/>
      <c r="L457" s="256"/>
      <c r="M457" s="257"/>
      <c r="N457" s="258"/>
      <c r="O457" s="258"/>
      <c r="P457" s="258"/>
      <c r="Q457" s="258"/>
      <c r="R457" s="258"/>
      <c r="S457" s="258"/>
      <c r="T457" s="259"/>
      <c r="U457" s="13"/>
      <c r="V457" s="13"/>
      <c r="W457" s="13"/>
      <c r="X457" s="13"/>
      <c r="Y457" s="13"/>
      <c r="Z457" s="13"/>
      <c r="AA457" s="13"/>
      <c r="AB457" s="13"/>
      <c r="AC457" s="13"/>
      <c r="AD457" s="13"/>
      <c r="AE457" s="13"/>
      <c r="AT457" s="260" t="s">
        <v>150</v>
      </c>
      <c r="AU457" s="260" t="s">
        <v>84</v>
      </c>
      <c r="AV457" s="13" t="s">
        <v>84</v>
      </c>
      <c r="AW457" s="13" t="s">
        <v>31</v>
      </c>
      <c r="AX457" s="13" t="s">
        <v>74</v>
      </c>
      <c r="AY457" s="260" t="s">
        <v>141</v>
      </c>
    </row>
    <row r="458" s="13" customFormat="1">
      <c r="A458" s="13"/>
      <c r="B458" s="249"/>
      <c r="C458" s="250"/>
      <c r="D458" s="251" t="s">
        <v>150</v>
      </c>
      <c r="E458" s="252" t="s">
        <v>1</v>
      </c>
      <c r="F458" s="253" t="s">
        <v>694</v>
      </c>
      <c r="G458" s="250"/>
      <c r="H458" s="254">
        <v>54.479999999999997</v>
      </c>
      <c r="I458" s="255"/>
      <c r="J458" s="250"/>
      <c r="K458" s="250"/>
      <c r="L458" s="256"/>
      <c r="M458" s="257"/>
      <c r="N458" s="258"/>
      <c r="O458" s="258"/>
      <c r="P458" s="258"/>
      <c r="Q458" s="258"/>
      <c r="R458" s="258"/>
      <c r="S458" s="258"/>
      <c r="T458" s="259"/>
      <c r="U458" s="13"/>
      <c r="V458" s="13"/>
      <c r="W458" s="13"/>
      <c r="X458" s="13"/>
      <c r="Y458" s="13"/>
      <c r="Z458" s="13"/>
      <c r="AA458" s="13"/>
      <c r="AB458" s="13"/>
      <c r="AC458" s="13"/>
      <c r="AD458" s="13"/>
      <c r="AE458" s="13"/>
      <c r="AT458" s="260" t="s">
        <v>150</v>
      </c>
      <c r="AU458" s="260" t="s">
        <v>84</v>
      </c>
      <c r="AV458" s="13" t="s">
        <v>84</v>
      </c>
      <c r="AW458" s="13" t="s">
        <v>31</v>
      </c>
      <c r="AX458" s="13" t="s">
        <v>74</v>
      </c>
      <c r="AY458" s="260" t="s">
        <v>141</v>
      </c>
    </row>
    <row r="459" s="13" customFormat="1">
      <c r="A459" s="13"/>
      <c r="B459" s="249"/>
      <c r="C459" s="250"/>
      <c r="D459" s="251" t="s">
        <v>150</v>
      </c>
      <c r="E459" s="252" t="s">
        <v>1</v>
      </c>
      <c r="F459" s="253" t="s">
        <v>695</v>
      </c>
      <c r="G459" s="250"/>
      <c r="H459" s="254">
        <v>81.719999999999999</v>
      </c>
      <c r="I459" s="255"/>
      <c r="J459" s="250"/>
      <c r="K459" s="250"/>
      <c r="L459" s="256"/>
      <c r="M459" s="257"/>
      <c r="N459" s="258"/>
      <c r="O459" s="258"/>
      <c r="P459" s="258"/>
      <c r="Q459" s="258"/>
      <c r="R459" s="258"/>
      <c r="S459" s="258"/>
      <c r="T459" s="259"/>
      <c r="U459" s="13"/>
      <c r="V459" s="13"/>
      <c r="W459" s="13"/>
      <c r="X459" s="13"/>
      <c r="Y459" s="13"/>
      <c r="Z459" s="13"/>
      <c r="AA459" s="13"/>
      <c r="AB459" s="13"/>
      <c r="AC459" s="13"/>
      <c r="AD459" s="13"/>
      <c r="AE459" s="13"/>
      <c r="AT459" s="260" t="s">
        <v>150</v>
      </c>
      <c r="AU459" s="260" t="s">
        <v>84</v>
      </c>
      <c r="AV459" s="13" t="s">
        <v>84</v>
      </c>
      <c r="AW459" s="13" t="s">
        <v>31</v>
      </c>
      <c r="AX459" s="13" t="s">
        <v>74</v>
      </c>
      <c r="AY459" s="260" t="s">
        <v>141</v>
      </c>
    </row>
    <row r="460" s="15" customFormat="1">
      <c r="A460" s="15"/>
      <c r="B460" s="272"/>
      <c r="C460" s="273"/>
      <c r="D460" s="251" t="s">
        <v>150</v>
      </c>
      <c r="E460" s="274" t="s">
        <v>1</v>
      </c>
      <c r="F460" s="275" t="s">
        <v>696</v>
      </c>
      <c r="G460" s="273"/>
      <c r="H460" s="274" t="s">
        <v>1</v>
      </c>
      <c r="I460" s="276"/>
      <c r="J460" s="273"/>
      <c r="K460" s="273"/>
      <c r="L460" s="277"/>
      <c r="M460" s="278"/>
      <c r="N460" s="279"/>
      <c r="O460" s="279"/>
      <c r="P460" s="279"/>
      <c r="Q460" s="279"/>
      <c r="R460" s="279"/>
      <c r="S460" s="279"/>
      <c r="T460" s="280"/>
      <c r="U460" s="15"/>
      <c r="V460" s="15"/>
      <c r="W460" s="15"/>
      <c r="X460" s="15"/>
      <c r="Y460" s="15"/>
      <c r="Z460" s="15"/>
      <c r="AA460" s="15"/>
      <c r="AB460" s="15"/>
      <c r="AC460" s="15"/>
      <c r="AD460" s="15"/>
      <c r="AE460" s="15"/>
      <c r="AT460" s="281" t="s">
        <v>150</v>
      </c>
      <c r="AU460" s="281" t="s">
        <v>84</v>
      </c>
      <c r="AV460" s="15" t="s">
        <v>82</v>
      </c>
      <c r="AW460" s="15" t="s">
        <v>31</v>
      </c>
      <c r="AX460" s="15" t="s">
        <v>74</v>
      </c>
      <c r="AY460" s="281" t="s">
        <v>141</v>
      </c>
    </row>
    <row r="461" s="13" customFormat="1">
      <c r="A461" s="13"/>
      <c r="B461" s="249"/>
      <c r="C461" s="250"/>
      <c r="D461" s="251" t="s">
        <v>150</v>
      </c>
      <c r="E461" s="252" t="s">
        <v>1</v>
      </c>
      <c r="F461" s="253" t="s">
        <v>697</v>
      </c>
      <c r="G461" s="250"/>
      <c r="H461" s="254">
        <v>15.810000000000001</v>
      </c>
      <c r="I461" s="255"/>
      <c r="J461" s="250"/>
      <c r="K461" s="250"/>
      <c r="L461" s="256"/>
      <c r="M461" s="257"/>
      <c r="N461" s="258"/>
      <c r="O461" s="258"/>
      <c r="P461" s="258"/>
      <c r="Q461" s="258"/>
      <c r="R461" s="258"/>
      <c r="S461" s="258"/>
      <c r="T461" s="259"/>
      <c r="U461" s="13"/>
      <c r="V461" s="13"/>
      <c r="W461" s="13"/>
      <c r="X461" s="13"/>
      <c r="Y461" s="13"/>
      <c r="Z461" s="13"/>
      <c r="AA461" s="13"/>
      <c r="AB461" s="13"/>
      <c r="AC461" s="13"/>
      <c r="AD461" s="13"/>
      <c r="AE461" s="13"/>
      <c r="AT461" s="260" t="s">
        <v>150</v>
      </c>
      <c r="AU461" s="260" t="s">
        <v>84</v>
      </c>
      <c r="AV461" s="13" t="s">
        <v>84</v>
      </c>
      <c r="AW461" s="13" t="s">
        <v>31</v>
      </c>
      <c r="AX461" s="13" t="s">
        <v>74</v>
      </c>
      <c r="AY461" s="260" t="s">
        <v>141</v>
      </c>
    </row>
    <row r="462" s="13" customFormat="1">
      <c r="A462" s="13"/>
      <c r="B462" s="249"/>
      <c r="C462" s="250"/>
      <c r="D462" s="251" t="s">
        <v>150</v>
      </c>
      <c r="E462" s="252" t="s">
        <v>1</v>
      </c>
      <c r="F462" s="253" t="s">
        <v>698</v>
      </c>
      <c r="G462" s="250"/>
      <c r="H462" s="254">
        <v>49.520000000000003</v>
      </c>
      <c r="I462" s="255"/>
      <c r="J462" s="250"/>
      <c r="K462" s="250"/>
      <c r="L462" s="256"/>
      <c r="M462" s="257"/>
      <c r="N462" s="258"/>
      <c r="O462" s="258"/>
      <c r="P462" s="258"/>
      <c r="Q462" s="258"/>
      <c r="R462" s="258"/>
      <c r="S462" s="258"/>
      <c r="T462" s="259"/>
      <c r="U462" s="13"/>
      <c r="V462" s="13"/>
      <c r="W462" s="13"/>
      <c r="X462" s="13"/>
      <c r="Y462" s="13"/>
      <c r="Z462" s="13"/>
      <c r="AA462" s="13"/>
      <c r="AB462" s="13"/>
      <c r="AC462" s="13"/>
      <c r="AD462" s="13"/>
      <c r="AE462" s="13"/>
      <c r="AT462" s="260" t="s">
        <v>150</v>
      </c>
      <c r="AU462" s="260" t="s">
        <v>84</v>
      </c>
      <c r="AV462" s="13" t="s">
        <v>84</v>
      </c>
      <c r="AW462" s="13" t="s">
        <v>31</v>
      </c>
      <c r="AX462" s="13" t="s">
        <v>74</v>
      </c>
      <c r="AY462" s="260" t="s">
        <v>141</v>
      </c>
    </row>
    <row r="463" s="15" customFormat="1">
      <c r="A463" s="15"/>
      <c r="B463" s="272"/>
      <c r="C463" s="273"/>
      <c r="D463" s="251" t="s">
        <v>150</v>
      </c>
      <c r="E463" s="274" t="s">
        <v>1</v>
      </c>
      <c r="F463" s="275" t="s">
        <v>699</v>
      </c>
      <c r="G463" s="273"/>
      <c r="H463" s="274" t="s">
        <v>1</v>
      </c>
      <c r="I463" s="276"/>
      <c r="J463" s="273"/>
      <c r="K463" s="273"/>
      <c r="L463" s="277"/>
      <c r="M463" s="278"/>
      <c r="N463" s="279"/>
      <c r="O463" s="279"/>
      <c r="P463" s="279"/>
      <c r="Q463" s="279"/>
      <c r="R463" s="279"/>
      <c r="S463" s="279"/>
      <c r="T463" s="280"/>
      <c r="U463" s="15"/>
      <c r="V463" s="15"/>
      <c r="W463" s="15"/>
      <c r="X463" s="15"/>
      <c r="Y463" s="15"/>
      <c r="Z463" s="15"/>
      <c r="AA463" s="15"/>
      <c r="AB463" s="15"/>
      <c r="AC463" s="15"/>
      <c r="AD463" s="15"/>
      <c r="AE463" s="15"/>
      <c r="AT463" s="281" t="s">
        <v>150</v>
      </c>
      <c r="AU463" s="281" t="s">
        <v>84</v>
      </c>
      <c r="AV463" s="15" t="s">
        <v>82</v>
      </c>
      <c r="AW463" s="15" t="s">
        <v>31</v>
      </c>
      <c r="AX463" s="15" t="s">
        <v>74</v>
      </c>
      <c r="AY463" s="281" t="s">
        <v>141</v>
      </c>
    </row>
    <row r="464" s="13" customFormat="1">
      <c r="A464" s="13"/>
      <c r="B464" s="249"/>
      <c r="C464" s="250"/>
      <c r="D464" s="251" t="s">
        <v>150</v>
      </c>
      <c r="E464" s="252" t="s">
        <v>1</v>
      </c>
      <c r="F464" s="253" t="s">
        <v>700</v>
      </c>
      <c r="G464" s="250"/>
      <c r="H464" s="254">
        <v>5.0599999999999996</v>
      </c>
      <c r="I464" s="255"/>
      <c r="J464" s="250"/>
      <c r="K464" s="250"/>
      <c r="L464" s="256"/>
      <c r="M464" s="257"/>
      <c r="N464" s="258"/>
      <c r="O464" s="258"/>
      <c r="P464" s="258"/>
      <c r="Q464" s="258"/>
      <c r="R464" s="258"/>
      <c r="S464" s="258"/>
      <c r="T464" s="259"/>
      <c r="U464" s="13"/>
      <c r="V464" s="13"/>
      <c r="W464" s="13"/>
      <c r="X464" s="13"/>
      <c r="Y464" s="13"/>
      <c r="Z464" s="13"/>
      <c r="AA464" s="13"/>
      <c r="AB464" s="13"/>
      <c r="AC464" s="13"/>
      <c r="AD464" s="13"/>
      <c r="AE464" s="13"/>
      <c r="AT464" s="260" t="s">
        <v>150</v>
      </c>
      <c r="AU464" s="260" t="s">
        <v>84</v>
      </c>
      <c r="AV464" s="13" t="s">
        <v>84</v>
      </c>
      <c r="AW464" s="13" t="s">
        <v>31</v>
      </c>
      <c r="AX464" s="13" t="s">
        <v>74</v>
      </c>
      <c r="AY464" s="260" t="s">
        <v>141</v>
      </c>
    </row>
    <row r="465" s="13" customFormat="1">
      <c r="A465" s="13"/>
      <c r="B465" s="249"/>
      <c r="C465" s="250"/>
      <c r="D465" s="251" t="s">
        <v>150</v>
      </c>
      <c r="E465" s="252" t="s">
        <v>1</v>
      </c>
      <c r="F465" s="253" t="s">
        <v>701</v>
      </c>
      <c r="G465" s="250"/>
      <c r="H465" s="254">
        <v>25.48</v>
      </c>
      <c r="I465" s="255"/>
      <c r="J465" s="250"/>
      <c r="K465" s="250"/>
      <c r="L465" s="256"/>
      <c r="M465" s="257"/>
      <c r="N465" s="258"/>
      <c r="O465" s="258"/>
      <c r="P465" s="258"/>
      <c r="Q465" s="258"/>
      <c r="R465" s="258"/>
      <c r="S465" s="258"/>
      <c r="T465" s="259"/>
      <c r="U465" s="13"/>
      <c r="V465" s="13"/>
      <c r="W465" s="13"/>
      <c r="X465" s="13"/>
      <c r="Y465" s="13"/>
      <c r="Z465" s="13"/>
      <c r="AA465" s="13"/>
      <c r="AB465" s="13"/>
      <c r="AC465" s="13"/>
      <c r="AD465" s="13"/>
      <c r="AE465" s="13"/>
      <c r="AT465" s="260" t="s">
        <v>150</v>
      </c>
      <c r="AU465" s="260" t="s">
        <v>84</v>
      </c>
      <c r="AV465" s="13" t="s">
        <v>84</v>
      </c>
      <c r="AW465" s="13" t="s">
        <v>31</v>
      </c>
      <c r="AX465" s="13" t="s">
        <v>74</v>
      </c>
      <c r="AY465" s="260" t="s">
        <v>141</v>
      </c>
    </row>
    <row r="466" s="14" customFormat="1">
      <c r="A466" s="14"/>
      <c r="B466" s="261"/>
      <c r="C466" s="262"/>
      <c r="D466" s="251" t="s">
        <v>150</v>
      </c>
      <c r="E466" s="263" t="s">
        <v>1</v>
      </c>
      <c r="F466" s="264" t="s">
        <v>154</v>
      </c>
      <c r="G466" s="262"/>
      <c r="H466" s="265">
        <v>390.38999999999999</v>
      </c>
      <c r="I466" s="266"/>
      <c r="J466" s="262"/>
      <c r="K466" s="262"/>
      <c r="L466" s="267"/>
      <c r="M466" s="268"/>
      <c r="N466" s="269"/>
      <c r="O466" s="269"/>
      <c r="P466" s="269"/>
      <c r="Q466" s="269"/>
      <c r="R466" s="269"/>
      <c r="S466" s="269"/>
      <c r="T466" s="270"/>
      <c r="U466" s="14"/>
      <c r="V466" s="14"/>
      <c r="W466" s="14"/>
      <c r="X466" s="14"/>
      <c r="Y466" s="14"/>
      <c r="Z466" s="14"/>
      <c r="AA466" s="14"/>
      <c r="AB466" s="14"/>
      <c r="AC466" s="14"/>
      <c r="AD466" s="14"/>
      <c r="AE466" s="14"/>
      <c r="AT466" s="271" t="s">
        <v>150</v>
      </c>
      <c r="AU466" s="271" t="s">
        <v>84</v>
      </c>
      <c r="AV466" s="14" t="s">
        <v>148</v>
      </c>
      <c r="AW466" s="14" t="s">
        <v>31</v>
      </c>
      <c r="AX466" s="14" t="s">
        <v>82</v>
      </c>
      <c r="AY466" s="271" t="s">
        <v>141</v>
      </c>
    </row>
    <row r="467" s="2" customFormat="1" ht="24.15" customHeight="1">
      <c r="A467" s="39"/>
      <c r="B467" s="40"/>
      <c r="C467" s="235" t="s">
        <v>702</v>
      </c>
      <c r="D467" s="235" t="s">
        <v>144</v>
      </c>
      <c r="E467" s="236" t="s">
        <v>703</v>
      </c>
      <c r="F467" s="237" t="s">
        <v>704</v>
      </c>
      <c r="G467" s="238" t="s">
        <v>147</v>
      </c>
      <c r="H467" s="239">
        <v>903.02099999999996</v>
      </c>
      <c r="I467" s="240"/>
      <c r="J467" s="241">
        <f>ROUND(I467*H467,2)</f>
        <v>0</v>
      </c>
      <c r="K467" s="242"/>
      <c r="L467" s="45"/>
      <c r="M467" s="243" t="s">
        <v>1</v>
      </c>
      <c r="N467" s="244" t="s">
        <v>39</v>
      </c>
      <c r="O467" s="92"/>
      <c r="P467" s="245">
        <f>O467*H467</f>
        <v>0</v>
      </c>
      <c r="Q467" s="245">
        <v>0.00020000000000000001</v>
      </c>
      <c r="R467" s="245">
        <f>Q467*H467</f>
        <v>0.18060419999999999</v>
      </c>
      <c r="S467" s="245">
        <v>0</v>
      </c>
      <c r="T467" s="246">
        <f>S467*H467</f>
        <v>0</v>
      </c>
      <c r="U467" s="39"/>
      <c r="V467" s="39"/>
      <c r="W467" s="39"/>
      <c r="X467" s="39"/>
      <c r="Y467" s="39"/>
      <c r="Z467" s="39"/>
      <c r="AA467" s="39"/>
      <c r="AB467" s="39"/>
      <c r="AC467" s="39"/>
      <c r="AD467" s="39"/>
      <c r="AE467" s="39"/>
      <c r="AR467" s="247" t="s">
        <v>236</v>
      </c>
      <c r="AT467" s="247" t="s">
        <v>144</v>
      </c>
      <c r="AU467" s="247" t="s">
        <v>84</v>
      </c>
      <c r="AY467" s="18" t="s">
        <v>141</v>
      </c>
      <c r="BE467" s="248">
        <f>IF(N467="základní",J467,0)</f>
        <v>0</v>
      </c>
      <c r="BF467" s="248">
        <f>IF(N467="snížená",J467,0)</f>
        <v>0</v>
      </c>
      <c r="BG467" s="248">
        <f>IF(N467="zákl. přenesená",J467,0)</f>
        <v>0</v>
      </c>
      <c r="BH467" s="248">
        <f>IF(N467="sníž. přenesená",J467,0)</f>
        <v>0</v>
      </c>
      <c r="BI467" s="248">
        <f>IF(N467="nulová",J467,0)</f>
        <v>0</v>
      </c>
      <c r="BJ467" s="18" t="s">
        <v>82</v>
      </c>
      <c r="BK467" s="248">
        <f>ROUND(I467*H467,2)</f>
        <v>0</v>
      </c>
      <c r="BL467" s="18" t="s">
        <v>236</v>
      </c>
      <c r="BM467" s="247" t="s">
        <v>705</v>
      </c>
    </row>
    <row r="468" s="15" customFormat="1">
      <c r="A468" s="15"/>
      <c r="B468" s="272"/>
      <c r="C468" s="273"/>
      <c r="D468" s="251" t="s">
        <v>150</v>
      </c>
      <c r="E468" s="274" t="s">
        <v>1</v>
      </c>
      <c r="F468" s="275" t="s">
        <v>706</v>
      </c>
      <c r="G468" s="273"/>
      <c r="H468" s="274" t="s">
        <v>1</v>
      </c>
      <c r="I468" s="276"/>
      <c r="J468" s="273"/>
      <c r="K468" s="273"/>
      <c r="L468" s="277"/>
      <c r="M468" s="278"/>
      <c r="N468" s="279"/>
      <c r="O468" s="279"/>
      <c r="P468" s="279"/>
      <c r="Q468" s="279"/>
      <c r="R468" s="279"/>
      <c r="S468" s="279"/>
      <c r="T468" s="280"/>
      <c r="U468" s="15"/>
      <c r="V468" s="15"/>
      <c r="W468" s="15"/>
      <c r="X468" s="15"/>
      <c r="Y468" s="15"/>
      <c r="Z468" s="15"/>
      <c r="AA468" s="15"/>
      <c r="AB468" s="15"/>
      <c r="AC468" s="15"/>
      <c r="AD468" s="15"/>
      <c r="AE468" s="15"/>
      <c r="AT468" s="281" t="s">
        <v>150</v>
      </c>
      <c r="AU468" s="281" t="s">
        <v>84</v>
      </c>
      <c r="AV468" s="15" t="s">
        <v>82</v>
      </c>
      <c r="AW468" s="15" t="s">
        <v>31</v>
      </c>
      <c r="AX468" s="15" t="s">
        <v>74</v>
      </c>
      <c r="AY468" s="281" t="s">
        <v>141</v>
      </c>
    </row>
    <row r="469" s="13" customFormat="1">
      <c r="A469" s="13"/>
      <c r="B469" s="249"/>
      <c r="C469" s="250"/>
      <c r="D469" s="251" t="s">
        <v>150</v>
      </c>
      <c r="E469" s="252" t="s">
        <v>1</v>
      </c>
      <c r="F469" s="253" t="s">
        <v>707</v>
      </c>
      <c r="G469" s="250"/>
      <c r="H469" s="254">
        <v>18.809999999999999</v>
      </c>
      <c r="I469" s="255"/>
      <c r="J469" s="250"/>
      <c r="K469" s="250"/>
      <c r="L469" s="256"/>
      <c r="M469" s="257"/>
      <c r="N469" s="258"/>
      <c r="O469" s="258"/>
      <c r="P469" s="258"/>
      <c r="Q469" s="258"/>
      <c r="R469" s="258"/>
      <c r="S469" s="258"/>
      <c r="T469" s="259"/>
      <c r="U469" s="13"/>
      <c r="V469" s="13"/>
      <c r="W469" s="13"/>
      <c r="X469" s="13"/>
      <c r="Y469" s="13"/>
      <c r="Z469" s="13"/>
      <c r="AA469" s="13"/>
      <c r="AB469" s="13"/>
      <c r="AC469" s="13"/>
      <c r="AD469" s="13"/>
      <c r="AE469" s="13"/>
      <c r="AT469" s="260" t="s">
        <v>150</v>
      </c>
      <c r="AU469" s="260" t="s">
        <v>84</v>
      </c>
      <c r="AV469" s="13" t="s">
        <v>84</v>
      </c>
      <c r="AW469" s="13" t="s">
        <v>31</v>
      </c>
      <c r="AX469" s="13" t="s">
        <v>74</v>
      </c>
      <c r="AY469" s="260" t="s">
        <v>141</v>
      </c>
    </row>
    <row r="470" s="13" customFormat="1">
      <c r="A470" s="13"/>
      <c r="B470" s="249"/>
      <c r="C470" s="250"/>
      <c r="D470" s="251" t="s">
        <v>150</v>
      </c>
      <c r="E470" s="252" t="s">
        <v>1</v>
      </c>
      <c r="F470" s="253" t="s">
        <v>708</v>
      </c>
      <c r="G470" s="250"/>
      <c r="H470" s="254">
        <v>137.59899999999999</v>
      </c>
      <c r="I470" s="255"/>
      <c r="J470" s="250"/>
      <c r="K470" s="250"/>
      <c r="L470" s="256"/>
      <c r="M470" s="257"/>
      <c r="N470" s="258"/>
      <c r="O470" s="258"/>
      <c r="P470" s="258"/>
      <c r="Q470" s="258"/>
      <c r="R470" s="258"/>
      <c r="S470" s="258"/>
      <c r="T470" s="259"/>
      <c r="U470" s="13"/>
      <c r="V470" s="13"/>
      <c r="W470" s="13"/>
      <c r="X470" s="13"/>
      <c r="Y470" s="13"/>
      <c r="Z470" s="13"/>
      <c r="AA470" s="13"/>
      <c r="AB470" s="13"/>
      <c r="AC470" s="13"/>
      <c r="AD470" s="13"/>
      <c r="AE470" s="13"/>
      <c r="AT470" s="260" t="s">
        <v>150</v>
      </c>
      <c r="AU470" s="260" t="s">
        <v>84</v>
      </c>
      <c r="AV470" s="13" t="s">
        <v>84</v>
      </c>
      <c r="AW470" s="13" t="s">
        <v>31</v>
      </c>
      <c r="AX470" s="13" t="s">
        <v>74</v>
      </c>
      <c r="AY470" s="260" t="s">
        <v>141</v>
      </c>
    </row>
    <row r="471" s="15" customFormat="1">
      <c r="A471" s="15"/>
      <c r="B471" s="272"/>
      <c r="C471" s="273"/>
      <c r="D471" s="251" t="s">
        <v>150</v>
      </c>
      <c r="E471" s="274" t="s">
        <v>1</v>
      </c>
      <c r="F471" s="275" t="s">
        <v>709</v>
      </c>
      <c r="G471" s="273"/>
      <c r="H471" s="274" t="s">
        <v>1</v>
      </c>
      <c r="I471" s="276"/>
      <c r="J471" s="273"/>
      <c r="K471" s="273"/>
      <c r="L471" s="277"/>
      <c r="M471" s="278"/>
      <c r="N471" s="279"/>
      <c r="O471" s="279"/>
      <c r="P471" s="279"/>
      <c r="Q471" s="279"/>
      <c r="R471" s="279"/>
      <c r="S471" s="279"/>
      <c r="T471" s="280"/>
      <c r="U471" s="15"/>
      <c r="V471" s="15"/>
      <c r="W471" s="15"/>
      <c r="X471" s="15"/>
      <c r="Y471" s="15"/>
      <c r="Z471" s="15"/>
      <c r="AA471" s="15"/>
      <c r="AB471" s="15"/>
      <c r="AC471" s="15"/>
      <c r="AD471" s="15"/>
      <c r="AE471" s="15"/>
      <c r="AT471" s="281" t="s">
        <v>150</v>
      </c>
      <c r="AU471" s="281" t="s">
        <v>84</v>
      </c>
      <c r="AV471" s="15" t="s">
        <v>82</v>
      </c>
      <c r="AW471" s="15" t="s">
        <v>31</v>
      </c>
      <c r="AX471" s="15" t="s">
        <v>74</v>
      </c>
      <c r="AY471" s="281" t="s">
        <v>141</v>
      </c>
    </row>
    <row r="472" s="13" customFormat="1">
      <c r="A472" s="13"/>
      <c r="B472" s="249"/>
      <c r="C472" s="250"/>
      <c r="D472" s="251" t="s">
        <v>150</v>
      </c>
      <c r="E472" s="252" t="s">
        <v>1</v>
      </c>
      <c r="F472" s="253" t="s">
        <v>710</v>
      </c>
      <c r="G472" s="250"/>
      <c r="H472" s="254">
        <v>12.779999999999999</v>
      </c>
      <c r="I472" s="255"/>
      <c r="J472" s="250"/>
      <c r="K472" s="250"/>
      <c r="L472" s="256"/>
      <c r="M472" s="257"/>
      <c r="N472" s="258"/>
      <c r="O472" s="258"/>
      <c r="P472" s="258"/>
      <c r="Q472" s="258"/>
      <c r="R472" s="258"/>
      <c r="S472" s="258"/>
      <c r="T472" s="259"/>
      <c r="U472" s="13"/>
      <c r="V472" s="13"/>
      <c r="W472" s="13"/>
      <c r="X472" s="13"/>
      <c r="Y472" s="13"/>
      <c r="Z472" s="13"/>
      <c r="AA472" s="13"/>
      <c r="AB472" s="13"/>
      <c r="AC472" s="13"/>
      <c r="AD472" s="13"/>
      <c r="AE472" s="13"/>
      <c r="AT472" s="260" t="s">
        <v>150</v>
      </c>
      <c r="AU472" s="260" t="s">
        <v>84</v>
      </c>
      <c r="AV472" s="13" t="s">
        <v>84</v>
      </c>
      <c r="AW472" s="13" t="s">
        <v>31</v>
      </c>
      <c r="AX472" s="13" t="s">
        <v>74</v>
      </c>
      <c r="AY472" s="260" t="s">
        <v>141</v>
      </c>
    </row>
    <row r="473" s="13" customFormat="1">
      <c r="A473" s="13"/>
      <c r="B473" s="249"/>
      <c r="C473" s="250"/>
      <c r="D473" s="251" t="s">
        <v>150</v>
      </c>
      <c r="E473" s="252" t="s">
        <v>1</v>
      </c>
      <c r="F473" s="253" t="s">
        <v>711</v>
      </c>
      <c r="G473" s="250"/>
      <c r="H473" s="254">
        <v>109.109</v>
      </c>
      <c r="I473" s="255"/>
      <c r="J473" s="250"/>
      <c r="K473" s="250"/>
      <c r="L473" s="256"/>
      <c r="M473" s="257"/>
      <c r="N473" s="258"/>
      <c r="O473" s="258"/>
      <c r="P473" s="258"/>
      <c r="Q473" s="258"/>
      <c r="R473" s="258"/>
      <c r="S473" s="258"/>
      <c r="T473" s="259"/>
      <c r="U473" s="13"/>
      <c r="V473" s="13"/>
      <c r="W473" s="13"/>
      <c r="X473" s="13"/>
      <c r="Y473" s="13"/>
      <c r="Z473" s="13"/>
      <c r="AA473" s="13"/>
      <c r="AB473" s="13"/>
      <c r="AC473" s="13"/>
      <c r="AD473" s="13"/>
      <c r="AE473" s="13"/>
      <c r="AT473" s="260" t="s">
        <v>150</v>
      </c>
      <c r="AU473" s="260" t="s">
        <v>84</v>
      </c>
      <c r="AV473" s="13" t="s">
        <v>84</v>
      </c>
      <c r="AW473" s="13" t="s">
        <v>31</v>
      </c>
      <c r="AX473" s="13" t="s">
        <v>74</v>
      </c>
      <c r="AY473" s="260" t="s">
        <v>141</v>
      </c>
    </row>
    <row r="474" s="15" customFormat="1">
      <c r="A474" s="15"/>
      <c r="B474" s="272"/>
      <c r="C474" s="273"/>
      <c r="D474" s="251" t="s">
        <v>150</v>
      </c>
      <c r="E474" s="274" t="s">
        <v>1</v>
      </c>
      <c r="F474" s="275" t="s">
        <v>712</v>
      </c>
      <c r="G474" s="273"/>
      <c r="H474" s="274" t="s">
        <v>1</v>
      </c>
      <c r="I474" s="276"/>
      <c r="J474" s="273"/>
      <c r="K474" s="273"/>
      <c r="L474" s="277"/>
      <c r="M474" s="278"/>
      <c r="N474" s="279"/>
      <c r="O474" s="279"/>
      <c r="P474" s="279"/>
      <c r="Q474" s="279"/>
      <c r="R474" s="279"/>
      <c r="S474" s="279"/>
      <c r="T474" s="280"/>
      <c r="U474" s="15"/>
      <c r="V474" s="15"/>
      <c r="W474" s="15"/>
      <c r="X474" s="15"/>
      <c r="Y474" s="15"/>
      <c r="Z474" s="15"/>
      <c r="AA474" s="15"/>
      <c r="AB474" s="15"/>
      <c r="AC474" s="15"/>
      <c r="AD474" s="15"/>
      <c r="AE474" s="15"/>
      <c r="AT474" s="281" t="s">
        <v>150</v>
      </c>
      <c r="AU474" s="281" t="s">
        <v>84</v>
      </c>
      <c r="AV474" s="15" t="s">
        <v>82</v>
      </c>
      <c r="AW474" s="15" t="s">
        <v>31</v>
      </c>
      <c r="AX474" s="15" t="s">
        <v>74</v>
      </c>
      <c r="AY474" s="281" t="s">
        <v>141</v>
      </c>
    </row>
    <row r="475" s="13" customFormat="1">
      <c r="A475" s="13"/>
      <c r="B475" s="249"/>
      <c r="C475" s="250"/>
      <c r="D475" s="251" t="s">
        <v>150</v>
      </c>
      <c r="E475" s="252" t="s">
        <v>1</v>
      </c>
      <c r="F475" s="253" t="s">
        <v>713</v>
      </c>
      <c r="G475" s="250"/>
      <c r="H475" s="254">
        <v>10.77</v>
      </c>
      <c r="I475" s="255"/>
      <c r="J475" s="250"/>
      <c r="K475" s="250"/>
      <c r="L475" s="256"/>
      <c r="M475" s="257"/>
      <c r="N475" s="258"/>
      <c r="O475" s="258"/>
      <c r="P475" s="258"/>
      <c r="Q475" s="258"/>
      <c r="R475" s="258"/>
      <c r="S475" s="258"/>
      <c r="T475" s="259"/>
      <c r="U475" s="13"/>
      <c r="V475" s="13"/>
      <c r="W475" s="13"/>
      <c r="X475" s="13"/>
      <c r="Y475" s="13"/>
      <c r="Z475" s="13"/>
      <c r="AA475" s="13"/>
      <c r="AB475" s="13"/>
      <c r="AC475" s="13"/>
      <c r="AD475" s="13"/>
      <c r="AE475" s="13"/>
      <c r="AT475" s="260" t="s">
        <v>150</v>
      </c>
      <c r="AU475" s="260" t="s">
        <v>84</v>
      </c>
      <c r="AV475" s="13" t="s">
        <v>84</v>
      </c>
      <c r="AW475" s="13" t="s">
        <v>31</v>
      </c>
      <c r="AX475" s="13" t="s">
        <v>74</v>
      </c>
      <c r="AY475" s="260" t="s">
        <v>141</v>
      </c>
    </row>
    <row r="476" s="13" customFormat="1">
      <c r="A476" s="13"/>
      <c r="B476" s="249"/>
      <c r="C476" s="250"/>
      <c r="D476" s="251" t="s">
        <v>150</v>
      </c>
      <c r="E476" s="252" t="s">
        <v>1</v>
      </c>
      <c r="F476" s="253" t="s">
        <v>714</v>
      </c>
      <c r="G476" s="250"/>
      <c r="H476" s="254">
        <v>91.168000000000006</v>
      </c>
      <c r="I476" s="255"/>
      <c r="J476" s="250"/>
      <c r="K476" s="250"/>
      <c r="L476" s="256"/>
      <c r="M476" s="257"/>
      <c r="N476" s="258"/>
      <c r="O476" s="258"/>
      <c r="P476" s="258"/>
      <c r="Q476" s="258"/>
      <c r="R476" s="258"/>
      <c r="S476" s="258"/>
      <c r="T476" s="259"/>
      <c r="U476" s="13"/>
      <c r="V476" s="13"/>
      <c r="W476" s="13"/>
      <c r="X476" s="13"/>
      <c r="Y476" s="13"/>
      <c r="Z476" s="13"/>
      <c r="AA476" s="13"/>
      <c r="AB476" s="13"/>
      <c r="AC476" s="13"/>
      <c r="AD476" s="13"/>
      <c r="AE476" s="13"/>
      <c r="AT476" s="260" t="s">
        <v>150</v>
      </c>
      <c r="AU476" s="260" t="s">
        <v>84</v>
      </c>
      <c r="AV476" s="13" t="s">
        <v>84</v>
      </c>
      <c r="AW476" s="13" t="s">
        <v>31</v>
      </c>
      <c r="AX476" s="13" t="s">
        <v>74</v>
      </c>
      <c r="AY476" s="260" t="s">
        <v>141</v>
      </c>
    </row>
    <row r="477" s="15" customFormat="1">
      <c r="A477" s="15"/>
      <c r="B477" s="272"/>
      <c r="C477" s="273"/>
      <c r="D477" s="251" t="s">
        <v>150</v>
      </c>
      <c r="E477" s="274" t="s">
        <v>1</v>
      </c>
      <c r="F477" s="275" t="s">
        <v>715</v>
      </c>
      <c r="G477" s="273"/>
      <c r="H477" s="274" t="s">
        <v>1</v>
      </c>
      <c r="I477" s="276"/>
      <c r="J477" s="273"/>
      <c r="K477" s="273"/>
      <c r="L477" s="277"/>
      <c r="M477" s="278"/>
      <c r="N477" s="279"/>
      <c r="O477" s="279"/>
      <c r="P477" s="279"/>
      <c r="Q477" s="279"/>
      <c r="R477" s="279"/>
      <c r="S477" s="279"/>
      <c r="T477" s="280"/>
      <c r="U477" s="15"/>
      <c r="V477" s="15"/>
      <c r="W477" s="15"/>
      <c r="X477" s="15"/>
      <c r="Y477" s="15"/>
      <c r="Z477" s="15"/>
      <c r="AA477" s="15"/>
      <c r="AB477" s="15"/>
      <c r="AC477" s="15"/>
      <c r="AD477" s="15"/>
      <c r="AE477" s="15"/>
      <c r="AT477" s="281" t="s">
        <v>150</v>
      </c>
      <c r="AU477" s="281" t="s">
        <v>84</v>
      </c>
      <c r="AV477" s="15" t="s">
        <v>82</v>
      </c>
      <c r="AW477" s="15" t="s">
        <v>31</v>
      </c>
      <c r="AX477" s="15" t="s">
        <v>74</v>
      </c>
      <c r="AY477" s="281" t="s">
        <v>141</v>
      </c>
    </row>
    <row r="478" s="13" customFormat="1">
      <c r="A478" s="13"/>
      <c r="B478" s="249"/>
      <c r="C478" s="250"/>
      <c r="D478" s="251" t="s">
        <v>150</v>
      </c>
      <c r="E478" s="252" t="s">
        <v>1</v>
      </c>
      <c r="F478" s="253" t="s">
        <v>716</v>
      </c>
      <c r="G478" s="250"/>
      <c r="H478" s="254">
        <v>17.219999999999999</v>
      </c>
      <c r="I478" s="255"/>
      <c r="J478" s="250"/>
      <c r="K478" s="250"/>
      <c r="L478" s="256"/>
      <c r="M478" s="257"/>
      <c r="N478" s="258"/>
      <c r="O478" s="258"/>
      <c r="P478" s="258"/>
      <c r="Q478" s="258"/>
      <c r="R478" s="258"/>
      <c r="S478" s="258"/>
      <c r="T478" s="259"/>
      <c r="U478" s="13"/>
      <c r="V478" s="13"/>
      <c r="W478" s="13"/>
      <c r="X478" s="13"/>
      <c r="Y478" s="13"/>
      <c r="Z478" s="13"/>
      <c r="AA478" s="13"/>
      <c r="AB478" s="13"/>
      <c r="AC478" s="13"/>
      <c r="AD478" s="13"/>
      <c r="AE478" s="13"/>
      <c r="AT478" s="260" t="s">
        <v>150</v>
      </c>
      <c r="AU478" s="260" t="s">
        <v>84</v>
      </c>
      <c r="AV478" s="13" t="s">
        <v>84</v>
      </c>
      <c r="AW478" s="13" t="s">
        <v>31</v>
      </c>
      <c r="AX478" s="13" t="s">
        <v>74</v>
      </c>
      <c r="AY478" s="260" t="s">
        <v>141</v>
      </c>
    </row>
    <row r="479" s="13" customFormat="1">
      <c r="A479" s="13"/>
      <c r="B479" s="249"/>
      <c r="C479" s="250"/>
      <c r="D479" s="251" t="s">
        <v>150</v>
      </c>
      <c r="E479" s="252" t="s">
        <v>1</v>
      </c>
      <c r="F479" s="253" t="s">
        <v>717</v>
      </c>
      <c r="G479" s="250"/>
      <c r="H479" s="254">
        <v>137.98400000000001</v>
      </c>
      <c r="I479" s="255"/>
      <c r="J479" s="250"/>
      <c r="K479" s="250"/>
      <c r="L479" s="256"/>
      <c r="M479" s="257"/>
      <c r="N479" s="258"/>
      <c r="O479" s="258"/>
      <c r="P479" s="258"/>
      <c r="Q479" s="258"/>
      <c r="R479" s="258"/>
      <c r="S479" s="258"/>
      <c r="T479" s="259"/>
      <c r="U479" s="13"/>
      <c r="V479" s="13"/>
      <c r="W479" s="13"/>
      <c r="X479" s="13"/>
      <c r="Y479" s="13"/>
      <c r="Z479" s="13"/>
      <c r="AA479" s="13"/>
      <c r="AB479" s="13"/>
      <c r="AC479" s="13"/>
      <c r="AD479" s="13"/>
      <c r="AE479" s="13"/>
      <c r="AT479" s="260" t="s">
        <v>150</v>
      </c>
      <c r="AU479" s="260" t="s">
        <v>84</v>
      </c>
      <c r="AV479" s="13" t="s">
        <v>84</v>
      </c>
      <c r="AW479" s="13" t="s">
        <v>31</v>
      </c>
      <c r="AX479" s="13" t="s">
        <v>74</v>
      </c>
      <c r="AY479" s="260" t="s">
        <v>141</v>
      </c>
    </row>
    <row r="480" s="15" customFormat="1">
      <c r="A480" s="15"/>
      <c r="B480" s="272"/>
      <c r="C480" s="273"/>
      <c r="D480" s="251" t="s">
        <v>150</v>
      </c>
      <c r="E480" s="274" t="s">
        <v>1</v>
      </c>
      <c r="F480" s="275" t="s">
        <v>718</v>
      </c>
      <c r="G480" s="273"/>
      <c r="H480" s="274" t="s">
        <v>1</v>
      </c>
      <c r="I480" s="276"/>
      <c r="J480" s="273"/>
      <c r="K480" s="273"/>
      <c r="L480" s="277"/>
      <c r="M480" s="278"/>
      <c r="N480" s="279"/>
      <c r="O480" s="279"/>
      <c r="P480" s="279"/>
      <c r="Q480" s="279"/>
      <c r="R480" s="279"/>
      <c r="S480" s="279"/>
      <c r="T480" s="280"/>
      <c r="U480" s="15"/>
      <c r="V480" s="15"/>
      <c r="W480" s="15"/>
      <c r="X480" s="15"/>
      <c r="Y480" s="15"/>
      <c r="Z480" s="15"/>
      <c r="AA480" s="15"/>
      <c r="AB480" s="15"/>
      <c r="AC480" s="15"/>
      <c r="AD480" s="15"/>
      <c r="AE480" s="15"/>
      <c r="AT480" s="281" t="s">
        <v>150</v>
      </c>
      <c r="AU480" s="281" t="s">
        <v>84</v>
      </c>
      <c r="AV480" s="15" t="s">
        <v>82</v>
      </c>
      <c r="AW480" s="15" t="s">
        <v>31</v>
      </c>
      <c r="AX480" s="15" t="s">
        <v>74</v>
      </c>
      <c r="AY480" s="281" t="s">
        <v>141</v>
      </c>
    </row>
    <row r="481" s="13" customFormat="1">
      <c r="A481" s="13"/>
      <c r="B481" s="249"/>
      <c r="C481" s="250"/>
      <c r="D481" s="251" t="s">
        <v>150</v>
      </c>
      <c r="E481" s="252" t="s">
        <v>1</v>
      </c>
      <c r="F481" s="253" t="s">
        <v>719</v>
      </c>
      <c r="G481" s="250"/>
      <c r="H481" s="254">
        <v>19.300000000000001</v>
      </c>
      <c r="I481" s="255"/>
      <c r="J481" s="250"/>
      <c r="K481" s="250"/>
      <c r="L481" s="256"/>
      <c r="M481" s="257"/>
      <c r="N481" s="258"/>
      <c r="O481" s="258"/>
      <c r="P481" s="258"/>
      <c r="Q481" s="258"/>
      <c r="R481" s="258"/>
      <c r="S481" s="258"/>
      <c r="T481" s="259"/>
      <c r="U481" s="13"/>
      <c r="V481" s="13"/>
      <c r="W481" s="13"/>
      <c r="X481" s="13"/>
      <c r="Y481" s="13"/>
      <c r="Z481" s="13"/>
      <c r="AA481" s="13"/>
      <c r="AB481" s="13"/>
      <c r="AC481" s="13"/>
      <c r="AD481" s="13"/>
      <c r="AE481" s="13"/>
      <c r="AT481" s="260" t="s">
        <v>150</v>
      </c>
      <c r="AU481" s="260" t="s">
        <v>84</v>
      </c>
      <c r="AV481" s="13" t="s">
        <v>84</v>
      </c>
      <c r="AW481" s="13" t="s">
        <v>31</v>
      </c>
      <c r="AX481" s="13" t="s">
        <v>74</v>
      </c>
      <c r="AY481" s="260" t="s">
        <v>141</v>
      </c>
    </row>
    <row r="482" s="13" customFormat="1">
      <c r="A482" s="13"/>
      <c r="B482" s="249"/>
      <c r="C482" s="250"/>
      <c r="D482" s="251" t="s">
        <v>150</v>
      </c>
      <c r="E482" s="252" t="s">
        <v>1</v>
      </c>
      <c r="F482" s="253" t="s">
        <v>720</v>
      </c>
      <c r="G482" s="250"/>
      <c r="H482" s="254">
        <v>156.541</v>
      </c>
      <c r="I482" s="255"/>
      <c r="J482" s="250"/>
      <c r="K482" s="250"/>
      <c r="L482" s="256"/>
      <c r="M482" s="257"/>
      <c r="N482" s="258"/>
      <c r="O482" s="258"/>
      <c r="P482" s="258"/>
      <c r="Q482" s="258"/>
      <c r="R482" s="258"/>
      <c r="S482" s="258"/>
      <c r="T482" s="259"/>
      <c r="U482" s="13"/>
      <c r="V482" s="13"/>
      <c r="W482" s="13"/>
      <c r="X482" s="13"/>
      <c r="Y482" s="13"/>
      <c r="Z482" s="13"/>
      <c r="AA482" s="13"/>
      <c r="AB482" s="13"/>
      <c r="AC482" s="13"/>
      <c r="AD482" s="13"/>
      <c r="AE482" s="13"/>
      <c r="AT482" s="260" t="s">
        <v>150</v>
      </c>
      <c r="AU482" s="260" t="s">
        <v>84</v>
      </c>
      <c r="AV482" s="13" t="s">
        <v>84</v>
      </c>
      <c r="AW482" s="13" t="s">
        <v>31</v>
      </c>
      <c r="AX482" s="13" t="s">
        <v>74</v>
      </c>
      <c r="AY482" s="260" t="s">
        <v>141</v>
      </c>
    </row>
    <row r="483" s="15" customFormat="1">
      <c r="A483" s="15"/>
      <c r="B483" s="272"/>
      <c r="C483" s="273"/>
      <c r="D483" s="251" t="s">
        <v>150</v>
      </c>
      <c r="E483" s="274" t="s">
        <v>1</v>
      </c>
      <c r="F483" s="275" t="s">
        <v>696</v>
      </c>
      <c r="G483" s="273"/>
      <c r="H483" s="274" t="s">
        <v>1</v>
      </c>
      <c r="I483" s="276"/>
      <c r="J483" s="273"/>
      <c r="K483" s="273"/>
      <c r="L483" s="277"/>
      <c r="M483" s="278"/>
      <c r="N483" s="279"/>
      <c r="O483" s="279"/>
      <c r="P483" s="279"/>
      <c r="Q483" s="279"/>
      <c r="R483" s="279"/>
      <c r="S483" s="279"/>
      <c r="T483" s="280"/>
      <c r="U483" s="15"/>
      <c r="V483" s="15"/>
      <c r="W483" s="15"/>
      <c r="X483" s="15"/>
      <c r="Y483" s="15"/>
      <c r="Z483" s="15"/>
      <c r="AA483" s="15"/>
      <c r="AB483" s="15"/>
      <c r="AC483" s="15"/>
      <c r="AD483" s="15"/>
      <c r="AE483" s="15"/>
      <c r="AT483" s="281" t="s">
        <v>150</v>
      </c>
      <c r="AU483" s="281" t="s">
        <v>84</v>
      </c>
      <c r="AV483" s="15" t="s">
        <v>82</v>
      </c>
      <c r="AW483" s="15" t="s">
        <v>31</v>
      </c>
      <c r="AX483" s="15" t="s">
        <v>74</v>
      </c>
      <c r="AY483" s="281" t="s">
        <v>141</v>
      </c>
    </row>
    <row r="484" s="13" customFormat="1">
      <c r="A484" s="13"/>
      <c r="B484" s="249"/>
      <c r="C484" s="250"/>
      <c r="D484" s="251" t="s">
        <v>150</v>
      </c>
      <c r="E484" s="252" t="s">
        <v>1</v>
      </c>
      <c r="F484" s="253" t="s">
        <v>721</v>
      </c>
      <c r="G484" s="250"/>
      <c r="H484" s="254">
        <v>31.620000000000001</v>
      </c>
      <c r="I484" s="255"/>
      <c r="J484" s="250"/>
      <c r="K484" s="250"/>
      <c r="L484" s="256"/>
      <c r="M484" s="257"/>
      <c r="N484" s="258"/>
      <c r="O484" s="258"/>
      <c r="P484" s="258"/>
      <c r="Q484" s="258"/>
      <c r="R484" s="258"/>
      <c r="S484" s="258"/>
      <c r="T484" s="259"/>
      <c r="U484" s="13"/>
      <c r="V484" s="13"/>
      <c r="W484" s="13"/>
      <c r="X484" s="13"/>
      <c r="Y484" s="13"/>
      <c r="Z484" s="13"/>
      <c r="AA484" s="13"/>
      <c r="AB484" s="13"/>
      <c r="AC484" s="13"/>
      <c r="AD484" s="13"/>
      <c r="AE484" s="13"/>
      <c r="AT484" s="260" t="s">
        <v>150</v>
      </c>
      <c r="AU484" s="260" t="s">
        <v>84</v>
      </c>
      <c r="AV484" s="13" t="s">
        <v>84</v>
      </c>
      <c r="AW484" s="13" t="s">
        <v>31</v>
      </c>
      <c r="AX484" s="13" t="s">
        <v>74</v>
      </c>
      <c r="AY484" s="260" t="s">
        <v>141</v>
      </c>
    </row>
    <row r="485" s="13" customFormat="1">
      <c r="A485" s="13"/>
      <c r="B485" s="249"/>
      <c r="C485" s="250"/>
      <c r="D485" s="251" t="s">
        <v>150</v>
      </c>
      <c r="E485" s="252" t="s">
        <v>1</v>
      </c>
      <c r="F485" s="253" t="s">
        <v>722</v>
      </c>
      <c r="G485" s="250"/>
      <c r="H485" s="254">
        <v>99.040000000000006</v>
      </c>
      <c r="I485" s="255"/>
      <c r="J485" s="250"/>
      <c r="K485" s="250"/>
      <c r="L485" s="256"/>
      <c r="M485" s="257"/>
      <c r="N485" s="258"/>
      <c r="O485" s="258"/>
      <c r="P485" s="258"/>
      <c r="Q485" s="258"/>
      <c r="R485" s="258"/>
      <c r="S485" s="258"/>
      <c r="T485" s="259"/>
      <c r="U485" s="13"/>
      <c r="V485" s="13"/>
      <c r="W485" s="13"/>
      <c r="X485" s="13"/>
      <c r="Y485" s="13"/>
      <c r="Z485" s="13"/>
      <c r="AA485" s="13"/>
      <c r="AB485" s="13"/>
      <c r="AC485" s="13"/>
      <c r="AD485" s="13"/>
      <c r="AE485" s="13"/>
      <c r="AT485" s="260" t="s">
        <v>150</v>
      </c>
      <c r="AU485" s="260" t="s">
        <v>84</v>
      </c>
      <c r="AV485" s="13" t="s">
        <v>84</v>
      </c>
      <c r="AW485" s="13" t="s">
        <v>31</v>
      </c>
      <c r="AX485" s="13" t="s">
        <v>74</v>
      </c>
      <c r="AY485" s="260" t="s">
        <v>141</v>
      </c>
    </row>
    <row r="486" s="15" customFormat="1">
      <c r="A486" s="15"/>
      <c r="B486" s="272"/>
      <c r="C486" s="273"/>
      <c r="D486" s="251" t="s">
        <v>150</v>
      </c>
      <c r="E486" s="274" t="s">
        <v>1</v>
      </c>
      <c r="F486" s="275" t="s">
        <v>723</v>
      </c>
      <c r="G486" s="273"/>
      <c r="H486" s="274" t="s">
        <v>1</v>
      </c>
      <c r="I486" s="276"/>
      <c r="J486" s="273"/>
      <c r="K486" s="273"/>
      <c r="L486" s="277"/>
      <c r="M486" s="278"/>
      <c r="N486" s="279"/>
      <c r="O486" s="279"/>
      <c r="P486" s="279"/>
      <c r="Q486" s="279"/>
      <c r="R486" s="279"/>
      <c r="S486" s="279"/>
      <c r="T486" s="280"/>
      <c r="U486" s="15"/>
      <c r="V486" s="15"/>
      <c r="W486" s="15"/>
      <c r="X486" s="15"/>
      <c r="Y486" s="15"/>
      <c r="Z486" s="15"/>
      <c r="AA486" s="15"/>
      <c r="AB486" s="15"/>
      <c r="AC486" s="15"/>
      <c r="AD486" s="15"/>
      <c r="AE486" s="15"/>
      <c r="AT486" s="281" t="s">
        <v>150</v>
      </c>
      <c r="AU486" s="281" t="s">
        <v>84</v>
      </c>
      <c r="AV486" s="15" t="s">
        <v>82</v>
      </c>
      <c r="AW486" s="15" t="s">
        <v>31</v>
      </c>
      <c r="AX486" s="15" t="s">
        <v>74</v>
      </c>
      <c r="AY486" s="281" t="s">
        <v>141</v>
      </c>
    </row>
    <row r="487" s="13" customFormat="1">
      <c r="A487" s="13"/>
      <c r="B487" s="249"/>
      <c r="C487" s="250"/>
      <c r="D487" s="251" t="s">
        <v>150</v>
      </c>
      <c r="E487" s="252" t="s">
        <v>1</v>
      </c>
      <c r="F487" s="253" t="s">
        <v>724</v>
      </c>
      <c r="G487" s="250"/>
      <c r="H487" s="254">
        <v>10.119999999999999</v>
      </c>
      <c r="I487" s="255"/>
      <c r="J487" s="250"/>
      <c r="K487" s="250"/>
      <c r="L487" s="256"/>
      <c r="M487" s="257"/>
      <c r="N487" s="258"/>
      <c r="O487" s="258"/>
      <c r="P487" s="258"/>
      <c r="Q487" s="258"/>
      <c r="R487" s="258"/>
      <c r="S487" s="258"/>
      <c r="T487" s="259"/>
      <c r="U487" s="13"/>
      <c r="V487" s="13"/>
      <c r="W487" s="13"/>
      <c r="X487" s="13"/>
      <c r="Y487" s="13"/>
      <c r="Z487" s="13"/>
      <c r="AA487" s="13"/>
      <c r="AB487" s="13"/>
      <c r="AC487" s="13"/>
      <c r="AD487" s="13"/>
      <c r="AE487" s="13"/>
      <c r="AT487" s="260" t="s">
        <v>150</v>
      </c>
      <c r="AU487" s="260" t="s">
        <v>84</v>
      </c>
      <c r="AV487" s="13" t="s">
        <v>84</v>
      </c>
      <c r="AW487" s="13" t="s">
        <v>31</v>
      </c>
      <c r="AX487" s="13" t="s">
        <v>74</v>
      </c>
      <c r="AY487" s="260" t="s">
        <v>141</v>
      </c>
    </row>
    <row r="488" s="13" customFormat="1">
      <c r="A488" s="13"/>
      <c r="B488" s="249"/>
      <c r="C488" s="250"/>
      <c r="D488" s="251" t="s">
        <v>150</v>
      </c>
      <c r="E488" s="252" t="s">
        <v>1</v>
      </c>
      <c r="F488" s="253" t="s">
        <v>725</v>
      </c>
      <c r="G488" s="250"/>
      <c r="H488" s="254">
        <v>50.960000000000001</v>
      </c>
      <c r="I488" s="255"/>
      <c r="J488" s="250"/>
      <c r="K488" s="250"/>
      <c r="L488" s="256"/>
      <c r="M488" s="257"/>
      <c r="N488" s="258"/>
      <c r="O488" s="258"/>
      <c r="P488" s="258"/>
      <c r="Q488" s="258"/>
      <c r="R488" s="258"/>
      <c r="S488" s="258"/>
      <c r="T488" s="259"/>
      <c r="U488" s="13"/>
      <c r="V488" s="13"/>
      <c r="W488" s="13"/>
      <c r="X488" s="13"/>
      <c r="Y488" s="13"/>
      <c r="Z488" s="13"/>
      <c r="AA488" s="13"/>
      <c r="AB488" s="13"/>
      <c r="AC488" s="13"/>
      <c r="AD488" s="13"/>
      <c r="AE488" s="13"/>
      <c r="AT488" s="260" t="s">
        <v>150</v>
      </c>
      <c r="AU488" s="260" t="s">
        <v>84</v>
      </c>
      <c r="AV488" s="13" t="s">
        <v>84</v>
      </c>
      <c r="AW488" s="13" t="s">
        <v>31</v>
      </c>
      <c r="AX488" s="13" t="s">
        <v>74</v>
      </c>
      <c r="AY488" s="260" t="s">
        <v>141</v>
      </c>
    </row>
    <row r="489" s="14" customFormat="1">
      <c r="A489" s="14"/>
      <c r="B489" s="261"/>
      <c r="C489" s="262"/>
      <c r="D489" s="251" t="s">
        <v>150</v>
      </c>
      <c r="E489" s="263" t="s">
        <v>1</v>
      </c>
      <c r="F489" s="264" t="s">
        <v>154</v>
      </c>
      <c r="G489" s="262"/>
      <c r="H489" s="265">
        <v>903.02099999999996</v>
      </c>
      <c r="I489" s="266"/>
      <c r="J489" s="262"/>
      <c r="K489" s="262"/>
      <c r="L489" s="267"/>
      <c r="M489" s="268"/>
      <c r="N489" s="269"/>
      <c r="O489" s="269"/>
      <c r="P489" s="269"/>
      <c r="Q489" s="269"/>
      <c r="R489" s="269"/>
      <c r="S489" s="269"/>
      <c r="T489" s="270"/>
      <c r="U489" s="14"/>
      <c r="V489" s="14"/>
      <c r="W489" s="14"/>
      <c r="X489" s="14"/>
      <c r="Y489" s="14"/>
      <c r="Z489" s="14"/>
      <c r="AA489" s="14"/>
      <c r="AB489" s="14"/>
      <c r="AC489" s="14"/>
      <c r="AD489" s="14"/>
      <c r="AE489" s="14"/>
      <c r="AT489" s="271" t="s">
        <v>150</v>
      </c>
      <c r="AU489" s="271" t="s">
        <v>84</v>
      </c>
      <c r="AV489" s="14" t="s">
        <v>148</v>
      </c>
      <c r="AW489" s="14" t="s">
        <v>31</v>
      </c>
      <c r="AX489" s="14" t="s">
        <v>82</v>
      </c>
      <c r="AY489" s="271" t="s">
        <v>141</v>
      </c>
    </row>
    <row r="490" s="2" customFormat="1" ht="37.8" customHeight="1">
      <c r="A490" s="39"/>
      <c r="B490" s="40"/>
      <c r="C490" s="235" t="s">
        <v>726</v>
      </c>
      <c r="D490" s="235" t="s">
        <v>144</v>
      </c>
      <c r="E490" s="236" t="s">
        <v>727</v>
      </c>
      <c r="F490" s="237" t="s">
        <v>728</v>
      </c>
      <c r="G490" s="238" t="s">
        <v>147</v>
      </c>
      <c r="H490" s="239">
        <v>903.02099999999996</v>
      </c>
      <c r="I490" s="240"/>
      <c r="J490" s="241">
        <f>ROUND(I490*H490,2)</f>
        <v>0</v>
      </c>
      <c r="K490" s="242"/>
      <c r="L490" s="45"/>
      <c r="M490" s="243" t="s">
        <v>1</v>
      </c>
      <c r="N490" s="244" t="s">
        <v>39</v>
      </c>
      <c r="O490" s="92"/>
      <c r="P490" s="245">
        <f>O490*H490</f>
        <v>0</v>
      </c>
      <c r="Q490" s="245">
        <v>0.00029999999999999997</v>
      </c>
      <c r="R490" s="245">
        <f>Q490*H490</f>
        <v>0.27090629999999999</v>
      </c>
      <c r="S490" s="245">
        <v>0</v>
      </c>
      <c r="T490" s="246">
        <f>S490*H490</f>
        <v>0</v>
      </c>
      <c r="U490" s="39"/>
      <c r="V490" s="39"/>
      <c r="W490" s="39"/>
      <c r="X490" s="39"/>
      <c r="Y490" s="39"/>
      <c r="Z490" s="39"/>
      <c r="AA490" s="39"/>
      <c r="AB490" s="39"/>
      <c r="AC490" s="39"/>
      <c r="AD490" s="39"/>
      <c r="AE490" s="39"/>
      <c r="AR490" s="247" t="s">
        <v>236</v>
      </c>
      <c r="AT490" s="247" t="s">
        <v>144</v>
      </c>
      <c r="AU490" s="247" t="s">
        <v>84</v>
      </c>
      <c r="AY490" s="18" t="s">
        <v>141</v>
      </c>
      <c r="BE490" s="248">
        <f>IF(N490="základní",J490,0)</f>
        <v>0</v>
      </c>
      <c r="BF490" s="248">
        <f>IF(N490="snížená",J490,0)</f>
        <v>0</v>
      </c>
      <c r="BG490" s="248">
        <f>IF(N490="zákl. přenesená",J490,0)</f>
        <v>0</v>
      </c>
      <c r="BH490" s="248">
        <f>IF(N490="sníž. přenesená",J490,0)</f>
        <v>0</v>
      </c>
      <c r="BI490" s="248">
        <f>IF(N490="nulová",J490,0)</f>
        <v>0</v>
      </c>
      <c r="BJ490" s="18" t="s">
        <v>82</v>
      </c>
      <c r="BK490" s="248">
        <f>ROUND(I490*H490,2)</f>
        <v>0</v>
      </c>
      <c r="BL490" s="18" t="s">
        <v>236</v>
      </c>
      <c r="BM490" s="247" t="s">
        <v>729</v>
      </c>
    </row>
    <row r="491" s="12" customFormat="1" ht="25.92" customHeight="1">
      <c r="A491" s="12"/>
      <c r="B491" s="219"/>
      <c r="C491" s="220"/>
      <c r="D491" s="221" t="s">
        <v>73</v>
      </c>
      <c r="E491" s="222" t="s">
        <v>730</v>
      </c>
      <c r="F491" s="222" t="s">
        <v>731</v>
      </c>
      <c r="G491" s="220"/>
      <c r="H491" s="220"/>
      <c r="I491" s="223"/>
      <c r="J491" s="224">
        <f>BK491</f>
        <v>0</v>
      </c>
      <c r="K491" s="220"/>
      <c r="L491" s="225"/>
      <c r="M491" s="226"/>
      <c r="N491" s="227"/>
      <c r="O491" s="227"/>
      <c r="P491" s="228">
        <f>SUM(P492:P498)</f>
        <v>0</v>
      </c>
      <c r="Q491" s="227"/>
      <c r="R491" s="228">
        <f>SUM(R492:R498)</f>
        <v>0</v>
      </c>
      <c r="S491" s="227"/>
      <c r="T491" s="229">
        <f>SUM(T492:T498)</f>
        <v>0</v>
      </c>
      <c r="U491" s="12"/>
      <c r="V491" s="12"/>
      <c r="W491" s="12"/>
      <c r="X491" s="12"/>
      <c r="Y491" s="12"/>
      <c r="Z491" s="12"/>
      <c r="AA491" s="12"/>
      <c r="AB491" s="12"/>
      <c r="AC491" s="12"/>
      <c r="AD491" s="12"/>
      <c r="AE491" s="12"/>
      <c r="AR491" s="230" t="s">
        <v>148</v>
      </c>
      <c r="AT491" s="231" t="s">
        <v>73</v>
      </c>
      <c r="AU491" s="231" t="s">
        <v>74</v>
      </c>
      <c r="AY491" s="230" t="s">
        <v>141</v>
      </c>
      <c r="BK491" s="232">
        <f>SUM(BK492:BK498)</f>
        <v>0</v>
      </c>
    </row>
    <row r="492" s="2" customFormat="1" ht="16.5" customHeight="1">
      <c r="A492" s="39"/>
      <c r="B492" s="40"/>
      <c r="C492" s="235" t="s">
        <v>732</v>
      </c>
      <c r="D492" s="235" t="s">
        <v>144</v>
      </c>
      <c r="E492" s="236" t="s">
        <v>733</v>
      </c>
      <c r="F492" s="237" t="s">
        <v>734</v>
      </c>
      <c r="G492" s="238" t="s">
        <v>735</v>
      </c>
      <c r="H492" s="239">
        <v>98</v>
      </c>
      <c r="I492" s="240"/>
      <c r="J492" s="241">
        <f>ROUND(I492*H492,2)</f>
        <v>0</v>
      </c>
      <c r="K492" s="242"/>
      <c r="L492" s="45"/>
      <c r="M492" s="243" t="s">
        <v>1</v>
      </c>
      <c r="N492" s="244" t="s">
        <v>39</v>
      </c>
      <c r="O492" s="92"/>
      <c r="P492" s="245">
        <f>O492*H492</f>
        <v>0</v>
      </c>
      <c r="Q492" s="245">
        <v>0</v>
      </c>
      <c r="R492" s="245">
        <f>Q492*H492</f>
        <v>0</v>
      </c>
      <c r="S492" s="245">
        <v>0</v>
      </c>
      <c r="T492" s="246">
        <f>S492*H492</f>
        <v>0</v>
      </c>
      <c r="U492" s="39"/>
      <c r="V492" s="39"/>
      <c r="W492" s="39"/>
      <c r="X492" s="39"/>
      <c r="Y492" s="39"/>
      <c r="Z492" s="39"/>
      <c r="AA492" s="39"/>
      <c r="AB492" s="39"/>
      <c r="AC492" s="39"/>
      <c r="AD492" s="39"/>
      <c r="AE492" s="39"/>
      <c r="AR492" s="247" t="s">
        <v>736</v>
      </c>
      <c r="AT492" s="247" t="s">
        <v>144</v>
      </c>
      <c r="AU492" s="247" t="s">
        <v>82</v>
      </c>
      <c r="AY492" s="18" t="s">
        <v>141</v>
      </c>
      <c r="BE492" s="248">
        <f>IF(N492="základní",J492,0)</f>
        <v>0</v>
      </c>
      <c r="BF492" s="248">
        <f>IF(N492="snížená",J492,0)</f>
        <v>0</v>
      </c>
      <c r="BG492" s="248">
        <f>IF(N492="zákl. přenesená",J492,0)</f>
        <v>0</v>
      </c>
      <c r="BH492" s="248">
        <f>IF(N492="sníž. přenesená",J492,0)</f>
        <v>0</v>
      </c>
      <c r="BI492" s="248">
        <f>IF(N492="nulová",J492,0)</f>
        <v>0</v>
      </c>
      <c r="BJ492" s="18" t="s">
        <v>82</v>
      </c>
      <c r="BK492" s="248">
        <f>ROUND(I492*H492,2)</f>
        <v>0</v>
      </c>
      <c r="BL492" s="18" t="s">
        <v>736</v>
      </c>
      <c r="BM492" s="247" t="s">
        <v>737</v>
      </c>
    </row>
    <row r="493" s="15" customFormat="1">
      <c r="A493" s="15"/>
      <c r="B493" s="272"/>
      <c r="C493" s="273"/>
      <c r="D493" s="251" t="s">
        <v>150</v>
      </c>
      <c r="E493" s="274" t="s">
        <v>1</v>
      </c>
      <c r="F493" s="275" t="s">
        <v>738</v>
      </c>
      <c r="G493" s="273"/>
      <c r="H493" s="274" t="s">
        <v>1</v>
      </c>
      <c r="I493" s="276"/>
      <c r="J493" s="273"/>
      <c r="K493" s="273"/>
      <c r="L493" s="277"/>
      <c r="M493" s="278"/>
      <c r="N493" s="279"/>
      <c r="O493" s="279"/>
      <c r="P493" s="279"/>
      <c r="Q493" s="279"/>
      <c r="R493" s="279"/>
      <c r="S493" s="279"/>
      <c r="T493" s="280"/>
      <c r="U493" s="15"/>
      <c r="V493" s="15"/>
      <c r="W493" s="15"/>
      <c r="X493" s="15"/>
      <c r="Y493" s="15"/>
      <c r="Z493" s="15"/>
      <c r="AA493" s="15"/>
      <c r="AB493" s="15"/>
      <c r="AC493" s="15"/>
      <c r="AD493" s="15"/>
      <c r="AE493" s="15"/>
      <c r="AT493" s="281" t="s">
        <v>150</v>
      </c>
      <c r="AU493" s="281" t="s">
        <v>82</v>
      </c>
      <c r="AV493" s="15" t="s">
        <v>82</v>
      </c>
      <c r="AW493" s="15" t="s">
        <v>31</v>
      </c>
      <c r="AX493" s="15" t="s">
        <v>74</v>
      </c>
      <c r="AY493" s="281" t="s">
        <v>141</v>
      </c>
    </row>
    <row r="494" s="13" customFormat="1">
      <c r="A494" s="13"/>
      <c r="B494" s="249"/>
      <c r="C494" s="250"/>
      <c r="D494" s="251" t="s">
        <v>150</v>
      </c>
      <c r="E494" s="252" t="s">
        <v>1</v>
      </c>
      <c r="F494" s="253" t="s">
        <v>739</v>
      </c>
      <c r="G494" s="250"/>
      <c r="H494" s="254">
        <v>35</v>
      </c>
      <c r="I494" s="255"/>
      <c r="J494" s="250"/>
      <c r="K494" s="250"/>
      <c r="L494" s="256"/>
      <c r="M494" s="257"/>
      <c r="N494" s="258"/>
      <c r="O494" s="258"/>
      <c r="P494" s="258"/>
      <c r="Q494" s="258"/>
      <c r="R494" s="258"/>
      <c r="S494" s="258"/>
      <c r="T494" s="259"/>
      <c r="U494" s="13"/>
      <c r="V494" s="13"/>
      <c r="W494" s="13"/>
      <c r="X494" s="13"/>
      <c r="Y494" s="13"/>
      <c r="Z494" s="13"/>
      <c r="AA494" s="13"/>
      <c r="AB494" s="13"/>
      <c r="AC494" s="13"/>
      <c r="AD494" s="13"/>
      <c r="AE494" s="13"/>
      <c r="AT494" s="260" t="s">
        <v>150</v>
      </c>
      <c r="AU494" s="260" t="s">
        <v>82</v>
      </c>
      <c r="AV494" s="13" t="s">
        <v>84</v>
      </c>
      <c r="AW494" s="13" t="s">
        <v>31</v>
      </c>
      <c r="AX494" s="13" t="s">
        <v>74</v>
      </c>
      <c r="AY494" s="260" t="s">
        <v>141</v>
      </c>
    </row>
    <row r="495" s="13" customFormat="1">
      <c r="A495" s="13"/>
      <c r="B495" s="249"/>
      <c r="C495" s="250"/>
      <c r="D495" s="251" t="s">
        <v>150</v>
      </c>
      <c r="E495" s="252" t="s">
        <v>1</v>
      </c>
      <c r="F495" s="253" t="s">
        <v>740</v>
      </c>
      <c r="G495" s="250"/>
      <c r="H495" s="254">
        <v>3</v>
      </c>
      <c r="I495" s="255"/>
      <c r="J495" s="250"/>
      <c r="K495" s="250"/>
      <c r="L495" s="256"/>
      <c r="M495" s="257"/>
      <c r="N495" s="258"/>
      <c r="O495" s="258"/>
      <c r="P495" s="258"/>
      <c r="Q495" s="258"/>
      <c r="R495" s="258"/>
      <c r="S495" s="258"/>
      <c r="T495" s="259"/>
      <c r="U495" s="13"/>
      <c r="V495" s="13"/>
      <c r="W495" s="13"/>
      <c r="X495" s="13"/>
      <c r="Y495" s="13"/>
      <c r="Z495" s="13"/>
      <c r="AA495" s="13"/>
      <c r="AB495" s="13"/>
      <c r="AC495" s="13"/>
      <c r="AD495" s="13"/>
      <c r="AE495" s="13"/>
      <c r="AT495" s="260" t="s">
        <v>150</v>
      </c>
      <c r="AU495" s="260" t="s">
        <v>82</v>
      </c>
      <c r="AV495" s="13" t="s">
        <v>84</v>
      </c>
      <c r="AW495" s="13" t="s">
        <v>31</v>
      </c>
      <c r="AX495" s="13" t="s">
        <v>74</v>
      </c>
      <c r="AY495" s="260" t="s">
        <v>141</v>
      </c>
    </row>
    <row r="496" s="13" customFormat="1">
      <c r="A496" s="13"/>
      <c r="B496" s="249"/>
      <c r="C496" s="250"/>
      <c r="D496" s="251" t="s">
        <v>150</v>
      </c>
      <c r="E496" s="252" t="s">
        <v>1</v>
      </c>
      <c r="F496" s="253" t="s">
        <v>741</v>
      </c>
      <c r="G496" s="250"/>
      <c r="H496" s="254">
        <v>10</v>
      </c>
      <c r="I496" s="255"/>
      <c r="J496" s="250"/>
      <c r="K496" s="250"/>
      <c r="L496" s="256"/>
      <c r="M496" s="257"/>
      <c r="N496" s="258"/>
      <c r="O496" s="258"/>
      <c r="P496" s="258"/>
      <c r="Q496" s="258"/>
      <c r="R496" s="258"/>
      <c r="S496" s="258"/>
      <c r="T496" s="259"/>
      <c r="U496" s="13"/>
      <c r="V496" s="13"/>
      <c r="W496" s="13"/>
      <c r="X496" s="13"/>
      <c r="Y496" s="13"/>
      <c r="Z496" s="13"/>
      <c r="AA496" s="13"/>
      <c r="AB496" s="13"/>
      <c r="AC496" s="13"/>
      <c r="AD496" s="13"/>
      <c r="AE496" s="13"/>
      <c r="AT496" s="260" t="s">
        <v>150</v>
      </c>
      <c r="AU496" s="260" t="s">
        <v>82</v>
      </c>
      <c r="AV496" s="13" t="s">
        <v>84</v>
      </c>
      <c r="AW496" s="13" t="s">
        <v>31</v>
      </c>
      <c r="AX496" s="13" t="s">
        <v>74</v>
      </c>
      <c r="AY496" s="260" t="s">
        <v>141</v>
      </c>
    </row>
    <row r="497" s="13" customFormat="1">
      <c r="A497" s="13"/>
      <c r="B497" s="249"/>
      <c r="C497" s="250"/>
      <c r="D497" s="251" t="s">
        <v>150</v>
      </c>
      <c r="E497" s="252" t="s">
        <v>1</v>
      </c>
      <c r="F497" s="253" t="s">
        <v>742</v>
      </c>
      <c r="G497" s="250"/>
      <c r="H497" s="254">
        <v>50</v>
      </c>
      <c r="I497" s="255"/>
      <c r="J497" s="250"/>
      <c r="K497" s="250"/>
      <c r="L497" s="256"/>
      <c r="M497" s="257"/>
      <c r="N497" s="258"/>
      <c r="O497" s="258"/>
      <c r="P497" s="258"/>
      <c r="Q497" s="258"/>
      <c r="R497" s="258"/>
      <c r="S497" s="258"/>
      <c r="T497" s="259"/>
      <c r="U497" s="13"/>
      <c r="V497" s="13"/>
      <c r="W497" s="13"/>
      <c r="X497" s="13"/>
      <c r="Y497" s="13"/>
      <c r="Z497" s="13"/>
      <c r="AA497" s="13"/>
      <c r="AB497" s="13"/>
      <c r="AC497" s="13"/>
      <c r="AD497" s="13"/>
      <c r="AE497" s="13"/>
      <c r="AT497" s="260" t="s">
        <v>150</v>
      </c>
      <c r="AU497" s="260" t="s">
        <v>82</v>
      </c>
      <c r="AV497" s="13" t="s">
        <v>84</v>
      </c>
      <c r="AW497" s="13" t="s">
        <v>31</v>
      </c>
      <c r="AX497" s="13" t="s">
        <v>74</v>
      </c>
      <c r="AY497" s="260" t="s">
        <v>141</v>
      </c>
    </row>
    <row r="498" s="14" customFormat="1">
      <c r="A498" s="14"/>
      <c r="B498" s="261"/>
      <c r="C498" s="262"/>
      <c r="D498" s="251" t="s">
        <v>150</v>
      </c>
      <c r="E498" s="263" t="s">
        <v>1</v>
      </c>
      <c r="F498" s="264" t="s">
        <v>154</v>
      </c>
      <c r="G498" s="262"/>
      <c r="H498" s="265">
        <v>98</v>
      </c>
      <c r="I498" s="266"/>
      <c r="J498" s="262"/>
      <c r="K498" s="262"/>
      <c r="L498" s="267"/>
      <c r="M498" s="308"/>
      <c r="N498" s="309"/>
      <c r="O498" s="309"/>
      <c r="P498" s="309"/>
      <c r="Q498" s="309"/>
      <c r="R498" s="309"/>
      <c r="S498" s="309"/>
      <c r="T498" s="310"/>
      <c r="U498" s="14"/>
      <c r="V498" s="14"/>
      <c r="W498" s="14"/>
      <c r="X498" s="14"/>
      <c r="Y498" s="14"/>
      <c r="Z498" s="14"/>
      <c r="AA498" s="14"/>
      <c r="AB498" s="14"/>
      <c r="AC498" s="14"/>
      <c r="AD498" s="14"/>
      <c r="AE498" s="14"/>
      <c r="AT498" s="271" t="s">
        <v>150</v>
      </c>
      <c r="AU498" s="271" t="s">
        <v>82</v>
      </c>
      <c r="AV498" s="14" t="s">
        <v>148</v>
      </c>
      <c r="AW498" s="14" t="s">
        <v>31</v>
      </c>
      <c r="AX498" s="14" t="s">
        <v>82</v>
      </c>
      <c r="AY498" s="271" t="s">
        <v>141</v>
      </c>
    </row>
    <row r="499" s="2" customFormat="1" ht="6.96" customHeight="1">
      <c r="A499" s="39"/>
      <c r="B499" s="67"/>
      <c r="C499" s="68"/>
      <c r="D499" s="68"/>
      <c r="E499" s="68"/>
      <c r="F499" s="68"/>
      <c r="G499" s="68"/>
      <c r="H499" s="68"/>
      <c r="I499" s="68"/>
      <c r="J499" s="68"/>
      <c r="K499" s="68"/>
      <c r="L499" s="45"/>
      <c r="M499" s="39"/>
      <c r="O499" s="39"/>
      <c r="P499" s="39"/>
      <c r="Q499" s="39"/>
      <c r="R499" s="39"/>
      <c r="S499" s="39"/>
      <c r="T499" s="39"/>
      <c r="U499" s="39"/>
      <c r="V499" s="39"/>
      <c r="W499" s="39"/>
      <c r="X499" s="39"/>
      <c r="Y499" s="39"/>
      <c r="Z499" s="39"/>
      <c r="AA499" s="39"/>
      <c r="AB499" s="39"/>
      <c r="AC499" s="39"/>
      <c r="AD499" s="39"/>
      <c r="AE499" s="39"/>
    </row>
  </sheetData>
  <sheetProtection sheet="1" autoFilter="0" formatColumns="0" formatRows="0" objects="1" scenarios="1" spinCount="100000" saltValue="6LSbYWKKz2XNUozJ8Rav+HfNUG6gpE5oCCJX4wpsIpDBzndehILZVFEUqy3kX3n6MzqY9uptvX2RgwHafc85Tw==" hashValue="WPHLvJnaDBsR2Bgla2W4+geLcxOfkbTr4EMmZ7v9CY9v779qSUc6FdCSmwzZaPqpHxFJuVgvwMVeXBOFcgF4qQ==" algorithmName="SHA-512" password="CC35"/>
  <autoFilter ref="C143:K498"/>
  <mergeCells count="14">
    <mergeCell ref="E7:H7"/>
    <mergeCell ref="E9:H9"/>
    <mergeCell ref="E18:H18"/>
    <mergeCell ref="E27:H27"/>
    <mergeCell ref="E85:H85"/>
    <mergeCell ref="E87:H87"/>
    <mergeCell ref="D118:F118"/>
    <mergeCell ref="D119:F119"/>
    <mergeCell ref="D120:F120"/>
    <mergeCell ref="D121:F121"/>
    <mergeCell ref="D122:F122"/>
    <mergeCell ref="E134:H134"/>
    <mergeCell ref="E136:H13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87</v>
      </c>
    </row>
    <row r="3" s="1" customFormat="1" ht="6.96" customHeight="1">
      <c r="B3" s="137"/>
      <c r="C3" s="138"/>
      <c r="D3" s="138"/>
      <c r="E3" s="138"/>
      <c r="F3" s="138"/>
      <c r="G3" s="138"/>
      <c r="H3" s="138"/>
      <c r="I3" s="138"/>
      <c r="J3" s="138"/>
      <c r="K3" s="138"/>
      <c r="L3" s="21"/>
      <c r="AT3" s="18" t="s">
        <v>84</v>
      </c>
    </row>
    <row r="4" s="1" customFormat="1" ht="24.96" customHeight="1">
      <c r="B4" s="21"/>
      <c r="D4" s="139" t="s">
        <v>88</v>
      </c>
      <c r="L4" s="21"/>
      <c r="M4" s="140" t="s">
        <v>10</v>
      </c>
      <c r="AT4" s="18" t="s">
        <v>4</v>
      </c>
    </row>
    <row r="5" s="1" customFormat="1" ht="6.96" customHeight="1">
      <c r="B5" s="21"/>
      <c r="L5" s="21"/>
    </row>
    <row r="6" s="1" customFormat="1" ht="12" customHeight="1">
      <c r="B6" s="21"/>
      <c r="D6" s="141" t="s">
        <v>16</v>
      </c>
      <c r="L6" s="21"/>
    </row>
    <row r="7" s="1" customFormat="1" ht="16.5" customHeight="1">
      <c r="B7" s="21"/>
      <c r="E7" s="142" t="str">
        <f>'Rekapitulace stavby'!K6</f>
        <v>Oprava interieru na pozemku parc. č. st. 272 v k.ú. Jičín</v>
      </c>
      <c r="F7" s="141"/>
      <c r="G7" s="141"/>
      <c r="H7" s="141"/>
      <c r="L7" s="21"/>
    </row>
    <row r="8" s="2" customFormat="1" ht="12" customHeight="1">
      <c r="A8" s="39"/>
      <c r="B8" s="45"/>
      <c r="C8" s="39"/>
      <c r="D8" s="141" t="s">
        <v>89</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43" t="s">
        <v>743</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41" t="s">
        <v>18</v>
      </c>
      <c r="E11" s="39"/>
      <c r="F11" s="144" t="s">
        <v>1</v>
      </c>
      <c r="G11" s="39"/>
      <c r="H11" s="39"/>
      <c r="I11" s="141" t="s">
        <v>19</v>
      </c>
      <c r="J11" s="144" t="s">
        <v>1</v>
      </c>
      <c r="K11" s="39"/>
      <c r="L11" s="64"/>
      <c r="S11" s="39"/>
      <c r="T11" s="39"/>
      <c r="U11" s="39"/>
      <c r="V11" s="39"/>
      <c r="W11" s="39"/>
      <c r="X11" s="39"/>
      <c r="Y11" s="39"/>
      <c r="Z11" s="39"/>
      <c r="AA11" s="39"/>
      <c r="AB11" s="39"/>
      <c r="AC11" s="39"/>
      <c r="AD11" s="39"/>
      <c r="AE11" s="39"/>
    </row>
    <row r="12" s="2" customFormat="1" ht="12" customHeight="1">
      <c r="A12" s="39"/>
      <c r="B12" s="45"/>
      <c r="C12" s="39"/>
      <c r="D12" s="141" t="s">
        <v>20</v>
      </c>
      <c r="E12" s="39"/>
      <c r="F12" s="144" t="s">
        <v>26</v>
      </c>
      <c r="G12" s="39"/>
      <c r="H12" s="39"/>
      <c r="I12" s="141" t="s">
        <v>22</v>
      </c>
      <c r="J12" s="145" t="str">
        <f>'Rekapitulace stavby'!AN8</f>
        <v>21. 7. 2025</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41" t="s">
        <v>24</v>
      </c>
      <c r="E14" s="39"/>
      <c r="F14" s="39"/>
      <c r="G14" s="39"/>
      <c r="H14" s="39"/>
      <c r="I14" s="141" t="s">
        <v>25</v>
      </c>
      <c r="J14" s="144" t="str">
        <f>IF('Rekapitulace stavby'!AN10="","",'Rekapitulace stavby'!AN10)</f>
        <v/>
      </c>
      <c r="K14" s="39"/>
      <c r="L14" s="64"/>
      <c r="S14" s="39"/>
      <c r="T14" s="39"/>
      <c r="U14" s="39"/>
      <c r="V14" s="39"/>
      <c r="W14" s="39"/>
      <c r="X14" s="39"/>
      <c r="Y14" s="39"/>
      <c r="Z14" s="39"/>
      <c r="AA14" s="39"/>
      <c r="AB14" s="39"/>
      <c r="AC14" s="39"/>
      <c r="AD14" s="39"/>
      <c r="AE14" s="39"/>
    </row>
    <row r="15" s="2" customFormat="1" ht="18" customHeight="1">
      <c r="A15" s="39"/>
      <c r="B15" s="45"/>
      <c r="C15" s="39"/>
      <c r="D15" s="39"/>
      <c r="E15" s="144" t="str">
        <f>IF('Rekapitulace stavby'!E11="","",'Rekapitulace stavby'!E11)</f>
        <v xml:space="preserve"> </v>
      </c>
      <c r="F15" s="39"/>
      <c r="G15" s="39"/>
      <c r="H15" s="39"/>
      <c r="I15" s="141" t="s">
        <v>27</v>
      </c>
      <c r="J15" s="144" t="str">
        <f>IF('Rekapitulace stavby'!AN11="","",'Rekapitulace stavby'!AN11)</f>
        <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41" t="s">
        <v>28</v>
      </c>
      <c r="E17" s="39"/>
      <c r="F17" s="39"/>
      <c r="G17" s="39"/>
      <c r="H17" s="39"/>
      <c r="I17" s="141"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4"/>
      <c r="G18" s="144"/>
      <c r="H18" s="144"/>
      <c r="I18" s="141" t="s">
        <v>27</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41" t="s">
        <v>30</v>
      </c>
      <c r="E20" s="39"/>
      <c r="F20" s="39"/>
      <c r="G20" s="39"/>
      <c r="H20" s="39"/>
      <c r="I20" s="141" t="s">
        <v>25</v>
      </c>
      <c r="J20" s="144" t="str">
        <f>IF('Rekapitulace stavby'!AN16="","",'Rekapitulace stavby'!AN16)</f>
        <v/>
      </c>
      <c r="K20" s="39"/>
      <c r="L20" s="64"/>
      <c r="S20" s="39"/>
      <c r="T20" s="39"/>
      <c r="U20" s="39"/>
      <c r="V20" s="39"/>
      <c r="W20" s="39"/>
      <c r="X20" s="39"/>
      <c r="Y20" s="39"/>
      <c r="Z20" s="39"/>
      <c r="AA20" s="39"/>
      <c r="AB20" s="39"/>
      <c r="AC20" s="39"/>
      <c r="AD20" s="39"/>
      <c r="AE20" s="39"/>
    </row>
    <row r="21" s="2" customFormat="1" ht="18" customHeight="1">
      <c r="A21" s="39"/>
      <c r="B21" s="45"/>
      <c r="C21" s="39"/>
      <c r="D21" s="39"/>
      <c r="E21" s="144" t="str">
        <f>IF('Rekapitulace stavby'!E17="","",'Rekapitulace stavby'!E17)</f>
        <v xml:space="preserve"> </v>
      </c>
      <c r="F21" s="39"/>
      <c r="G21" s="39"/>
      <c r="H21" s="39"/>
      <c r="I21" s="141" t="s">
        <v>27</v>
      </c>
      <c r="J21" s="144" t="str">
        <f>IF('Rekapitulace stavby'!AN17="","",'Rekapitulace stavby'!AN17)</f>
        <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41" t="s">
        <v>32</v>
      </c>
      <c r="E23" s="39"/>
      <c r="F23" s="39"/>
      <c r="G23" s="39"/>
      <c r="H23" s="39"/>
      <c r="I23" s="141" t="s">
        <v>25</v>
      </c>
      <c r="J23" s="144" t="str">
        <f>IF('Rekapitulace stavby'!AN19="","",'Rekapitulace stavby'!AN19)</f>
        <v/>
      </c>
      <c r="K23" s="39"/>
      <c r="L23" s="64"/>
      <c r="S23" s="39"/>
      <c r="T23" s="39"/>
      <c r="U23" s="39"/>
      <c r="V23" s="39"/>
      <c r="W23" s="39"/>
      <c r="X23" s="39"/>
      <c r="Y23" s="39"/>
      <c r="Z23" s="39"/>
      <c r="AA23" s="39"/>
      <c r="AB23" s="39"/>
      <c r="AC23" s="39"/>
      <c r="AD23" s="39"/>
      <c r="AE23" s="39"/>
    </row>
    <row r="24" s="2" customFormat="1" ht="18" customHeight="1">
      <c r="A24" s="39"/>
      <c r="B24" s="45"/>
      <c r="C24" s="39"/>
      <c r="D24" s="39"/>
      <c r="E24" s="144" t="str">
        <f>IF('Rekapitulace stavby'!E20="","",'Rekapitulace stavby'!E20)</f>
        <v xml:space="preserve"> </v>
      </c>
      <c r="F24" s="39"/>
      <c r="G24" s="39"/>
      <c r="H24" s="39"/>
      <c r="I24" s="141" t="s">
        <v>27</v>
      </c>
      <c r="J24" s="144" t="str">
        <f>IF('Rekapitulace stavby'!AN20="","",'Rekapitulace stavby'!AN20)</f>
        <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41" t="s">
        <v>33</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46"/>
      <c r="B27" s="147"/>
      <c r="C27" s="146"/>
      <c r="D27" s="146"/>
      <c r="E27" s="148" t="s">
        <v>1</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50"/>
      <c r="E29" s="150"/>
      <c r="F29" s="150"/>
      <c r="G29" s="150"/>
      <c r="H29" s="150"/>
      <c r="I29" s="150"/>
      <c r="J29" s="150"/>
      <c r="K29" s="150"/>
      <c r="L29" s="64"/>
      <c r="S29" s="39"/>
      <c r="T29" s="39"/>
      <c r="U29" s="39"/>
      <c r="V29" s="39"/>
      <c r="W29" s="39"/>
      <c r="X29" s="39"/>
      <c r="Y29" s="39"/>
      <c r="Z29" s="39"/>
      <c r="AA29" s="39"/>
      <c r="AB29" s="39"/>
      <c r="AC29" s="39"/>
      <c r="AD29" s="39"/>
      <c r="AE29" s="39"/>
    </row>
    <row r="30" s="2" customFormat="1" ht="14.4" customHeight="1">
      <c r="A30" s="39"/>
      <c r="B30" s="45"/>
      <c r="C30" s="39"/>
      <c r="D30" s="144" t="s">
        <v>91</v>
      </c>
      <c r="E30" s="39"/>
      <c r="F30" s="39"/>
      <c r="G30" s="39"/>
      <c r="H30" s="39"/>
      <c r="I30" s="39"/>
      <c r="J30" s="151">
        <f>J96</f>
        <v>0</v>
      </c>
      <c r="K30" s="39"/>
      <c r="L30" s="64"/>
      <c r="S30" s="39"/>
      <c r="T30" s="39"/>
      <c r="U30" s="39"/>
      <c r="V30" s="39"/>
      <c r="W30" s="39"/>
      <c r="X30" s="39"/>
      <c r="Y30" s="39"/>
      <c r="Z30" s="39"/>
      <c r="AA30" s="39"/>
      <c r="AB30" s="39"/>
      <c r="AC30" s="39"/>
      <c r="AD30" s="39"/>
      <c r="AE30" s="39"/>
    </row>
    <row r="31" s="2" customFormat="1" ht="14.4" customHeight="1">
      <c r="A31" s="39"/>
      <c r="B31" s="45"/>
      <c r="C31" s="39"/>
      <c r="D31" s="152" t="s">
        <v>92</v>
      </c>
      <c r="E31" s="39"/>
      <c r="F31" s="39"/>
      <c r="G31" s="39"/>
      <c r="H31" s="39"/>
      <c r="I31" s="39"/>
      <c r="J31" s="151">
        <f>J106</f>
        <v>0</v>
      </c>
      <c r="K31" s="39"/>
      <c r="L31" s="64"/>
      <c r="S31" s="39"/>
      <c r="T31" s="39"/>
      <c r="U31" s="39"/>
      <c r="V31" s="39"/>
      <c r="W31" s="39"/>
      <c r="X31" s="39"/>
      <c r="Y31" s="39"/>
      <c r="Z31" s="39"/>
      <c r="AA31" s="39"/>
      <c r="AB31" s="39"/>
      <c r="AC31" s="39"/>
      <c r="AD31" s="39"/>
      <c r="AE31" s="39"/>
    </row>
    <row r="32" s="2" customFormat="1" ht="25.44" customHeight="1">
      <c r="A32" s="39"/>
      <c r="B32" s="45"/>
      <c r="C32" s="39"/>
      <c r="D32" s="153" t="s">
        <v>34</v>
      </c>
      <c r="E32" s="39"/>
      <c r="F32" s="39"/>
      <c r="G32" s="39"/>
      <c r="H32" s="39"/>
      <c r="I32" s="39"/>
      <c r="J32" s="154">
        <f>ROUND(J30 + J31, 2)</f>
        <v>0</v>
      </c>
      <c r="K32" s="39"/>
      <c r="L32" s="64"/>
      <c r="S32" s="39"/>
      <c r="T32" s="39"/>
      <c r="U32" s="39"/>
      <c r="V32" s="39"/>
      <c r="W32" s="39"/>
      <c r="X32" s="39"/>
      <c r="Y32" s="39"/>
      <c r="Z32" s="39"/>
      <c r="AA32" s="39"/>
      <c r="AB32" s="39"/>
      <c r="AC32" s="39"/>
      <c r="AD32" s="39"/>
      <c r="AE32" s="39"/>
    </row>
    <row r="33" s="2" customFormat="1" ht="6.96" customHeight="1">
      <c r="A33" s="39"/>
      <c r="B33" s="45"/>
      <c r="C33" s="39"/>
      <c r="D33" s="150"/>
      <c r="E33" s="150"/>
      <c r="F33" s="150"/>
      <c r="G33" s="150"/>
      <c r="H33" s="150"/>
      <c r="I33" s="150"/>
      <c r="J33" s="150"/>
      <c r="K33" s="150"/>
      <c r="L33" s="64"/>
      <c r="S33" s="39"/>
      <c r="T33" s="39"/>
      <c r="U33" s="39"/>
      <c r="V33" s="39"/>
      <c r="W33" s="39"/>
      <c r="X33" s="39"/>
      <c r="Y33" s="39"/>
      <c r="Z33" s="39"/>
      <c r="AA33" s="39"/>
      <c r="AB33" s="39"/>
      <c r="AC33" s="39"/>
      <c r="AD33" s="39"/>
      <c r="AE33" s="39"/>
    </row>
    <row r="34" s="2" customFormat="1" ht="14.4" customHeight="1">
      <c r="A34" s="39"/>
      <c r="B34" s="45"/>
      <c r="C34" s="39"/>
      <c r="D34" s="39"/>
      <c r="E34" s="39"/>
      <c r="F34" s="155" t="s">
        <v>36</v>
      </c>
      <c r="G34" s="39"/>
      <c r="H34" s="39"/>
      <c r="I34" s="155" t="s">
        <v>35</v>
      </c>
      <c r="J34" s="155" t="s">
        <v>37</v>
      </c>
      <c r="K34" s="39"/>
      <c r="L34" s="64"/>
      <c r="S34" s="39"/>
      <c r="T34" s="39"/>
      <c r="U34" s="39"/>
      <c r="V34" s="39"/>
      <c r="W34" s="39"/>
      <c r="X34" s="39"/>
      <c r="Y34" s="39"/>
      <c r="Z34" s="39"/>
      <c r="AA34" s="39"/>
      <c r="AB34" s="39"/>
      <c r="AC34" s="39"/>
      <c r="AD34" s="39"/>
      <c r="AE34" s="39"/>
    </row>
    <row r="35" s="2" customFormat="1" ht="14.4" customHeight="1">
      <c r="A35" s="39"/>
      <c r="B35" s="45"/>
      <c r="C35" s="39"/>
      <c r="D35" s="156" t="s">
        <v>38</v>
      </c>
      <c r="E35" s="141" t="s">
        <v>39</v>
      </c>
      <c r="F35" s="157">
        <f>ROUND((SUM(BE106:BE113) + SUM(BE133:BE192)),  2)</f>
        <v>0</v>
      </c>
      <c r="G35" s="39"/>
      <c r="H35" s="39"/>
      <c r="I35" s="158">
        <v>0.20999999999999999</v>
      </c>
      <c r="J35" s="157">
        <f>ROUND(((SUM(BE106:BE113) + SUM(BE133:BE192))*I35),  2)</f>
        <v>0</v>
      </c>
      <c r="K35" s="39"/>
      <c r="L35" s="64"/>
      <c r="S35" s="39"/>
      <c r="T35" s="39"/>
      <c r="U35" s="39"/>
      <c r="V35" s="39"/>
      <c r="W35" s="39"/>
      <c r="X35" s="39"/>
      <c r="Y35" s="39"/>
      <c r="Z35" s="39"/>
      <c r="AA35" s="39"/>
      <c r="AB35" s="39"/>
      <c r="AC35" s="39"/>
      <c r="AD35" s="39"/>
      <c r="AE35" s="39"/>
    </row>
    <row r="36" s="2" customFormat="1" ht="14.4" customHeight="1">
      <c r="A36" s="39"/>
      <c r="B36" s="45"/>
      <c r="C36" s="39"/>
      <c r="D36" s="39"/>
      <c r="E36" s="141" t="s">
        <v>40</v>
      </c>
      <c r="F36" s="157">
        <f>ROUND((SUM(BF106:BF113) + SUM(BF133:BF192)),  2)</f>
        <v>0</v>
      </c>
      <c r="G36" s="39"/>
      <c r="H36" s="39"/>
      <c r="I36" s="158">
        <v>0.12</v>
      </c>
      <c r="J36" s="157">
        <f>ROUND(((SUM(BF106:BF113) + SUM(BF133:BF192))*I36),  2)</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41" t="s">
        <v>41</v>
      </c>
      <c r="F37" s="157">
        <f>ROUND((SUM(BG106:BG113) + SUM(BG133:BG192)),  2)</f>
        <v>0</v>
      </c>
      <c r="G37" s="39"/>
      <c r="H37" s="39"/>
      <c r="I37" s="158">
        <v>0.20999999999999999</v>
      </c>
      <c r="J37" s="157">
        <f>0</f>
        <v>0</v>
      </c>
      <c r="K37" s="39"/>
      <c r="L37" s="64"/>
      <c r="S37" s="39"/>
      <c r="T37" s="39"/>
      <c r="U37" s="39"/>
      <c r="V37" s="39"/>
      <c r="W37" s="39"/>
      <c r="X37" s="39"/>
      <c r="Y37" s="39"/>
      <c r="Z37" s="39"/>
      <c r="AA37" s="39"/>
      <c r="AB37" s="39"/>
      <c r="AC37" s="39"/>
      <c r="AD37" s="39"/>
      <c r="AE37" s="39"/>
    </row>
    <row r="38" hidden="1" s="2" customFormat="1" ht="14.4" customHeight="1">
      <c r="A38" s="39"/>
      <c r="B38" s="45"/>
      <c r="C38" s="39"/>
      <c r="D38" s="39"/>
      <c r="E38" s="141" t="s">
        <v>42</v>
      </c>
      <c r="F38" s="157">
        <f>ROUND((SUM(BH106:BH113) + SUM(BH133:BH192)),  2)</f>
        <v>0</v>
      </c>
      <c r="G38" s="39"/>
      <c r="H38" s="39"/>
      <c r="I38" s="158">
        <v>0.12</v>
      </c>
      <c r="J38" s="157">
        <f>0</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41" t="s">
        <v>43</v>
      </c>
      <c r="F39" s="157">
        <f>ROUND((SUM(BI106:BI113) + SUM(BI133:BI192)),  2)</f>
        <v>0</v>
      </c>
      <c r="G39" s="39"/>
      <c r="H39" s="39"/>
      <c r="I39" s="158">
        <v>0</v>
      </c>
      <c r="J39" s="157">
        <f>0</f>
        <v>0</v>
      </c>
      <c r="K39" s="39"/>
      <c r="L39" s="64"/>
      <c r="S39" s="39"/>
      <c r="T39" s="39"/>
      <c r="U39" s="39"/>
      <c r="V39" s="39"/>
      <c r="W39" s="39"/>
      <c r="X39" s="39"/>
      <c r="Y39" s="39"/>
      <c r="Z39" s="39"/>
      <c r="AA39" s="39"/>
      <c r="AB39" s="39"/>
      <c r="AC39" s="39"/>
      <c r="AD39" s="39"/>
      <c r="AE39" s="39"/>
    </row>
    <row r="40" s="2" customFormat="1" ht="6.96"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2" customFormat="1" ht="25.44" customHeight="1">
      <c r="A41" s="39"/>
      <c r="B41" s="45"/>
      <c r="C41" s="159"/>
      <c r="D41" s="160" t="s">
        <v>44</v>
      </c>
      <c r="E41" s="161"/>
      <c r="F41" s="161"/>
      <c r="G41" s="162" t="s">
        <v>45</v>
      </c>
      <c r="H41" s="163" t="s">
        <v>46</v>
      </c>
      <c r="I41" s="161"/>
      <c r="J41" s="164">
        <f>SUM(J32:J39)</f>
        <v>0</v>
      </c>
      <c r="K41" s="165"/>
      <c r="L41" s="64"/>
      <c r="S41" s="39"/>
      <c r="T41" s="39"/>
      <c r="U41" s="39"/>
      <c r="V41" s="39"/>
      <c r="W41" s="39"/>
      <c r="X41" s="39"/>
      <c r="Y41" s="39"/>
      <c r="Z41" s="39"/>
      <c r="AA41" s="39"/>
      <c r="AB41" s="39"/>
      <c r="AC41" s="39"/>
      <c r="AD41" s="39"/>
      <c r="AE41" s="39"/>
    </row>
    <row r="42" s="2" customFormat="1" ht="14.4"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66" t="s">
        <v>47</v>
      </c>
      <c r="E50" s="167"/>
      <c r="F50" s="167"/>
      <c r="G50" s="166" t="s">
        <v>48</v>
      </c>
      <c r="H50" s="167"/>
      <c r="I50" s="167"/>
      <c r="J50" s="167"/>
      <c r="K50" s="167"/>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68" t="s">
        <v>49</v>
      </c>
      <c r="E61" s="169"/>
      <c r="F61" s="170" t="s">
        <v>50</v>
      </c>
      <c r="G61" s="168" t="s">
        <v>49</v>
      </c>
      <c r="H61" s="169"/>
      <c r="I61" s="169"/>
      <c r="J61" s="171" t="s">
        <v>50</v>
      </c>
      <c r="K61" s="169"/>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66" t="s">
        <v>51</v>
      </c>
      <c r="E65" s="172"/>
      <c r="F65" s="172"/>
      <c r="G65" s="166" t="s">
        <v>52</v>
      </c>
      <c r="H65" s="172"/>
      <c r="I65" s="172"/>
      <c r="J65" s="172"/>
      <c r="K65" s="172"/>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68" t="s">
        <v>49</v>
      </c>
      <c r="E76" s="169"/>
      <c r="F76" s="170" t="s">
        <v>50</v>
      </c>
      <c r="G76" s="168" t="s">
        <v>49</v>
      </c>
      <c r="H76" s="169"/>
      <c r="I76" s="169"/>
      <c r="J76" s="171" t="s">
        <v>50</v>
      </c>
      <c r="K76" s="169"/>
      <c r="L76" s="64"/>
      <c r="S76" s="39"/>
      <c r="T76" s="39"/>
      <c r="U76" s="39"/>
      <c r="V76" s="39"/>
      <c r="W76" s="39"/>
      <c r="X76" s="39"/>
      <c r="Y76" s="39"/>
      <c r="Z76" s="39"/>
      <c r="AA76" s="39"/>
      <c r="AB76" s="39"/>
      <c r="AC76" s="39"/>
      <c r="AD76" s="39"/>
      <c r="AE76" s="39"/>
    </row>
    <row r="77" s="2" customFormat="1" ht="14.4" customHeight="1">
      <c r="A77" s="39"/>
      <c r="B77" s="173"/>
      <c r="C77" s="174"/>
      <c r="D77" s="174"/>
      <c r="E77" s="174"/>
      <c r="F77" s="174"/>
      <c r="G77" s="174"/>
      <c r="H77" s="174"/>
      <c r="I77" s="174"/>
      <c r="J77" s="174"/>
      <c r="K77" s="174"/>
      <c r="L77" s="64"/>
      <c r="S77" s="39"/>
      <c r="T77" s="39"/>
      <c r="U77" s="39"/>
      <c r="V77" s="39"/>
      <c r="W77" s="39"/>
      <c r="X77" s="39"/>
      <c r="Y77" s="39"/>
      <c r="Z77" s="39"/>
      <c r="AA77" s="39"/>
      <c r="AB77" s="39"/>
      <c r="AC77" s="39"/>
      <c r="AD77" s="39"/>
      <c r="AE77" s="39"/>
    </row>
    <row r="81" s="2" customFormat="1" ht="6.96" customHeight="1">
      <c r="A81" s="39"/>
      <c r="B81" s="175"/>
      <c r="C81" s="176"/>
      <c r="D81" s="176"/>
      <c r="E81" s="176"/>
      <c r="F81" s="176"/>
      <c r="G81" s="176"/>
      <c r="H81" s="176"/>
      <c r="I81" s="176"/>
      <c r="J81" s="176"/>
      <c r="K81" s="176"/>
      <c r="L81" s="64"/>
      <c r="S81" s="39"/>
      <c r="T81" s="39"/>
      <c r="U81" s="39"/>
      <c r="V81" s="39"/>
      <c r="W81" s="39"/>
      <c r="X81" s="39"/>
      <c r="Y81" s="39"/>
      <c r="Z81" s="39"/>
      <c r="AA81" s="39"/>
      <c r="AB81" s="39"/>
      <c r="AC81" s="39"/>
      <c r="AD81" s="39"/>
      <c r="AE81" s="39"/>
    </row>
    <row r="82" s="2" customFormat="1" ht="24.96" customHeight="1">
      <c r="A82" s="39"/>
      <c r="B82" s="40"/>
      <c r="C82" s="24" t="s">
        <v>93</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77" t="str">
        <f>E7</f>
        <v>Oprava interieru na pozemku parc. č. st. 272 v k.ú. Jičín</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89</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02 - Elektroinstalace silnoproud</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 xml:space="preserve"> </v>
      </c>
      <c r="G89" s="41"/>
      <c r="H89" s="41"/>
      <c r="I89" s="33" t="s">
        <v>22</v>
      </c>
      <c r="J89" s="80" t="str">
        <f>IF(J12="","",J12)</f>
        <v>21. 7. 2025</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 xml:space="preserve"> </v>
      </c>
      <c r="G91" s="41"/>
      <c r="H91" s="41"/>
      <c r="I91" s="33" t="s">
        <v>30</v>
      </c>
      <c r="J91" s="37" t="str">
        <f>E21</f>
        <v xml:space="preserve"> </v>
      </c>
      <c r="K91" s="41"/>
      <c r="L91" s="64"/>
      <c r="S91" s="39"/>
      <c r="T91" s="39"/>
      <c r="U91" s="39"/>
      <c r="V91" s="39"/>
      <c r="W91" s="39"/>
      <c r="X91" s="39"/>
      <c r="Y91" s="39"/>
      <c r="Z91" s="39"/>
      <c r="AA91" s="39"/>
      <c r="AB91" s="39"/>
      <c r="AC91" s="39"/>
      <c r="AD91" s="39"/>
      <c r="AE91" s="39"/>
    </row>
    <row r="92" s="2" customFormat="1" ht="15.15" customHeight="1">
      <c r="A92" s="39"/>
      <c r="B92" s="40"/>
      <c r="C92" s="33" t="s">
        <v>28</v>
      </c>
      <c r="D92" s="41"/>
      <c r="E92" s="41"/>
      <c r="F92" s="28" t="str">
        <f>IF(E18="","",E18)</f>
        <v>Vyplň údaj</v>
      </c>
      <c r="G92" s="41"/>
      <c r="H92" s="41"/>
      <c r="I92" s="33" t="s">
        <v>32</v>
      </c>
      <c r="J92" s="37" t="str">
        <f>E24</f>
        <v xml:space="preserve"> </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78" t="s">
        <v>94</v>
      </c>
      <c r="D94" s="179"/>
      <c r="E94" s="179"/>
      <c r="F94" s="179"/>
      <c r="G94" s="179"/>
      <c r="H94" s="179"/>
      <c r="I94" s="179"/>
      <c r="J94" s="180" t="s">
        <v>95</v>
      </c>
      <c r="K94" s="179"/>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81" t="s">
        <v>96</v>
      </c>
      <c r="D96" s="41"/>
      <c r="E96" s="41"/>
      <c r="F96" s="41"/>
      <c r="G96" s="41"/>
      <c r="H96" s="41"/>
      <c r="I96" s="41"/>
      <c r="J96" s="111">
        <f>J133</f>
        <v>0</v>
      </c>
      <c r="K96" s="41"/>
      <c r="L96" s="64"/>
      <c r="S96" s="39"/>
      <c r="T96" s="39"/>
      <c r="U96" s="39"/>
      <c r="V96" s="39"/>
      <c r="W96" s="39"/>
      <c r="X96" s="39"/>
      <c r="Y96" s="39"/>
      <c r="Z96" s="39"/>
      <c r="AA96" s="39"/>
      <c r="AB96" s="39"/>
      <c r="AC96" s="39"/>
      <c r="AD96" s="39"/>
      <c r="AE96" s="39"/>
      <c r="AU96" s="18" t="s">
        <v>97</v>
      </c>
    </row>
    <row r="97" s="9" customFormat="1" ht="24.96" customHeight="1">
      <c r="A97" s="9"/>
      <c r="B97" s="182"/>
      <c r="C97" s="183"/>
      <c r="D97" s="184" t="s">
        <v>744</v>
      </c>
      <c r="E97" s="185"/>
      <c r="F97" s="185"/>
      <c r="G97" s="185"/>
      <c r="H97" s="185"/>
      <c r="I97" s="185"/>
      <c r="J97" s="186">
        <f>J134</f>
        <v>0</v>
      </c>
      <c r="K97" s="183"/>
      <c r="L97" s="187"/>
      <c r="S97" s="9"/>
      <c r="T97" s="9"/>
      <c r="U97" s="9"/>
      <c r="V97" s="9"/>
      <c r="W97" s="9"/>
      <c r="X97" s="9"/>
      <c r="Y97" s="9"/>
      <c r="Z97" s="9"/>
      <c r="AA97" s="9"/>
      <c r="AB97" s="9"/>
      <c r="AC97" s="9"/>
      <c r="AD97" s="9"/>
      <c r="AE97" s="9"/>
    </row>
    <row r="98" s="9" customFormat="1" ht="24.96" customHeight="1">
      <c r="A98" s="9"/>
      <c r="B98" s="182"/>
      <c r="C98" s="183"/>
      <c r="D98" s="184" t="s">
        <v>745</v>
      </c>
      <c r="E98" s="185"/>
      <c r="F98" s="185"/>
      <c r="G98" s="185"/>
      <c r="H98" s="185"/>
      <c r="I98" s="185"/>
      <c r="J98" s="186">
        <f>J140</f>
        <v>0</v>
      </c>
      <c r="K98" s="183"/>
      <c r="L98" s="187"/>
      <c r="S98" s="9"/>
      <c r="T98" s="9"/>
      <c r="U98" s="9"/>
      <c r="V98" s="9"/>
      <c r="W98" s="9"/>
      <c r="X98" s="9"/>
      <c r="Y98" s="9"/>
      <c r="Z98" s="9"/>
      <c r="AA98" s="9"/>
      <c r="AB98" s="9"/>
      <c r="AC98" s="9"/>
      <c r="AD98" s="9"/>
      <c r="AE98" s="9"/>
    </row>
    <row r="99" s="9" customFormat="1" ht="24.96" customHeight="1">
      <c r="A99" s="9"/>
      <c r="B99" s="182"/>
      <c r="C99" s="183"/>
      <c r="D99" s="184" t="s">
        <v>746</v>
      </c>
      <c r="E99" s="185"/>
      <c r="F99" s="185"/>
      <c r="G99" s="185"/>
      <c r="H99" s="185"/>
      <c r="I99" s="185"/>
      <c r="J99" s="186">
        <f>J147</f>
        <v>0</v>
      </c>
      <c r="K99" s="183"/>
      <c r="L99" s="187"/>
      <c r="S99" s="9"/>
      <c r="T99" s="9"/>
      <c r="U99" s="9"/>
      <c r="V99" s="9"/>
      <c r="W99" s="9"/>
      <c r="X99" s="9"/>
      <c r="Y99" s="9"/>
      <c r="Z99" s="9"/>
      <c r="AA99" s="9"/>
      <c r="AB99" s="9"/>
      <c r="AC99" s="9"/>
      <c r="AD99" s="9"/>
      <c r="AE99" s="9"/>
    </row>
    <row r="100" s="9" customFormat="1" ht="24.96" customHeight="1">
      <c r="A100" s="9"/>
      <c r="B100" s="182"/>
      <c r="C100" s="183"/>
      <c r="D100" s="184" t="s">
        <v>747</v>
      </c>
      <c r="E100" s="185"/>
      <c r="F100" s="185"/>
      <c r="G100" s="185"/>
      <c r="H100" s="185"/>
      <c r="I100" s="185"/>
      <c r="J100" s="186">
        <f>J166</f>
        <v>0</v>
      </c>
      <c r="K100" s="183"/>
      <c r="L100" s="187"/>
      <c r="S100" s="9"/>
      <c r="T100" s="9"/>
      <c r="U100" s="9"/>
      <c r="V100" s="9"/>
      <c r="W100" s="9"/>
      <c r="X100" s="9"/>
      <c r="Y100" s="9"/>
      <c r="Z100" s="9"/>
      <c r="AA100" s="9"/>
      <c r="AB100" s="9"/>
      <c r="AC100" s="9"/>
      <c r="AD100" s="9"/>
      <c r="AE100" s="9"/>
    </row>
    <row r="101" s="9" customFormat="1" ht="24.96" customHeight="1">
      <c r="A101" s="9"/>
      <c r="B101" s="182"/>
      <c r="C101" s="183"/>
      <c r="D101" s="184" t="s">
        <v>748</v>
      </c>
      <c r="E101" s="185"/>
      <c r="F101" s="185"/>
      <c r="G101" s="185"/>
      <c r="H101" s="185"/>
      <c r="I101" s="185"/>
      <c r="J101" s="186">
        <f>J176</f>
        <v>0</v>
      </c>
      <c r="K101" s="183"/>
      <c r="L101" s="187"/>
      <c r="S101" s="9"/>
      <c r="T101" s="9"/>
      <c r="U101" s="9"/>
      <c r="V101" s="9"/>
      <c r="W101" s="9"/>
      <c r="X101" s="9"/>
      <c r="Y101" s="9"/>
      <c r="Z101" s="9"/>
      <c r="AA101" s="9"/>
      <c r="AB101" s="9"/>
      <c r="AC101" s="9"/>
      <c r="AD101" s="9"/>
      <c r="AE101" s="9"/>
    </row>
    <row r="102" s="9" customFormat="1" ht="24.96" customHeight="1">
      <c r="A102" s="9"/>
      <c r="B102" s="182"/>
      <c r="C102" s="183"/>
      <c r="D102" s="184" t="s">
        <v>749</v>
      </c>
      <c r="E102" s="185"/>
      <c r="F102" s="185"/>
      <c r="G102" s="185"/>
      <c r="H102" s="185"/>
      <c r="I102" s="185"/>
      <c r="J102" s="186">
        <f>J183</f>
        <v>0</v>
      </c>
      <c r="K102" s="183"/>
      <c r="L102" s="187"/>
      <c r="S102" s="9"/>
      <c r="T102" s="9"/>
      <c r="U102" s="9"/>
      <c r="V102" s="9"/>
      <c r="W102" s="9"/>
      <c r="X102" s="9"/>
      <c r="Y102" s="9"/>
      <c r="Z102" s="9"/>
      <c r="AA102" s="9"/>
      <c r="AB102" s="9"/>
      <c r="AC102" s="9"/>
      <c r="AD102" s="9"/>
      <c r="AE102" s="9"/>
    </row>
    <row r="103" s="9" customFormat="1" ht="24.96" customHeight="1">
      <c r="A103" s="9"/>
      <c r="B103" s="182"/>
      <c r="C103" s="183"/>
      <c r="D103" s="184" t="s">
        <v>750</v>
      </c>
      <c r="E103" s="185"/>
      <c r="F103" s="185"/>
      <c r="G103" s="185"/>
      <c r="H103" s="185"/>
      <c r="I103" s="185"/>
      <c r="J103" s="186">
        <f>J185</f>
        <v>0</v>
      </c>
      <c r="K103" s="183"/>
      <c r="L103" s="187"/>
      <c r="S103" s="9"/>
      <c r="T103" s="9"/>
      <c r="U103" s="9"/>
      <c r="V103" s="9"/>
      <c r="W103" s="9"/>
      <c r="X103" s="9"/>
      <c r="Y103" s="9"/>
      <c r="Z103" s="9"/>
      <c r="AA103" s="9"/>
      <c r="AB103" s="9"/>
      <c r="AC103" s="9"/>
      <c r="AD103" s="9"/>
      <c r="AE103" s="9"/>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40"/>
      <c r="C105" s="41"/>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29.28" customHeight="1">
      <c r="A106" s="39"/>
      <c r="B106" s="40"/>
      <c r="C106" s="181" t="s">
        <v>116</v>
      </c>
      <c r="D106" s="41"/>
      <c r="E106" s="41"/>
      <c r="F106" s="41"/>
      <c r="G106" s="41"/>
      <c r="H106" s="41"/>
      <c r="I106" s="41"/>
      <c r="J106" s="194">
        <f>ROUND(J107 + J108 + J109 + J110 + J111 + J112,2)</f>
        <v>0</v>
      </c>
      <c r="K106" s="41"/>
      <c r="L106" s="64"/>
      <c r="N106" s="195" t="s">
        <v>38</v>
      </c>
      <c r="S106" s="39"/>
      <c r="T106" s="39"/>
      <c r="U106" s="39"/>
      <c r="V106" s="39"/>
      <c r="W106" s="39"/>
      <c r="X106" s="39"/>
      <c r="Y106" s="39"/>
      <c r="Z106" s="39"/>
      <c r="AA106" s="39"/>
      <c r="AB106" s="39"/>
      <c r="AC106" s="39"/>
      <c r="AD106" s="39"/>
      <c r="AE106" s="39"/>
    </row>
    <row r="107" s="2" customFormat="1" ht="18" customHeight="1">
      <c r="A107" s="39"/>
      <c r="B107" s="40"/>
      <c r="C107" s="41"/>
      <c r="D107" s="196" t="s">
        <v>117</v>
      </c>
      <c r="E107" s="197"/>
      <c r="F107" s="197"/>
      <c r="G107" s="41"/>
      <c r="H107" s="41"/>
      <c r="I107" s="41"/>
      <c r="J107" s="198">
        <v>0</v>
      </c>
      <c r="K107" s="41"/>
      <c r="L107" s="199"/>
      <c r="M107" s="200"/>
      <c r="N107" s="201" t="s">
        <v>39</v>
      </c>
      <c r="O107" s="200"/>
      <c r="P107" s="200"/>
      <c r="Q107" s="200"/>
      <c r="R107" s="200"/>
      <c r="S107" s="202"/>
      <c r="T107" s="202"/>
      <c r="U107" s="202"/>
      <c r="V107" s="202"/>
      <c r="W107" s="202"/>
      <c r="X107" s="202"/>
      <c r="Y107" s="202"/>
      <c r="Z107" s="202"/>
      <c r="AA107" s="202"/>
      <c r="AB107" s="202"/>
      <c r="AC107" s="202"/>
      <c r="AD107" s="202"/>
      <c r="AE107" s="202"/>
      <c r="AF107" s="200"/>
      <c r="AG107" s="200"/>
      <c r="AH107" s="200"/>
      <c r="AI107" s="200"/>
      <c r="AJ107" s="200"/>
      <c r="AK107" s="200"/>
      <c r="AL107" s="200"/>
      <c r="AM107" s="200"/>
      <c r="AN107" s="200"/>
      <c r="AO107" s="200"/>
      <c r="AP107" s="200"/>
      <c r="AQ107" s="200"/>
      <c r="AR107" s="200"/>
      <c r="AS107" s="200"/>
      <c r="AT107" s="200"/>
      <c r="AU107" s="200"/>
      <c r="AV107" s="200"/>
      <c r="AW107" s="200"/>
      <c r="AX107" s="200"/>
      <c r="AY107" s="203" t="s">
        <v>118</v>
      </c>
      <c r="AZ107" s="200"/>
      <c r="BA107" s="200"/>
      <c r="BB107" s="200"/>
      <c r="BC107" s="200"/>
      <c r="BD107" s="200"/>
      <c r="BE107" s="204">
        <f>IF(N107="základní",J107,0)</f>
        <v>0</v>
      </c>
      <c r="BF107" s="204">
        <f>IF(N107="snížená",J107,0)</f>
        <v>0</v>
      </c>
      <c r="BG107" s="204">
        <f>IF(N107="zákl. přenesená",J107,0)</f>
        <v>0</v>
      </c>
      <c r="BH107" s="204">
        <f>IF(N107="sníž. přenesená",J107,0)</f>
        <v>0</v>
      </c>
      <c r="BI107" s="204">
        <f>IF(N107="nulová",J107,0)</f>
        <v>0</v>
      </c>
      <c r="BJ107" s="203" t="s">
        <v>82</v>
      </c>
      <c r="BK107" s="200"/>
      <c r="BL107" s="200"/>
      <c r="BM107" s="200"/>
    </row>
    <row r="108" s="2" customFormat="1" ht="18" customHeight="1">
      <c r="A108" s="39"/>
      <c r="B108" s="40"/>
      <c r="C108" s="41"/>
      <c r="D108" s="196" t="s">
        <v>119</v>
      </c>
      <c r="E108" s="197"/>
      <c r="F108" s="197"/>
      <c r="G108" s="41"/>
      <c r="H108" s="41"/>
      <c r="I108" s="41"/>
      <c r="J108" s="198">
        <v>0</v>
      </c>
      <c r="K108" s="41"/>
      <c r="L108" s="199"/>
      <c r="M108" s="200"/>
      <c r="N108" s="201" t="s">
        <v>39</v>
      </c>
      <c r="O108" s="200"/>
      <c r="P108" s="200"/>
      <c r="Q108" s="200"/>
      <c r="R108" s="200"/>
      <c r="S108" s="202"/>
      <c r="T108" s="202"/>
      <c r="U108" s="202"/>
      <c r="V108" s="202"/>
      <c r="W108" s="202"/>
      <c r="X108" s="202"/>
      <c r="Y108" s="202"/>
      <c r="Z108" s="202"/>
      <c r="AA108" s="202"/>
      <c r="AB108" s="202"/>
      <c r="AC108" s="202"/>
      <c r="AD108" s="202"/>
      <c r="AE108" s="202"/>
      <c r="AF108" s="200"/>
      <c r="AG108" s="200"/>
      <c r="AH108" s="200"/>
      <c r="AI108" s="200"/>
      <c r="AJ108" s="200"/>
      <c r="AK108" s="200"/>
      <c r="AL108" s="200"/>
      <c r="AM108" s="200"/>
      <c r="AN108" s="200"/>
      <c r="AO108" s="200"/>
      <c r="AP108" s="200"/>
      <c r="AQ108" s="200"/>
      <c r="AR108" s="200"/>
      <c r="AS108" s="200"/>
      <c r="AT108" s="200"/>
      <c r="AU108" s="200"/>
      <c r="AV108" s="200"/>
      <c r="AW108" s="200"/>
      <c r="AX108" s="200"/>
      <c r="AY108" s="203" t="s">
        <v>118</v>
      </c>
      <c r="AZ108" s="200"/>
      <c r="BA108" s="200"/>
      <c r="BB108" s="200"/>
      <c r="BC108" s="200"/>
      <c r="BD108" s="200"/>
      <c r="BE108" s="204">
        <f>IF(N108="základní",J108,0)</f>
        <v>0</v>
      </c>
      <c r="BF108" s="204">
        <f>IF(N108="snížená",J108,0)</f>
        <v>0</v>
      </c>
      <c r="BG108" s="204">
        <f>IF(N108="zákl. přenesená",J108,0)</f>
        <v>0</v>
      </c>
      <c r="BH108" s="204">
        <f>IF(N108="sníž. přenesená",J108,0)</f>
        <v>0</v>
      </c>
      <c r="BI108" s="204">
        <f>IF(N108="nulová",J108,0)</f>
        <v>0</v>
      </c>
      <c r="BJ108" s="203" t="s">
        <v>82</v>
      </c>
      <c r="BK108" s="200"/>
      <c r="BL108" s="200"/>
      <c r="BM108" s="200"/>
    </row>
    <row r="109" s="2" customFormat="1" ht="18" customHeight="1">
      <c r="A109" s="39"/>
      <c r="B109" s="40"/>
      <c r="C109" s="41"/>
      <c r="D109" s="196" t="s">
        <v>120</v>
      </c>
      <c r="E109" s="197"/>
      <c r="F109" s="197"/>
      <c r="G109" s="41"/>
      <c r="H109" s="41"/>
      <c r="I109" s="41"/>
      <c r="J109" s="198">
        <v>0</v>
      </c>
      <c r="K109" s="41"/>
      <c r="L109" s="199"/>
      <c r="M109" s="200"/>
      <c r="N109" s="201" t="s">
        <v>39</v>
      </c>
      <c r="O109" s="200"/>
      <c r="P109" s="200"/>
      <c r="Q109" s="200"/>
      <c r="R109" s="200"/>
      <c r="S109" s="202"/>
      <c r="T109" s="202"/>
      <c r="U109" s="202"/>
      <c r="V109" s="202"/>
      <c r="W109" s="202"/>
      <c r="X109" s="202"/>
      <c r="Y109" s="202"/>
      <c r="Z109" s="202"/>
      <c r="AA109" s="202"/>
      <c r="AB109" s="202"/>
      <c r="AC109" s="202"/>
      <c r="AD109" s="202"/>
      <c r="AE109" s="202"/>
      <c r="AF109" s="200"/>
      <c r="AG109" s="200"/>
      <c r="AH109" s="200"/>
      <c r="AI109" s="200"/>
      <c r="AJ109" s="200"/>
      <c r="AK109" s="200"/>
      <c r="AL109" s="200"/>
      <c r="AM109" s="200"/>
      <c r="AN109" s="200"/>
      <c r="AO109" s="200"/>
      <c r="AP109" s="200"/>
      <c r="AQ109" s="200"/>
      <c r="AR109" s="200"/>
      <c r="AS109" s="200"/>
      <c r="AT109" s="200"/>
      <c r="AU109" s="200"/>
      <c r="AV109" s="200"/>
      <c r="AW109" s="200"/>
      <c r="AX109" s="200"/>
      <c r="AY109" s="203" t="s">
        <v>118</v>
      </c>
      <c r="AZ109" s="200"/>
      <c r="BA109" s="200"/>
      <c r="BB109" s="200"/>
      <c r="BC109" s="200"/>
      <c r="BD109" s="200"/>
      <c r="BE109" s="204">
        <f>IF(N109="základní",J109,0)</f>
        <v>0</v>
      </c>
      <c r="BF109" s="204">
        <f>IF(N109="snížená",J109,0)</f>
        <v>0</v>
      </c>
      <c r="BG109" s="204">
        <f>IF(N109="zákl. přenesená",J109,0)</f>
        <v>0</v>
      </c>
      <c r="BH109" s="204">
        <f>IF(N109="sníž. přenesená",J109,0)</f>
        <v>0</v>
      </c>
      <c r="BI109" s="204">
        <f>IF(N109="nulová",J109,0)</f>
        <v>0</v>
      </c>
      <c r="BJ109" s="203" t="s">
        <v>82</v>
      </c>
      <c r="BK109" s="200"/>
      <c r="BL109" s="200"/>
      <c r="BM109" s="200"/>
    </row>
    <row r="110" s="2" customFormat="1" ht="18" customHeight="1">
      <c r="A110" s="39"/>
      <c r="B110" s="40"/>
      <c r="C110" s="41"/>
      <c r="D110" s="196" t="s">
        <v>121</v>
      </c>
      <c r="E110" s="197"/>
      <c r="F110" s="197"/>
      <c r="G110" s="41"/>
      <c r="H110" s="41"/>
      <c r="I110" s="41"/>
      <c r="J110" s="198">
        <v>0</v>
      </c>
      <c r="K110" s="41"/>
      <c r="L110" s="199"/>
      <c r="M110" s="200"/>
      <c r="N110" s="201" t="s">
        <v>39</v>
      </c>
      <c r="O110" s="200"/>
      <c r="P110" s="200"/>
      <c r="Q110" s="200"/>
      <c r="R110" s="200"/>
      <c r="S110" s="202"/>
      <c r="T110" s="202"/>
      <c r="U110" s="202"/>
      <c r="V110" s="202"/>
      <c r="W110" s="202"/>
      <c r="X110" s="202"/>
      <c r="Y110" s="202"/>
      <c r="Z110" s="202"/>
      <c r="AA110" s="202"/>
      <c r="AB110" s="202"/>
      <c r="AC110" s="202"/>
      <c r="AD110" s="202"/>
      <c r="AE110" s="202"/>
      <c r="AF110" s="200"/>
      <c r="AG110" s="200"/>
      <c r="AH110" s="200"/>
      <c r="AI110" s="200"/>
      <c r="AJ110" s="200"/>
      <c r="AK110" s="200"/>
      <c r="AL110" s="200"/>
      <c r="AM110" s="200"/>
      <c r="AN110" s="200"/>
      <c r="AO110" s="200"/>
      <c r="AP110" s="200"/>
      <c r="AQ110" s="200"/>
      <c r="AR110" s="200"/>
      <c r="AS110" s="200"/>
      <c r="AT110" s="200"/>
      <c r="AU110" s="200"/>
      <c r="AV110" s="200"/>
      <c r="AW110" s="200"/>
      <c r="AX110" s="200"/>
      <c r="AY110" s="203" t="s">
        <v>118</v>
      </c>
      <c r="AZ110" s="200"/>
      <c r="BA110" s="200"/>
      <c r="BB110" s="200"/>
      <c r="BC110" s="200"/>
      <c r="BD110" s="200"/>
      <c r="BE110" s="204">
        <f>IF(N110="základní",J110,0)</f>
        <v>0</v>
      </c>
      <c r="BF110" s="204">
        <f>IF(N110="snížená",J110,0)</f>
        <v>0</v>
      </c>
      <c r="BG110" s="204">
        <f>IF(N110="zákl. přenesená",J110,0)</f>
        <v>0</v>
      </c>
      <c r="BH110" s="204">
        <f>IF(N110="sníž. přenesená",J110,0)</f>
        <v>0</v>
      </c>
      <c r="BI110" s="204">
        <f>IF(N110="nulová",J110,0)</f>
        <v>0</v>
      </c>
      <c r="BJ110" s="203" t="s">
        <v>82</v>
      </c>
      <c r="BK110" s="200"/>
      <c r="BL110" s="200"/>
      <c r="BM110" s="200"/>
    </row>
    <row r="111" s="2" customFormat="1" ht="18" customHeight="1">
      <c r="A111" s="39"/>
      <c r="B111" s="40"/>
      <c r="C111" s="41"/>
      <c r="D111" s="196" t="s">
        <v>122</v>
      </c>
      <c r="E111" s="197"/>
      <c r="F111" s="197"/>
      <c r="G111" s="41"/>
      <c r="H111" s="41"/>
      <c r="I111" s="41"/>
      <c r="J111" s="198">
        <v>0</v>
      </c>
      <c r="K111" s="41"/>
      <c r="L111" s="199"/>
      <c r="M111" s="200"/>
      <c r="N111" s="201" t="s">
        <v>39</v>
      </c>
      <c r="O111" s="200"/>
      <c r="P111" s="200"/>
      <c r="Q111" s="200"/>
      <c r="R111" s="200"/>
      <c r="S111" s="202"/>
      <c r="T111" s="202"/>
      <c r="U111" s="202"/>
      <c r="V111" s="202"/>
      <c r="W111" s="202"/>
      <c r="X111" s="202"/>
      <c r="Y111" s="202"/>
      <c r="Z111" s="202"/>
      <c r="AA111" s="202"/>
      <c r="AB111" s="202"/>
      <c r="AC111" s="202"/>
      <c r="AD111" s="202"/>
      <c r="AE111" s="202"/>
      <c r="AF111" s="200"/>
      <c r="AG111" s="200"/>
      <c r="AH111" s="200"/>
      <c r="AI111" s="200"/>
      <c r="AJ111" s="200"/>
      <c r="AK111" s="200"/>
      <c r="AL111" s="200"/>
      <c r="AM111" s="200"/>
      <c r="AN111" s="200"/>
      <c r="AO111" s="200"/>
      <c r="AP111" s="200"/>
      <c r="AQ111" s="200"/>
      <c r="AR111" s="200"/>
      <c r="AS111" s="200"/>
      <c r="AT111" s="200"/>
      <c r="AU111" s="200"/>
      <c r="AV111" s="200"/>
      <c r="AW111" s="200"/>
      <c r="AX111" s="200"/>
      <c r="AY111" s="203" t="s">
        <v>118</v>
      </c>
      <c r="AZ111" s="200"/>
      <c r="BA111" s="200"/>
      <c r="BB111" s="200"/>
      <c r="BC111" s="200"/>
      <c r="BD111" s="200"/>
      <c r="BE111" s="204">
        <f>IF(N111="základní",J111,0)</f>
        <v>0</v>
      </c>
      <c r="BF111" s="204">
        <f>IF(N111="snížená",J111,0)</f>
        <v>0</v>
      </c>
      <c r="BG111" s="204">
        <f>IF(N111="zákl. přenesená",J111,0)</f>
        <v>0</v>
      </c>
      <c r="BH111" s="204">
        <f>IF(N111="sníž. přenesená",J111,0)</f>
        <v>0</v>
      </c>
      <c r="BI111" s="204">
        <f>IF(N111="nulová",J111,0)</f>
        <v>0</v>
      </c>
      <c r="BJ111" s="203" t="s">
        <v>82</v>
      </c>
      <c r="BK111" s="200"/>
      <c r="BL111" s="200"/>
      <c r="BM111" s="200"/>
    </row>
    <row r="112" s="2" customFormat="1" ht="18" customHeight="1">
      <c r="A112" s="39"/>
      <c r="B112" s="40"/>
      <c r="C112" s="41"/>
      <c r="D112" s="197" t="s">
        <v>123</v>
      </c>
      <c r="E112" s="41"/>
      <c r="F112" s="41"/>
      <c r="G112" s="41"/>
      <c r="H112" s="41"/>
      <c r="I112" s="41"/>
      <c r="J112" s="198">
        <f>ROUND(J30*T112,2)</f>
        <v>0</v>
      </c>
      <c r="K112" s="41"/>
      <c r="L112" s="199"/>
      <c r="M112" s="200"/>
      <c r="N112" s="201" t="s">
        <v>39</v>
      </c>
      <c r="O112" s="200"/>
      <c r="P112" s="200"/>
      <c r="Q112" s="200"/>
      <c r="R112" s="200"/>
      <c r="S112" s="202"/>
      <c r="T112" s="202"/>
      <c r="U112" s="202"/>
      <c r="V112" s="202"/>
      <c r="W112" s="202"/>
      <c r="X112" s="202"/>
      <c r="Y112" s="202"/>
      <c r="Z112" s="202"/>
      <c r="AA112" s="202"/>
      <c r="AB112" s="202"/>
      <c r="AC112" s="202"/>
      <c r="AD112" s="202"/>
      <c r="AE112" s="202"/>
      <c r="AF112" s="200"/>
      <c r="AG112" s="200"/>
      <c r="AH112" s="200"/>
      <c r="AI112" s="200"/>
      <c r="AJ112" s="200"/>
      <c r="AK112" s="200"/>
      <c r="AL112" s="200"/>
      <c r="AM112" s="200"/>
      <c r="AN112" s="200"/>
      <c r="AO112" s="200"/>
      <c r="AP112" s="200"/>
      <c r="AQ112" s="200"/>
      <c r="AR112" s="200"/>
      <c r="AS112" s="200"/>
      <c r="AT112" s="200"/>
      <c r="AU112" s="200"/>
      <c r="AV112" s="200"/>
      <c r="AW112" s="200"/>
      <c r="AX112" s="200"/>
      <c r="AY112" s="203" t="s">
        <v>124</v>
      </c>
      <c r="AZ112" s="200"/>
      <c r="BA112" s="200"/>
      <c r="BB112" s="200"/>
      <c r="BC112" s="200"/>
      <c r="BD112" s="200"/>
      <c r="BE112" s="204">
        <f>IF(N112="základní",J112,0)</f>
        <v>0</v>
      </c>
      <c r="BF112" s="204">
        <f>IF(N112="snížená",J112,0)</f>
        <v>0</v>
      </c>
      <c r="BG112" s="204">
        <f>IF(N112="zákl. přenesená",J112,0)</f>
        <v>0</v>
      </c>
      <c r="BH112" s="204">
        <f>IF(N112="sníž. přenesená",J112,0)</f>
        <v>0</v>
      </c>
      <c r="BI112" s="204">
        <f>IF(N112="nulová",J112,0)</f>
        <v>0</v>
      </c>
      <c r="BJ112" s="203" t="s">
        <v>82</v>
      </c>
      <c r="BK112" s="200"/>
      <c r="BL112" s="200"/>
      <c r="BM112" s="200"/>
    </row>
    <row r="113" s="2" customForma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29.28" customHeight="1">
      <c r="A114" s="39"/>
      <c r="B114" s="40"/>
      <c r="C114" s="205" t="s">
        <v>125</v>
      </c>
      <c r="D114" s="179"/>
      <c r="E114" s="179"/>
      <c r="F114" s="179"/>
      <c r="G114" s="179"/>
      <c r="H114" s="179"/>
      <c r="I114" s="179"/>
      <c r="J114" s="206">
        <f>ROUND(J96+J106,2)</f>
        <v>0</v>
      </c>
      <c r="K114" s="179"/>
      <c r="L114" s="64"/>
      <c r="S114" s="39"/>
      <c r="T114" s="39"/>
      <c r="U114" s="39"/>
      <c r="V114" s="39"/>
      <c r="W114" s="39"/>
      <c r="X114" s="39"/>
      <c r="Y114" s="39"/>
      <c r="Z114" s="39"/>
      <c r="AA114" s="39"/>
      <c r="AB114" s="39"/>
      <c r="AC114" s="39"/>
      <c r="AD114" s="39"/>
      <c r="AE114" s="39"/>
    </row>
    <row r="115" s="2" customFormat="1" ht="6.96" customHeight="1">
      <c r="A115" s="39"/>
      <c r="B115" s="67"/>
      <c r="C115" s="68"/>
      <c r="D115" s="68"/>
      <c r="E115" s="68"/>
      <c r="F115" s="68"/>
      <c r="G115" s="68"/>
      <c r="H115" s="68"/>
      <c r="I115" s="68"/>
      <c r="J115" s="68"/>
      <c r="K115" s="68"/>
      <c r="L115" s="64"/>
      <c r="S115" s="39"/>
      <c r="T115" s="39"/>
      <c r="U115" s="39"/>
      <c r="V115" s="39"/>
      <c r="W115" s="39"/>
      <c r="X115" s="39"/>
      <c r="Y115" s="39"/>
      <c r="Z115" s="39"/>
      <c r="AA115" s="39"/>
      <c r="AB115" s="39"/>
      <c r="AC115" s="39"/>
      <c r="AD115" s="39"/>
      <c r="AE115" s="39"/>
    </row>
    <row r="119" s="2" customFormat="1" ht="6.96" customHeight="1">
      <c r="A119" s="39"/>
      <c r="B119" s="69"/>
      <c r="C119" s="70"/>
      <c r="D119" s="70"/>
      <c r="E119" s="70"/>
      <c r="F119" s="70"/>
      <c r="G119" s="70"/>
      <c r="H119" s="70"/>
      <c r="I119" s="70"/>
      <c r="J119" s="70"/>
      <c r="K119" s="70"/>
      <c r="L119" s="64"/>
      <c r="S119" s="39"/>
      <c r="T119" s="39"/>
      <c r="U119" s="39"/>
      <c r="V119" s="39"/>
      <c r="W119" s="39"/>
      <c r="X119" s="39"/>
      <c r="Y119" s="39"/>
      <c r="Z119" s="39"/>
      <c r="AA119" s="39"/>
      <c r="AB119" s="39"/>
      <c r="AC119" s="39"/>
      <c r="AD119" s="39"/>
      <c r="AE119" s="39"/>
    </row>
    <row r="120" s="2" customFormat="1" ht="24.96" customHeight="1">
      <c r="A120" s="39"/>
      <c r="B120" s="40"/>
      <c r="C120" s="24" t="s">
        <v>126</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16</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6.5" customHeight="1">
      <c r="A123" s="39"/>
      <c r="B123" s="40"/>
      <c r="C123" s="41"/>
      <c r="D123" s="41"/>
      <c r="E123" s="177" t="str">
        <f>E7</f>
        <v>Oprava interieru na pozemku parc. č. st. 272 v k.ú. Jičín</v>
      </c>
      <c r="F123" s="33"/>
      <c r="G123" s="33"/>
      <c r="H123" s="33"/>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89</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6.5" customHeight="1">
      <c r="A125" s="39"/>
      <c r="B125" s="40"/>
      <c r="C125" s="41"/>
      <c r="D125" s="41"/>
      <c r="E125" s="77" t="str">
        <f>E9</f>
        <v>02 - Elektroinstalace silnoproud</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20</v>
      </c>
      <c r="D127" s="41"/>
      <c r="E127" s="41"/>
      <c r="F127" s="28" t="str">
        <f>F12</f>
        <v xml:space="preserve"> </v>
      </c>
      <c r="G127" s="41"/>
      <c r="H127" s="41"/>
      <c r="I127" s="33" t="s">
        <v>22</v>
      </c>
      <c r="J127" s="80" t="str">
        <f>IF(J12="","",J12)</f>
        <v>21. 7. 2025</v>
      </c>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15.15" customHeight="1">
      <c r="A129" s="39"/>
      <c r="B129" s="40"/>
      <c r="C129" s="33" t="s">
        <v>24</v>
      </c>
      <c r="D129" s="41"/>
      <c r="E129" s="41"/>
      <c r="F129" s="28" t="str">
        <f>E15</f>
        <v xml:space="preserve"> </v>
      </c>
      <c r="G129" s="41"/>
      <c r="H129" s="41"/>
      <c r="I129" s="33" t="s">
        <v>30</v>
      </c>
      <c r="J129" s="37" t="str">
        <f>E21</f>
        <v xml:space="preserve"> </v>
      </c>
      <c r="K129" s="41"/>
      <c r="L129" s="64"/>
      <c r="S129" s="39"/>
      <c r="T129" s="39"/>
      <c r="U129" s="39"/>
      <c r="V129" s="39"/>
      <c r="W129" s="39"/>
      <c r="X129" s="39"/>
      <c r="Y129" s="39"/>
      <c r="Z129" s="39"/>
      <c r="AA129" s="39"/>
      <c r="AB129" s="39"/>
      <c r="AC129" s="39"/>
      <c r="AD129" s="39"/>
      <c r="AE129" s="39"/>
    </row>
    <row r="130" s="2" customFormat="1" ht="15.15" customHeight="1">
      <c r="A130" s="39"/>
      <c r="B130" s="40"/>
      <c r="C130" s="33" t="s">
        <v>28</v>
      </c>
      <c r="D130" s="41"/>
      <c r="E130" s="41"/>
      <c r="F130" s="28" t="str">
        <f>IF(E18="","",E18)</f>
        <v>Vyplň údaj</v>
      </c>
      <c r="G130" s="41"/>
      <c r="H130" s="41"/>
      <c r="I130" s="33" t="s">
        <v>32</v>
      </c>
      <c r="J130" s="37" t="str">
        <f>E24</f>
        <v xml:space="preserve"> </v>
      </c>
      <c r="K130" s="41"/>
      <c r="L130" s="64"/>
      <c r="S130" s="39"/>
      <c r="T130" s="39"/>
      <c r="U130" s="39"/>
      <c r="V130" s="39"/>
      <c r="W130" s="39"/>
      <c r="X130" s="39"/>
      <c r="Y130" s="39"/>
      <c r="Z130" s="39"/>
      <c r="AA130" s="39"/>
      <c r="AB130" s="39"/>
      <c r="AC130" s="39"/>
      <c r="AD130" s="39"/>
      <c r="AE130" s="39"/>
    </row>
    <row r="131" s="2" customFormat="1" ht="10.32"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11" customFormat="1" ht="29.28" customHeight="1">
      <c r="A132" s="207"/>
      <c r="B132" s="208"/>
      <c r="C132" s="209" t="s">
        <v>127</v>
      </c>
      <c r="D132" s="210" t="s">
        <v>59</v>
      </c>
      <c r="E132" s="210" t="s">
        <v>55</v>
      </c>
      <c r="F132" s="210" t="s">
        <v>56</v>
      </c>
      <c r="G132" s="210" t="s">
        <v>128</v>
      </c>
      <c r="H132" s="210" t="s">
        <v>129</v>
      </c>
      <c r="I132" s="210" t="s">
        <v>130</v>
      </c>
      <c r="J132" s="211" t="s">
        <v>95</v>
      </c>
      <c r="K132" s="212" t="s">
        <v>131</v>
      </c>
      <c r="L132" s="213"/>
      <c r="M132" s="101" t="s">
        <v>1</v>
      </c>
      <c r="N132" s="102" t="s">
        <v>38</v>
      </c>
      <c r="O132" s="102" t="s">
        <v>132</v>
      </c>
      <c r="P132" s="102" t="s">
        <v>133</v>
      </c>
      <c r="Q132" s="102" t="s">
        <v>134</v>
      </c>
      <c r="R132" s="102" t="s">
        <v>135</v>
      </c>
      <c r="S132" s="102" t="s">
        <v>136</v>
      </c>
      <c r="T132" s="103" t="s">
        <v>137</v>
      </c>
      <c r="U132" s="207"/>
      <c r="V132" s="207"/>
      <c r="W132" s="207"/>
      <c r="X132" s="207"/>
      <c r="Y132" s="207"/>
      <c r="Z132" s="207"/>
      <c r="AA132" s="207"/>
      <c r="AB132" s="207"/>
      <c r="AC132" s="207"/>
      <c r="AD132" s="207"/>
      <c r="AE132" s="207"/>
    </row>
    <row r="133" s="2" customFormat="1" ht="22.8" customHeight="1">
      <c r="A133" s="39"/>
      <c r="B133" s="40"/>
      <c r="C133" s="108" t="s">
        <v>138</v>
      </c>
      <c r="D133" s="41"/>
      <c r="E133" s="41"/>
      <c r="F133" s="41"/>
      <c r="G133" s="41"/>
      <c r="H133" s="41"/>
      <c r="I133" s="41"/>
      <c r="J133" s="214">
        <f>BK133</f>
        <v>0</v>
      </c>
      <c r="K133" s="41"/>
      <c r="L133" s="45"/>
      <c r="M133" s="104"/>
      <c r="N133" s="215"/>
      <c r="O133" s="105"/>
      <c r="P133" s="216">
        <f>P134+P140+P147+P166+P176+P183+P185</f>
        <v>0</v>
      </c>
      <c r="Q133" s="105"/>
      <c r="R133" s="216">
        <f>R134+R140+R147+R166+R176+R183+R185</f>
        <v>0</v>
      </c>
      <c r="S133" s="105"/>
      <c r="T133" s="217">
        <f>T134+T140+T147+T166+T176+T183+T185</f>
        <v>0</v>
      </c>
      <c r="U133" s="39"/>
      <c r="V133" s="39"/>
      <c r="W133" s="39"/>
      <c r="X133" s="39"/>
      <c r="Y133" s="39"/>
      <c r="Z133" s="39"/>
      <c r="AA133" s="39"/>
      <c r="AB133" s="39"/>
      <c r="AC133" s="39"/>
      <c r="AD133" s="39"/>
      <c r="AE133" s="39"/>
      <c r="AT133" s="18" t="s">
        <v>73</v>
      </c>
      <c r="AU133" s="18" t="s">
        <v>97</v>
      </c>
      <c r="BK133" s="218">
        <f>BK134+BK140+BK147+BK166+BK176+BK183+BK185</f>
        <v>0</v>
      </c>
    </row>
    <row r="134" s="12" customFormat="1" ht="25.92" customHeight="1">
      <c r="A134" s="12"/>
      <c r="B134" s="219"/>
      <c r="C134" s="220"/>
      <c r="D134" s="221" t="s">
        <v>73</v>
      </c>
      <c r="E134" s="222" t="s">
        <v>751</v>
      </c>
      <c r="F134" s="222" t="s">
        <v>752</v>
      </c>
      <c r="G134" s="220"/>
      <c r="H134" s="220"/>
      <c r="I134" s="223"/>
      <c r="J134" s="224">
        <f>BK134</f>
        <v>0</v>
      </c>
      <c r="K134" s="220"/>
      <c r="L134" s="225"/>
      <c r="M134" s="226"/>
      <c r="N134" s="227"/>
      <c r="O134" s="227"/>
      <c r="P134" s="228">
        <f>SUM(P135:P139)</f>
        <v>0</v>
      </c>
      <c r="Q134" s="227"/>
      <c r="R134" s="228">
        <f>SUM(R135:R139)</f>
        <v>0</v>
      </c>
      <c r="S134" s="227"/>
      <c r="T134" s="229">
        <f>SUM(T135:T139)</f>
        <v>0</v>
      </c>
      <c r="U134" s="12"/>
      <c r="V134" s="12"/>
      <c r="W134" s="12"/>
      <c r="X134" s="12"/>
      <c r="Y134" s="12"/>
      <c r="Z134" s="12"/>
      <c r="AA134" s="12"/>
      <c r="AB134" s="12"/>
      <c r="AC134" s="12"/>
      <c r="AD134" s="12"/>
      <c r="AE134" s="12"/>
      <c r="AR134" s="230" t="s">
        <v>82</v>
      </c>
      <c r="AT134" s="231" t="s">
        <v>73</v>
      </c>
      <c r="AU134" s="231" t="s">
        <v>74</v>
      </c>
      <c r="AY134" s="230" t="s">
        <v>141</v>
      </c>
      <c r="BK134" s="232">
        <f>SUM(BK135:BK139)</f>
        <v>0</v>
      </c>
    </row>
    <row r="135" s="2" customFormat="1" ht="76.35" customHeight="1">
      <c r="A135" s="39"/>
      <c r="B135" s="40"/>
      <c r="C135" s="235" t="s">
        <v>82</v>
      </c>
      <c r="D135" s="235" t="s">
        <v>144</v>
      </c>
      <c r="E135" s="236" t="s">
        <v>753</v>
      </c>
      <c r="F135" s="237" t="s">
        <v>754</v>
      </c>
      <c r="G135" s="238" t="s">
        <v>755</v>
      </c>
      <c r="H135" s="239">
        <v>1</v>
      </c>
      <c r="I135" s="240"/>
      <c r="J135" s="241">
        <f>ROUND(I135*H135,2)</f>
        <v>0</v>
      </c>
      <c r="K135" s="242"/>
      <c r="L135" s="45"/>
      <c r="M135" s="243" t="s">
        <v>1</v>
      </c>
      <c r="N135" s="244" t="s">
        <v>39</v>
      </c>
      <c r="O135" s="92"/>
      <c r="P135" s="245">
        <f>O135*H135</f>
        <v>0</v>
      </c>
      <c r="Q135" s="245">
        <v>0</v>
      </c>
      <c r="R135" s="245">
        <f>Q135*H135</f>
        <v>0</v>
      </c>
      <c r="S135" s="245">
        <v>0</v>
      </c>
      <c r="T135" s="246">
        <f>S135*H135</f>
        <v>0</v>
      </c>
      <c r="U135" s="39"/>
      <c r="V135" s="39"/>
      <c r="W135" s="39"/>
      <c r="X135" s="39"/>
      <c r="Y135" s="39"/>
      <c r="Z135" s="39"/>
      <c r="AA135" s="39"/>
      <c r="AB135" s="39"/>
      <c r="AC135" s="39"/>
      <c r="AD135" s="39"/>
      <c r="AE135" s="39"/>
      <c r="AR135" s="247" t="s">
        <v>236</v>
      </c>
      <c r="AT135" s="247" t="s">
        <v>144</v>
      </c>
      <c r="AU135" s="247" t="s">
        <v>82</v>
      </c>
      <c r="AY135" s="18" t="s">
        <v>141</v>
      </c>
      <c r="BE135" s="248">
        <f>IF(N135="základní",J135,0)</f>
        <v>0</v>
      </c>
      <c r="BF135" s="248">
        <f>IF(N135="snížená",J135,0)</f>
        <v>0</v>
      </c>
      <c r="BG135" s="248">
        <f>IF(N135="zákl. přenesená",J135,0)</f>
        <v>0</v>
      </c>
      <c r="BH135" s="248">
        <f>IF(N135="sníž. přenesená",J135,0)</f>
        <v>0</v>
      </c>
      <c r="BI135" s="248">
        <f>IF(N135="nulová",J135,0)</f>
        <v>0</v>
      </c>
      <c r="BJ135" s="18" t="s">
        <v>82</v>
      </c>
      <c r="BK135" s="248">
        <f>ROUND(I135*H135,2)</f>
        <v>0</v>
      </c>
      <c r="BL135" s="18" t="s">
        <v>236</v>
      </c>
      <c r="BM135" s="247" t="s">
        <v>84</v>
      </c>
    </row>
    <row r="136" s="2" customFormat="1">
      <c r="A136" s="39"/>
      <c r="B136" s="40"/>
      <c r="C136" s="41"/>
      <c r="D136" s="251" t="s">
        <v>258</v>
      </c>
      <c r="E136" s="41"/>
      <c r="F136" s="294" t="s">
        <v>756</v>
      </c>
      <c r="G136" s="41"/>
      <c r="H136" s="41"/>
      <c r="I136" s="202"/>
      <c r="J136" s="41"/>
      <c r="K136" s="41"/>
      <c r="L136" s="45"/>
      <c r="M136" s="295"/>
      <c r="N136" s="296"/>
      <c r="O136" s="92"/>
      <c r="P136" s="92"/>
      <c r="Q136" s="92"/>
      <c r="R136" s="92"/>
      <c r="S136" s="92"/>
      <c r="T136" s="93"/>
      <c r="U136" s="39"/>
      <c r="V136" s="39"/>
      <c r="W136" s="39"/>
      <c r="X136" s="39"/>
      <c r="Y136" s="39"/>
      <c r="Z136" s="39"/>
      <c r="AA136" s="39"/>
      <c r="AB136" s="39"/>
      <c r="AC136" s="39"/>
      <c r="AD136" s="39"/>
      <c r="AE136" s="39"/>
      <c r="AT136" s="18" t="s">
        <v>258</v>
      </c>
      <c r="AU136" s="18" t="s">
        <v>82</v>
      </c>
    </row>
    <row r="137" s="2" customFormat="1" ht="76.35" customHeight="1">
      <c r="A137" s="39"/>
      <c r="B137" s="40"/>
      <c r="C137" s="235" t="s">
        <v>84</v>
      </c>
      <c r="D137" s="235" t="s">
        <v>144</v>
      </c>
      <c r="E137" s="236" t="s">
        <v>757</v>
      </c>
      <c r="F137" s="237" t="s">
        <v>754</v>
      </c>
      <c r="G137" s="238" t="s">
        <v>755</v>
      </c>
      <c r="H137" s="239">
        <v>1</v>
      </c>
      <c r="I137" s="240"/>
      <c r="J137" s="241">
        <f>ROUND(I137*H137,2)</f>
        <v>0</v>
      </c>
      <c r="K137" s="242"/>
      <c r="L137" s="45"/>
      <c r="M137" s="243" t="s">
        <v>1</v>
      </c>
      <c r="N137" s="244" t="s">
        <v>39</v>
      </c>
      <c r="O137" s="92"/>
      <c r="P137" s="245">
        <f>O137*H137</f>
        <v>0</v>
      </c>
      <c r="Q137" s="245">
        <v>0</v>
      </c>
      <c r="R137" s="245">
        <f>Q137*H137</f>
        <v>0</v>
      </c>
      <c r="S137" s="245">
        <v>0</v>
      </c>
      <c r="T137" s="246">
        <f>S137*H137</f>
        <v>0</v>
      </c>
      <c r="U137" s="39"/>
      <c r="V137" s="39"/>
      <c r="W137" s="39"/>
      <c r="X137" s="39"/>
      <c r="Y137" s="39"/>
      <c r="Z137" s="39"/>
      <c r="AA137" s="39"/>
      <c r="AB137" s="39"/>
      <c r="AC137" s="39"/>
      <c r="AD137" s="39"/>
      <c r="AE137" s="39"/>
      <c r="AR137" s="247" t="s">
        <v>236</v>
      </c>
      <c r="AT137" s="247" t="s">
        <v>144</v>
      </c>
      <c r="AU137" s="247" t="s">
        <v>82</v>
      </c>
      <c r="AY137" s="18" t="s">
        <v>141</v>
      </c>
      <c r="BE137" s="248">
        <f>IF(N137="základní",J137,0)</f>
        <v>0</v>
      </c>
      <c r="BF137" s="248">
        <f>IF(N137="snížená",J137,0)</f>
        <v>0</v>
      </c>
      <c r="BG137" s="248">
        <f>IF(N137="zákl. přenesená",J137,0)</f>
        <v>0</v>
      </c>
      <c r="BH137" s="248">
        <f>IF(N137="sníž. přenesená",J137,0)</f>
        <v>0</v>
      </c>
      <c r="BI137" s="248">
        <f>IF(N137="nulová",J137,0)</f>
        <v>0</v>
      </c>
      <c r="BJ137" s="18" t="s">
        <v>82</v>
      </c>
      <c r="BK137" s="248">
        <f>ROUND(I137*H137,2)</f>
        <v>0</v>
      </c>
      <c r="BL137" s="18" t="s">
        <v>236</v>
      </c>
      <c r="BM137" s="247" t="s">
        <v>148</v>
      </c>
    </row>
    <row r="138" s="2" customFormat="1">
      <c r="A138" s="39"/>
      <c r="B138" s="40"/>
      <c r="C138" s="41"/>
      <c r="D138" s="251" t="s">
        <v>258</v>
      </c>
      <c r="E138" s="41"/>
      <c r="F138" s="294" t="s">
        <v>756</v>
      </c>
      <c r="G138" s="41"/>
      <c r="H138" s="41"/>
      <c r="I138" s="202"/>
      <c r="J138" s="41"/>
      <c r="K138" s="41"/>
      <c r="L138" s="45"/>
      <c r="M138" s="295"/>
      <c r="N138" s="296"/>
      <c r="O138" s="92"/>
      <c r="P138" s="92"/>
      <c r="Q138" s="92"/>
      <c r="R138" s="92"/>
      <c r="S138" s="92"/>
      <c r="T138" s="93"/>
      <c r="U138" s="39"/>
      <c r="V138" s="39"/>
      <c r="W138" s="39"/>
      <c r="X138" s="39"/>
      <c r="Y138" s="39"/>
      <c r="Z138" s="39"/>
      <c r="AA138" s="39"/>
      <c r="AB138" s="39"/>
      <c r="AC138" s="39"/>
      <c r="AD138" s="39"/>
      <c r="AE138" s="39"/>
      <c r="AT138" s="18" t="s">
        <v>258</v>
      </c>
      <c r="AU138" s="18" t="s">
        <v>82</v>
      </c>
    </row>
    <row r="139" s="2" customFormat="1" ht="55.5" customHeight="1">
      <c r="A139" s="39"/>
      <c r="B139" s="40"/>
      <c r="C139" s="235" t="s">
        <v>159</v>
      </c>
      <c r="D139" s="235" t="s">
        <v>144</v>
      </c>
      <c r="E139" s="236" t="s">
        <v>758</v>
      </c>
      <c r="F139" s="237" t="s">
        <v>759</v>
      </c>
      <c r="G139" s="238" t="s">
        <v>755</v>
      </c>
      <c r="H139" s="239">
        <v>1</v>
      </c>
      <c r="I139" s="240"/>
      <c r="J139" s="241">
        <f>ROUND(I139*H139,2)</f>
        <v>0</v>
      </c>
      <c r="K139" s="242"/>
      <c r="L139" s="45"/>
      <c r="M139" s="243" t="s">
        <v>1</v>
      </c>
      <c r="N139" s="244" t="s">
        <v>39</v>
      </c>
      <c r="O139" s="92"/>
      <c r="P139" s="245">
        <f>O139*H139</f>
        <v>0</v>
      </c>
      <c r="Q139" s="245">
        <v>0</v>
      </c>
      <c r="R139" s="245">
        <f>Q139*H139</f>
        <v>0</v>
      </c>
      <c r="S139" s="245">
        <v>0</v>
      </c>
      <c r="T139" s="246">
        <f>S139*H139</f>
        <v>0</v>
      </c>
      <c r="U139" s="39"/>
      <c r="V139" s="39"/>
      <c r="W139" s="39"/>
      <c r="X139" s="39"/>
      <c r="Y139" s="39"/>
      <c r="Z139" s="39"/>
      <c r="AA139" s="39"/>
      <c r="AB139" s="39"/>
      <c r="AC139" s="39"/>
      <c r="AD139" s="39"/>
      <c r="AE139" s="39"/>
      <c r="AR139" s="247" t="s">
        <v>236</v>
      </c>
      <c r="AT139" s="247" t="s">
        <v>144</v>
      </c>
      <c r="AU139" s="247" t="s">
        <v>82</v>
      </c>
      <c r="AY139" s="18" t="s">
        <v>141</v>
      </c>
      <c r="BE139" s="248">
        <f>IF(N139="základní",J139,0)</f>
        <v>0</v>
      </c>
      <c r="BF139" s="248">
        <f>IF(N139="snížená",J139,0)</f>
        <v>0</v>
      </c>
      <c r="BG139" s="248">
        <f>IF(N139="zákl. přenesená",J139,0)</f>
        <v>0</v>
      </c>
      <c r="BH139" s="248">
        <f>IF(N139="sníž. přenesená",J139,0)</f>
        <v>0</v>
      </c>
      <c r="BI139" s="248">
        <f>IF(N139="nulová",J139,0)</f>
        <v>0</v>
      </c>
      <c r="BJ139" s="18" t="s">
        <v>82</v>
      </c>
      <c r="BK139" s="248">
        <f>ROUND(I139*H139,2)</f>
        <v>0</v>
      </c>
      <c r="BL139" s="18" t="s">
        <v>236</v>
      </c>
      <c r="BM139" s="247" t="s">
        <v>142</v>
      </c>
    </row>
    <row r="140" s="12" customFormat="1" ht="25.92" customHeight="1">
      <c r="A140" s="12"/>
      <c r="B140" s="219"/>
      <c r="C140" s="220"/>
      <c r="D140" s="221" t="s">
        <v>73</v>
      </c>
      <c r="E140" s="222" t="s">
        <v>760</v>
      </c>
      <c r="F140" s="222" t="s">
        <v>761</v>
      </c>
      <c r="G140" s="220"/>
      <c r="H140" s="220"/>
      <c r="I140" s="223"/>
      <c r="J140" s="224">
        <f>BK140</f>
        <v>0</v>
      </c>
      <c r="K140" s="220"/>
      <c r="L140" s="225"/>
      <c r="M140" s="226"/>
      <c r="N140" s="227"/>
      <c r="O140" s="227"/>
      <c r="P140" s="228">
        <f>SUM(P141:P146)</f>
        <v>0</v>
      </c>
      <c r="Q140" s="227"/>
      <c r="R140" s="228">
        <f>SUM(R141:R146)</f>
        <v>0</v>
      </c>
      <c r="S140" s="227"/>
      <c r="T140" s="229">
        <f>SUM(T141:T146)</f>
        <v>0</v>
      </c>
      <c r="U140" s="12"/>
      <c r="V140" s="12"/>
      <c r="W140" s="12"/>
      <c r="X140" s="12"/>
      <c r="Y140" s="12"/>
      <c r="Z140" s="12"/>
      <c r="AA140" s="12"/>
      <c r="AB140" s="12"/>
      <c r="AC140" s="12"/>
      <c r="AD140" s="12"/>
      <c r="AE140" s="12"/>
      <c r="AR140" s="230" t="s">
        <v>82</v>
      </c>
      <c r="AT140" s="231" t="s">
        <v>73</v>
      </c>
      <c r="AU140" s="231" t="s">
        <v>74</v>
      </c>
      <c r="AY140" s="230" t="s">
        <v>141</v>
      </c>
      <c r="BK140" s="232">
        <f>SUM(BK141:BK146)</f>
        <v>0</v>
      </c>
    </row>
    <row r="141" s="2" customFormat="1" ht="37.8" customHeight="1">
      <c r="A141" s="39"/>
      <c r="B141" s="40"/>
      <c r="C141" s="235" t="s">
        <v>148</v>
      </c>
      <c r="D141" s="235" t="s">
        <v>144</v>
      </c>
      <c r="E141" s="236" t="s">
        <v>762</v>
      </c>
      <c r="F141" s="237" t="s">
        <v>763</v>
      </c>
      <c r="G141" s="238" t="s">
        <v>755</v>
      </c>
      <c r="H141" s="239">
        <v>36</v>
      </c>
      <c r="I141" s="240"/>
      <c r="J141" s="241">
        <f>ROUND(I141*H141,2)</f>
        <v>0</v>
      </c>
      <c r="K141" s="242"/>
      <c r="L141" s="45"/>
      <c r="M141" s="243" t="s">
        <v>1</v>
      </c>
      <c r="N141" s="244" t="s">
        <v>39</v>
      </c>
      <c r="O141" s="92"/>
      <c r="P141" s="245">
        <f>O141*H141</f>
        <v>0</v>
      </c>
      <c r="Q141" s="245">
        <v>0</v>
      </c>
      <c r="R141" s="245">
        <f>Q141*H141</f>
        <v>0</v>
      </c>
      <c r="S141" s="245">
        <v>0</v>
      </c>
      <c r="T141" s="246">
        <f>S141*H141</f>
        <v>0</v>
      </c>
      <c r="U141" s="39"/>
      <c r="V141" s="39"/>
      <c r="W141" s="39"/>
      <c r="X141" s="39"/>
      <c r="Y141" s="39"/>
      <c r="Z141" s="39"/>
      <c r="AA141" s="39"/>
      <c r="AB141" s="39"/>
      <c r="AC141" s="39"/>
      <c r="AD141" s="39"/>
      <c r="AE141" s="39"/>
      <c r="AR141" s="247" t="s">
        <v>236</v>
      </c>
      <c r="AT141" s="247" t="s">
        <v>144</v>
      </c>
      <c r="AU141" s="247" t="s">
        <v>82</v>
      </c>
      <c r="AY141" s="18" t="s">
        <v>141</v>
      </c>
      <c r="BE141" s="248">
        <f>IF(N141="základní",J141,0)</f>
        <v>0</v>
      </c>
      <c r="BF141" s="248">
        <f>IF(N141="snížená",J141,0)</f>
        <v>0</v>
      </c>
      <c r="BG141" s="248">
        <f>IF(N141="zákl. přenesená",J141,0)</f>
        <v>0</v>
      </c>
      <c r="BH141" s="248">
        <f>IF(N141="sníž. přenesená",J141,0)</f>
        <v>0</v>
      </c>
      <c r="BI141" s="248">
        <f>IF(N141="nulová",J141,0)</f>
        <v>0</v>
      </c>
      <c r="BJ141" s="18" t="s">
        <v>82</v>
      </c>
      <c r="BK141" s="248">
        <f>ROUND(I141*H141,2)</f>
        <v>0</v>
      </c>
      <c r="BL141" s="18" t="s">
        <v>236</v>
      </c>
      <c r="BM141" s="247" t="s">
        <v>182</v>
      </c>
    </row>
    <row r="142" s="2" customFormat="1" ht="37.8" customHeight="1">
      <c r="A142" s="39"/>
      <c r="B142" s="40"/>
      <c r="C142" s="235" t="s">
        <v>168</v>
      </c>
      <c r="D142" s="235" t="s">
        <v>144</v>
      </c>
      <c r="E142" s="236" t="s">
        <v>764</v>
      </c>
      <c r="F142" s="237" t="s">
        <v>765</v>
      </c>
      <c r="G142" s="238" t="s">
        <v>755</v>
      </c>
      <c r="H142" s="239">
        <v>3</v>
      </c>
      <c r="I142" s="240"/>
      <c r="J142" s="241">
        <f>ROUND(I142*H142,2)</f>
        <v>0</v>
      </c>
      <c r="K142" s="242"/>
      <c r="L142" s="45"/>
      <c r="M142" s="243" t="s">
        <v>1</v>
      </c>
      <c r="N142" s="244" t="s">
        <v>39</v>
      </c>
      <c r="O142" s="92"/>
      <c r="P142" s="245">
        <f>O142*H142</f>
        <v>0</v>
      </c>
      <c r="Q142" s="245">
        <v>0</v>
      </c>
      <c r="R142" s="245">
        <f>Q142*H142</f>
        <v>0</v>
      </c>
      <c r="S142" s="245">
        <v>0</v>
      </c>
      <c r="T142" s="246">
        <f>S142*H142</f>
        <v>0</v>
      </c>
      <c r="U142" s="39"/>
      <c r="V142" s="39"/>
      <c r="W142" s="39"/>
      <c r="X142" s="39"/>
      <c r="Y142" s="39"/>
      <c r="Z142" s="39"/>
      <c r="AA142" s="39"/>
      <c r="AB142" s="39"/>
      <c r="AC142" s="39"/>
      <c r="AD142" s="39"/>
      <c r="AE142" s="39"/>
      <c r="AR142" s="247" t="s">
        <v>236</v>
      </c>
      <c r="AT142" s="247" t="s">
        <v>144</v>
      </c>
      <c r="AU142" s="247" t="s">
        <v>82</v>
      </c>
      <c r="AY142" s="18" t="s">
        <v>141</v>
      </c>
      <c r="BE142" s="248">
        <f>IF(N142="základní",J142,0)</f>
        <v>0</v>
      </c>
      <c r="BF142" s="248">
        <f>IF(N142="snížená",J142,0)</f>
        <v>0</v>
      </c>
      <c r="BG142" s="248">
        <f>IF(N142="zákl. přenesená",J142,0)</f>
        <v>0</v>
      </c>
      <c r="BH142" s="248">
        <f>IF(N142="sníž. přenesená",J142,0)</f>
        <v>0</v>
      </c>
      <c r="BI142" s="248">
        <f>IF(N142="nulová",J142,0)</f>
        <v>0</v>
      </c>
      <c r="BJ142" s="18" t="s">
        <v>82</v>
      </c>
      <c r="BK142" s="248">
        <f>ROUND(I142*H142,2)</f>
        <v>0</v>
      </c>
      <c r="BL142" s="18" t="s">
        <v>236</v>
      </c>
      <c r="BM142" s="247" t="s">
        <v>766</v>
      </c>
    </row>
    <row r="143" s="2" customFormat="1" ht="33" customHeight="1">
      <c r="A143" s="39"/>
      <c r="B143" s="40"/>
      <c r="C143" s="235" t="s">
        <v>142</v>
      </c>
      <c r="D143" s="235" t="s">
        <v>144</v>
      </c>
      <c r="E143" s="236" t="s">
        <v>767</v>
      </c>
      <c r="F143" s="237" t="s">
        <v>768</v>
      </c>
      <c r="G143" s="238" t="s">
        <v>755</v>
      </c>
      <c r="H143" s="239">
        <v>7</v>
      </c>
      <c r="I143" s="240"/>
      <c r="J143" s="241">
        <f>ROUND(I143*H143,2)</f>
        <v>0</v>
      </c>
      <c r="K143" s="242"/>
      <c r="L143" s="45"/>
      <c r="M143" s="243" t="s">
        <v>1</v>
      </c>
      <c r="N143" s="244" t="s">
        <v>39</v>
      </c>
      <c r="O143" s="92"/>
      <c r="P143" s="245">
        <f>O143*H143</f>
        <v>0</v>
      </c>
      <c r="Q143" s="245">
        <v>0</v>
      </c>
      <c r="R143" s="245">
        <f>Q143*H143</f>
        <v>0</v>
      </c>
      <c r="S143" s="245">
        <v>0</v>
      </c>
      <c r="T143" s="246">
        <f>S143*H143</f>
        <v>0</v>
      </c>
      <c r="U143" s="39"/>
      <c r="V143" s="39"/>
      <c r="W143" s="39"/>
      <c r="X143" s="39"/>
      <c r="Y143" s="39"/>
      <c r="Z143" s="39"/>
      <c r="AA143" s="39"/>
      <c r="AB143" s="39"/>
      <c r="AC143" s="39"/>
      <c r="AD143" s="39"/>
      <c r="AE143" s="39"/>
      <c r="AR143" s="247" t="s">
        <v>236</v>
      </c>
      <c r="AT143" s="247" t="s">
        <v>144</v>
      </c>
      <c r="AU143" s="247" t="s">
        <v>82</v>
      </c>
      <c r="AY143" s="18" t="s">
        <v>141</v>
      </c>
      <c r="BE143" s="248">
        <f>IF(N143="základní",J143,0)</f>
        <v>0</v>
      </c>
      <c r="BF143" s="248">
        <f>IF(N143="snížená",J143,0)</f>
        <v>0</v>
      </c>
      <c r="BG143" s="248">
        <f>IF(N143="zákl. přenesená",J143,0)</f>
        <v>0</v>
      </c>
      <c r="BH143" s="248">
        <f>IF(N143="sníž. přenesená",J143,0)</f>
        <v>0</v>
      </c>
      <c r="BI143" s="248">
        <f>IF(N143="nulová",J143,0)</f>
        <v>0</v>
      </c>
      <c r="BJ143" s="18" t="s">
        <v>82</v>
      </c>
      <c r="BK143" s="248">
        <f>ROUND(I143*H143,2)</f>
        <v>0</v>
      </c>
      <c r="BL143" s="18" t="s">
        <v>236</v>
      </c>
      <c r="BM143" s="247" t="s">
        <v>8</v>
      </c>
    </row>
    <row r="144" s="2" customFormat="1" ht="33" customHeight="1">
      <c r="A144" s="39"/>
      <c r="B144" s="40"/>
      <c r="C144" s="235" t="s">
        <v>178</v>
      </c>
      <c r="D144" s="235" t="s">
        <v>144</v>
      </c>
      <c r="E144" s="236" t="s">
        <v>769</v>
      </c>
      <c r="F144" s="237" t="s">
        <v>770</v>
      </c>
      <c r="G144" s="238" t="s">
        <v>755</v>
      </c>
      <c r="H144" s="239">
        <v>2</v>
      </c>
      <c r="I144" s="240"/>
      <c r="J144" s="241">
        <f>ROUND(I144*H144,2)</f>
        <v>0</v>
      </c>
      <c r="K144" s="242"/>
      <c r="L144" s="45"/>
      <c r="M144" s="243" t="s">
        <v>1</v>
      </c>
      <c r="N144" s="244" t="s">
        <v>39</v>
      </c>
      <c r="O144" s="92"/>
      <c r="P144" s="245">
        <f>O144*H144</f>
        <v>0</v>
      </c>
      <c r="Q144" s="245">
        <v>0</v>
      </c>
      <c r="R144" s="245">
        <f>Q144*H144</f>
        <v>0</v>
      </c>
      <c r="S144" s="245">
        <v>0</v>
      </c>
      <c r="T144" s="246">
        <f>S144*H144</f>
        <v>0</v>
      </c>
      <c r="U144" s="39"/>
      <c r="V144" s="39"/>
      <c r="W144" s="39"/>
      <c r="X144" s="39"/>
      <c r="Y144" s="39"/>
      <c r="Z144" s="39"/>
      <c r="AA144" s="39"/>
      <c r="AB144" s="39"/>
      <c r="AC144" s="39"/>
      <c r="AD144" s="39"/>
      <c r="AE144" s="39"/>
      <c r="AR144" s="247" t="s">
        <v>236</v>
      </c>
      <c r="AT144" s="247" t="s">
        <v>144</v>
      </c>
      <c r="AU144" s="247" t="s">
        <v>82</v>
      </c>
      <c r="AY144" s="18" t="s">
        <v>141</v>
      </c>
      <c r="BE144" s="248">
        <f>IF(N144="základní",J144,0)</f>
        <v>0</v>
      </c>
      <c r="BF144" s="248">
        <f>IF(N144="snížená",J144,0)</f>
        <v>0</v>
      </c>
      <c r="BG144" s="248">
        <f>IF(N144="zákl. přenesená",J144,0)</f>
        <v>0</v>
      </c>
      <c r="BH144" s="248">
        <f>IF(N144="sníž. přenesená",J144,0)</f>
        <v>0</v>
      </c>
      <c r="BI144" s="248">
        <f>IF(N144="nulová",J144,0)</f>
        <v>0</v>
      </c>
      <c r="BJ144" s="18" t="s">
        <v>82</v>
      </c>
      <c r="BK144" s="248">
        <f>ROUND(I144*H144,2)</f>
        <v>0</v>
      </c>
      <c r="BL144" s="18" t="s">
        <v>236</v>
      </c>
      <c r="BM144" s="247" t="s">
        <v>222</v>
      </c>
    </row>
    <row r="145" s="2" customFormat="1" ht="24.15" customHeight="1">
      <c r="A145" s="39"/>
      <c r="B145" s="40"/>
      <c r="C145" s="235" t="s">
        <v>182</v>
      </c>
      <c r="D145" s="235" t="s">
        <v>144</v>
      </c>
      <c r="E145" s="236" t="s">
        <v>771</v>
      </c>
      <c r="F145" s="237" t="s">
        <v>772</v>
      </c>
      <c r="G145" s="238" t="s">
        <v>755</v>
      </c>
      <c r="H145" s="239">
        <v>14</v>
      </c>
      <c r="I145" s="240"/>
      <c r="J145" s="241">
        <f>ROUND(I145*H145,2)</f>
        <v>0</v>
      </c>
      <c r="K145" s="242"/>
      <c r="L145" s="45"/>
      <c r="M145" s="243" t="s">
        <v>1</v>
      </c>
      <c r="N145" s="244" t="s">
        <v>39</v>
      </c>
      <c r="O145" s="92"/>
      <c r="P145" s="245">
        <f>O145*H145</f>
        <v>0</v>
      </c>
      <c r="Q145" s="245">
        <v>0</v>
      </c>
      <c r="R145" s="245">
        <f>Q145*H145</f>
        <v>0</v>
      </c>
      <c r="S145" s="245">
        <v>0</v>
      </c>
      <c r="T145" s="246">
        <f>S145*H145</f>
        <v>0</v>
      </c>
      <c r="U145" s="39"/>
      <c r="V145" s="39"/>
      <c r="W145" s="39"/>
      <c r="X145" s="39"/>
      <c r="Y145" s="39"/>
      <c r="Z145" s="39"/>
      <c r="AA145" s="39"/>
      <c r="AB145" s="39"/>
      <c r="AC145" s="39"/>
      <c r="AD145" s="39"/>
      <c r="AE145" s="39"/>
      <c r="AR145" s="247" t="s">
        <v>236</v>
      </c>
      <c r="AT145" s="247" t="s">
        <v>144</v>
      </c>
      <c r="AU145" s="247" t="s">
        <v>82</v>
      </c>
      <c r="AY145" s="18" t="s">
        <v>141</v>
      </c>
      <c r="BE145" s="248">
        <f>IF(N145="základní",J145,0)</f>
        <v>0</v>
      </c>
      <c r="BF145" s="248">
        <f>IF(N145="snížená",J145,0)</f>
        <v>0</v>
      </c>
      <c r="BG145" s="248">
        <f>IF(N145="zákl. přenesená",J145,0)</f>
        <v>0</v>
      </c>
      <c r="BH145" s="248">
        <f>IF(N145="sníž. přenesená",J145,0)</f>
        <v>0</v>
      </c>
      <c r="BI145" s="248">
        <f>IF(N145="nulová",J145,0)</f>
        <v>0</v>
      </c>
      <c r="BJ145" s="18" t="s">
        <v>82</v>
      </c>
      <c r="BK145" s="248">
        <f>ROUND(I145*H145,2)</f>
        <v>0</v>
      </c>
      <c r="BL145" s="18" t="s">
        <v>236</v>
      </c>
      <c r="BM145" s="247" t="s">
        <v>236</v>
      </c>
    </row>
    <row r="146" s="2" customFormat="1" ht="24.15" customHeight="1">
      <c r="A146" s="39"/>
      <c r="B146" s="40"/>
      <c r="C146" s="235" t="s">
        <v>173</v>
      </c>
      <c r="D146" s="235" t="s">
        <v>144</v>
      </c>
      <c r="E146" s="236" t="s">
        <v>773</v>
      </c>
      <c r="F146" s="237" t="s">
        <v>774</v>
      </c>
      <c r="G146" s="238" t="s">
        <v>755</v>
      </c>
      <c r="H146" s="239">
        <v>4</v>
      </c>
      <c r="I146" s="240"/>
      <c r="J146" s="241">
        <f>ROUND(I146*H146,2)</f>
        <v>0</v>
      </c>
      <c r="K146" s="242"/>
      <c r="L146" s="45"/>
      <c r="M146" s="243" t="s">
        <v>1</v>
      </c>
      <c r="N146" s="244" t="s">
        <v>39</v>
      </c>
      <c r="O146" s="92"/>
      <c r="P146" s="245">
        <f>O146*H146</f>
        <v>0</v>
      </c>
      <c r="Q146" s="245">
        <v>0</v>
      </c>
      <c r="R146" s="245">
        <f>Q146*H146</f>
        <v>0</v>
      </c>
      <c r="S146" s="245">
        <v>0</v>
      </c>
      <c r="T146" s="246">
        <f>S146*H146</f>
        <v>0</v>
      </c>
      <c r="U146" s="39"/>
      <c r="V146" s="39"/>
      <c r="W146" s="39"/>
      <c r="X146" s="39"/>
      <c r="Y146" s="39"/>
      <c r="Z146" s="39"/>
      <c r="AA146" s="39"/>
      <c r="AB146" s="39"/>
      <c r="AC146" s="39"/>
      <c r="AD146" s="39"/>
      <c r="AE146" s="39"/>
      <c r="AR146" s="247" t="s">
        <v>236</v>
      </c>
      <c r="AT146" s="247" t="s">
        <v>144</v>
      </c>
      <c r="AU146" s="247" t="s">
        <v>82</v>
      </c>
      <c r="AY146" s="18" t="s">
        <v>141</v>
      </c>
      <c r="BE146" s="248">
        <f>IF(N146="základní",J146,0)</f>
        <v>0</v>
      </c>
      <c r="BF146" s="248">
        <f>IF(N146="snížená",J146,0)</f>
        <v>0</v>
      </c>
      <c r="BG146" s="248">
        <f>IF(N146="zákl. přenesená",J146,0)</f>
        <v>0</v>
      </c>
      <c r="BH146" s="248">
        <f>IF(N146="sníž. přenesená",J146,0)</f>
        <v>0</v>
      </c>
      <c r="BI146" s="248">
        <f>IF(N146="nulová",J146,0)</f>
        <v>0</v>
      </c>
      <c r="BJ146" s="18" t="s">
        <v>82</v>
      </c>
      <c r="BK146" s="248">
        <f>ROUND(I146*H146,2)</f>
        <v>0</v>
      </c>
      <c r="BL146" s="18" t="s">
        <v>236</v>
      </c>
      <c r="BM146" s="247" t="s">
        <v>247</v>
      </c>
    </row>
    <row r="147" s="12" customFormat="1" ht="25.92" customHeight="1">
      <c r="A147" s="12"/>
      <c r="B147" s="219"/>
      <c r="C147" s="220"/>
      <c r="D147" s="221" t="s">
        <v>73</v>
      </c>
      <c r="E147" s="222" t="s">
        <v>775</v>
      </c>
      <c r="F147" s="222" t="s">
        <v>776</v>
      </c>
      <c r="G147" s="220"/>
      <c r="H147" s="220"/>
      <c r="I147" s="223"/>
      <c r="J147" s="224">
        <f>BK147</f>
        <v>0</v>
      </c>
      <c r="K147" s="220"/>
      <c r="L147" s="225"/>
      <c r="M147" s="226"/>
      <c r="N147" s="227"/>
      <c r="O147" s="227"/>
      <c r="P147" s="228">
        <f>SUM(P148:P165)</f>
        <v>0</v>
      </c>
      <c r="Q147" s="227"/>
      <c r="R147" s="228">
        <f>SUM(R148:R165)</f>
        <v>0</v>
      </c>
      <c r="S147" s="227"/>
      <c r="T147" s="229">
        <f>SUM(T148:T165)</f>
        <v>0</v>
      </c>
      <c r="U147" s="12"/>
      <c r="V147" s="12"/>
      <c r="W147" s="12"/>
      <c r="X147" s="12"/>
      <c r="Y147" s="12"/>
      <c r="Z147" s="12"/>
      <c r="AA147" s="12"/>
      <c r="AB147" s="12"/>
      <c r="AC147" s="12"/>
      <c r="AD147" s="12"/>
      <c r="AE147" s="12"/>
      <c r="AR147" s="230" t="s">
        <v>82</v>
      </c>
      <c r="AT147" s="231" t="s">
        <v>73</v>
      </c>
      <c r="AU147" s="231" t="s">
        <v>74</v>
      </c>
      <c r="AY147" s="230" t="s">
        <v>141</v>
      </c>
      <c r="BK147" s="232">
        <f>SUM(BK148:BK165)</f>
        <v>0</v>
      </c>
    </row>
    <row r="148" s="2" customFormat="1" ht="66.75" customHeight="1">
      <c r="A148" s="39"/>
      <c r="B148" s="40"/>
      <c r="C148" s="235" t="s">
        <v>766</v>
      </c>
      <c r="D148" s="235" t="s">
        <v>144</v>
      </c>
      <c r="E148" s="236" t="s">
        <v>777</v>
      </c>
      <c r="F148" s="237" t="s">
        <v>778</v>
      </c>
      <c r="G148" s="238" t="s">
        <v>755</v>
      </c>
      <c r="H148" s="239">
        <v>4</v>
      </c>
      <c r="I148" s="240"/>
      <c r="J148" s="241">
        <f>ROUND(I148*H148,2)</f>
        <v>0</v>
      </c>
      <c r="K148" s="242"/>
      <c r="L148" s="45"/>
      <c r="M148" s="243" t="s">
        <v>1</v>
      </c>
      <c r="N148" s="244" t="s">
        <v>39</v>
      </c>
      <c r="O148" s="92"/>
      <c r="P148" s="245">
        <f>O148*H148</f>
        <v>0</v>
      </c>
      <c r="Q148" s="245">
        <v>0</v>
      </c>
      <c r="R148" s="245">
        <f>Q148*H148</f>
        <v>0</v>
      </c>
      <c r="S148" s="245">
        <v>0</v>
      </c>
      <c r="T148" s="246">
        <f>S148*H148</f>
        <v>0</v>
      </c>
      <c r="U148" s="39"/>
      <c r="V148" s="39"/>
      <c r="W148" s="39"/>
      <c r="X148" s="39"/>
      <c r="Y148" s="39"/>
      <c r="Z148" s="39"/>
      <c r="AA148" s="39"/>
      <c r="AB148" s="39"/>
      <c r="AC148" s="39"/>
      <c r="AD148" s="39"/>
      <c r="AE148" s="39"/>
      <c r="AR148" s="247" t="s">
        <v>236</v>
      </c>
      <c r="AT148" s="247" t="s">
        <v>144</v>
      </c>
      <c r="AU148" s="247" t="s">
        <v>82</v>
      </c>
      <c r="AY148" s="18" t="s">
        <v>141</v>
      </c>
      <c r="BE148" s="248">
        <f>IF(N148="základní",J148,0)</f>
        <v>0</v>
      </c>
      <c r="BF148" s="248">
        <f>IF(N148="snížená",J148,0)</f>
        <v>0</v>
      </c>
      <c r="BG148" s="248">
        <f>IF(N148="zákl. přenesená",J148,0)</f>
        <v>0</v>
      </c>
      <c r="BH148" s="248">
        <f>IF(N148="sníž. přenesená",J148,0)</f>
        <v>0</v>
      </c>
      <c r="BI148" s="248">
        <f>IF(N148="nulová",J148,0)</f>
        <v>0</v>
      </c>
      <c r="BJ148" s="18" t="s">
        <v>82</v>
      </c>
      <c r="BK148" s="248">
        <f>ROUND(I148*H148,2)</f>
        <v>0</v>
      </c>
      <c r="BL148" s="18" t="s">
        <v>236</v>
      </c>
      <c r="BM148" s="247" t="s">
        <v>262</v>
      </c>
    </row>
    <row r="149" s="2" customFormat="1" ht="49.05" customHeight="1">
      <c r="A149" s="39"/>
      <c r="B149" s="40"/>
      <c r="C149" s="235" t="s">
        <v>209</v>
      </c>
      <c r="D149" s="235" t="s">
        <v>144</v>
      </c>
      <c r="E149" s="236" t="s">
        <v>779</v>
      </c>
      <c r="F149" s="237" t="s">
        <v>780</v>
      </c>
      <c r="G149" s="238" t="s">
        <v>755</v>
      </c>
      <c r="H149" s="239">
        <v>6</v>
      </c>
      <c r="I149" s="240"/>
      <c r="J149" s="241">
        <f>ROUND(I149*H149,2)</f>
        <v>0</v>
      </c>
      <c r="K149" s="242"/>
      <c r="L149" s="45"/>
      <c r="M149" s="243" t="s">
        <v>1</v>
      </c>
      <c r="N149" s="244" t="s">
        <v>39</v>
      </c>
      <c r="O149" s="92"/>
      <c r="P149" s="245">
        <f>O149*H149</f>
        <v>0</v>
      </c>
      <c r="Q149" s="245">
        <v>0</v>
      </c>
      <c r="R149" s="245">
        <f>Q149*H149</f>
        <v>0</v>
      </c>
      <c r="S149" s="245">
        <v>0</v>
      </c>
      <c r="T149" s="246">
        <f>S149*H149</f>
        <v>0</v>
      </c>
      <c r="U149" s="39"/>
      <c r="V149" s="39"/>
      <c r="W149" s="39"/>
      <c r="X149" s="39"/>
      <c r="Y149" s="39"/>
      <c r="Z149" s="39"/>
      <c r="AA149" s="39"/>
      <c r="AB149" s="39"/>
      <c r="AC149" s="39"/>
      <c r="AD149" s="39"/>
      <c r="AE149" s="39"/>
      <c r="AR149" s="247" t="s">
        <v>236</v>
      </c>
      <c r="AT149" s="247" t="s">
        <v>144</v>
      </c>
      <c r="AU149" s="247" t="s">
        <v>82</v>
      </c>
      <c r="AY149" s="18" t="s">
        <v>141</v>
      </c>
      <c r="BE149" s="248">
        <f>IF(N149="základní",J149,0)</f>
        <v>0</v>
      </c>
      <c r="BF149" s="248">
        <f>IF(N149="snížená",J149,0)</f>
        <v>0</v>
      </c>
      <c r="BG149" s="248">
        <f>IF(N149="zákl. přenesená",J149,0)</f>
        <v>0</v>
      </c>
      <c r="BH149" s="248">
        <f>IF(N149="sníž. přenesená",J149,0)</f>
        <v>0</v>
      </c>
      <c r="BI149" s="248">
        <f>IF(N149="nulová",J149,0)</f>
        <v>0</v>
      </c>
      <c r="BJ149" s="18" t="s">
        <v>82</v>
      </c>
      <c r="BK149" s="248">
        <f>ROUND(I149*H149,2)</f>
        <v>0</v>
      </c>
      <c r="BL149" s="18" t="s">
        <v>236</v>
      </c>
      <c r="BM149" s="247" t="s">
        <v>273</v>
      </c>
    </row>
    <row r="150" s="2" customFormat="1" ht="49.05" customHeight="1">
      <c r="A150" s="39"/>
      <c r="B150" s="40"/>
      <c r="C150" s="235" t="s">
        <v>8</v>
      </c>
      <c r="D150" s="235" t="s">
        <v>144</v>
      </c>
      <c r="E150" s="236" t="s">
        <v>781</v>
      </c>
      <c r="F150" s="237" t="s">
        <v>782</v>
      </c>
      <c r="G150" s="238" t="s">
        <v>755</v>
      </c>
      <c r="H150" s="239">
        <v>3</v>
      </c>
      <c r="I150" s="240"/>
      <c r="J150" s="241">
        <f>ROUND(I150*H150,2)</f>
        <v>0</v>
      </c>
      <c r="K150" s="242"/>
      <c r="L150" s="45"/>
      <c r="M150" s="243" t="s">
        <v>1</v>
      </c>
      <c r="N150" s="244" t="s">
        <v>39</v>
      </c>
      <c r="O150" s="92"/>
      <c r="P150" s="245">
        <f>O150*H150</f>
        <v>0</v>
      </c>
      <c r="Q150" s="245">
        <v>0</v>
      </c>
      <c r="R150" s="245">
        <f>Q150*H150</f>
        <v>0</v>
      </c>
      <c r="S150" s="245">
        <v>0</v>
      </c>
      <c r="T150" s="246">
        <f>S150*H150</f>
        <v>0</v>
      </c>
      <c r="U150" s="39"/>
      <c r="V150" s="39"/>
      <c r="W150" s="39"/>
      <c r="X150" s="39"/>
      <c r="Y150" s="39"/>
      <c r="Z150" s="39"/>
      <c r="AA150" s="39"/>
      <c r="AB150" s="39"/>
      <c r="AC150" s="39"/>
      <c r="AD150" s="39"/>
      <c r="AE150" s="39"/>
      <c r="AR150" s="247" t="s">
        <v>236</v>
      </c>
      <c r="AT150" s="247" t="s">
        <v>144</v>
      </c>
      <c r="AU150" s="247" t="s">
        <v>82</v>
      </c>
      <c r="AY150" s="18" t="s">
        <v>141</v>
      </c>
      <c r="BE150" s="248">
        <f>IF(N150="základní",J150,0)</f>
        <v>0</v>
      </c>
      <c r="BF150" s="248">
        <f>IF(N150="snížená",J150,0)</f>
        <v>0</v>
      </c>
      <c r="BG150" s="248">
        <f>IF(N150="zákl. přenesená",J150,0)</f>
        <v>0</v>
      </c>
      <c r="BH150" s="248">
        <f>IF(N150="sníž. přenesená",J150,0)</f>
        <v>0</v>
      </c>
      <c r="BI150" s="248">
        <f>IF(N150="nulová",J150,0)</f>
        <v>0</v>
      </c>
      <c r="BJ150" s="18" t="s">
        <v>82</v>
      </c>
      <c r="BK150" s="248">
        <f>ROUND(I150*H150,2)</f>
        <v>0</v>
      </c>
      <c r="BL150" s="18" t="s">
        <v>236</v>
      </c>
      <c r="BM150" s="247" t="s">
        <v>285</v>
      </c>
    </row>
    <row r="151" s="2" customFormat="1" ht="16.5" customHeight="1">
      <c r="A151" s="39"/>
      <c r="B151" s="40"/>
      <c r="C151" s="235" t="s">
        <v>217</v>
      </c>
      <c r="D151" s="235" t="s">
        <v>144</v>
      </c>
      <c r="E151" s="236" t="s">
        <v>783</v>
      </c>
      <c r="F151" s="237" t="s">
        <v>784</v>
      </c>
      <c r="G151" s="238" t="s">
        <v>785</v>
      </c>
      <c r="H151" s="239">
        <v>1</v>
      </c>
      <c r="I151" s="240"/>
      <c r="J151" s="241">
        <f>ROUND(I151*H151,2)</f>
        <v>0</v>
      </c>
      <c r="K151" s="242"/>
      <c r="L151" s="45"/>
      <c r="M151" s="243" t="s">
        <v>1</v>
      </c>
      <c r="N151" s="244" t="s">
        <v>39</v>
      </c>
      <c r="O151" s="92"/>
      <c r="P151" s="245">
        <f>O151*H151</f>
        <v>0</v>
      </c>
      <c r="Q151" s="245">
        <v>0</v>
      </c>
      <c r="R151" s="245">
        <f>Q151*H151</f>
        <v>0</v>
      </c>
      <c r="S151" s="245">
        <v>0</v>
      </c>
      <c r="T151" s="246">
        <f>S151*H151</f>
        <v>0</v>
      </c>
      <c r="U151" s="39"/>
      <c r="V151" s="39"/>
      <c r="W151" s="39"/>
      <c r="X151" s="39"/>
      <c r="Y151" s="39"/>
      <c r="Z151" s="39"/>
      <c r="AA151" s="39"/>
      <c r="AB151" s="39"/>
      <c r="AC151" s="39"/>
      <c r="AD151" s="39"/>
      <c r="AE151" s="39"/>
      <c r="AR151" s="247" t="s">
        <v>236</v>
      </c>
      <c r="AT151" s="247" t="s">
        <v>144</v>
      </c>
      <c r="AU151" s="247" t="s">
        <v>82</v>
      </c>
      <c r="AY151" s="18" t="s">
        <v>141</v>
      </c>
      <c r="BE151" s="248">
        <f>IF(N151="základní",J151,0)</f>
        <v>0</v>
      </c>
      <c r="BF151" s="248">
        <f>IF(N151="snížená",J151,0)</f>
        <v>0</v>
      </c>
      <c r="BG151" s="248">
        <f>IF(N151="zákl. přenesená",J151,0)</f>
        <v>0</v>
      </c>
      <c r="BH151" s="248">
        <f>IF(N151="sníž. přenesená",J151,0)</f>
        <v>0</v>
      </c>
      <c r="BI151" s="248">
        <f>IF(N151="nulová",J151,0)</f>
        <v>0</v>
      </c>
      <c r="BJ151" s="18" t="s">
        <v>82</v>
      </c>
      <c r="BK151" s="248">
        <f>ROUND(I151*H151,2)</f>
        <v>0</v>
      </c>
      <c r="BL151" s="18" t="s">
        <v>236</v>
      </c>
      <c r="BM151" s="247" t="s">
        <v>294</v>
      </c>
    </row>
    <row r="152" s="2" customFormat="1" ht="24.15" customHeight="1">
      <c r="A152" s="39"/>
      <c r="B152" s="40"/>
      <c r="C152" s="235" t="s">
        <v>222</v>
      </c>
      <c r="D152" s="235" t="s">
        <v>144</v>
      </c>
      <c r="E152" s="236" t="s">
        <v>786</v>
      </c>
      <c r="F152" s="237" t="s">
        <v>787</v>
      </c>
      <c r="G152" s="238" t="s">
        <v>785</v>
      </c>
      <c r="H152" s="239">
        <v>1</v>
      </c>
      <c r="I152" s="240"/>
      <c r="J152" s="241">
        <f>ROUND(I152*H152,2)</f>
        <v>0</v>
      </c>
      <c r="K152" s="242"/>
      <c r="L152" s="45"/>
      <c r="M152" s="243" t="s">
        <v>1</v>
      </c>
      <c r="N152" s="244" t="s">
        <v>39</v>
      </c>
      <c r="O152" s="92"/>
      <c r="P152" s="245">
        <f>O152*H152</f>
        <v>0</v>
      </c>
      <c r="Q152" s="245">
        <v>0</v>
      </c>
      <c r="R152" s="245">
        <f>Q152*H152</f>
        <v>0</v>
      </c>
      <c r="S152" s="245">
        <v>0</v>
      </c>
      <c r="T152" s="246">
        <f>S152*H152</f>
        <v>0</v>
      </c>
      <c r="U152" s="39"/>
      <c r="V152" s="39"/>
      <c r="W152" s="39"/>
      <c r="X152" s="39"/>
      <c r="Y152" s="39"/>
      <c r="Z152" s="39"/>
      <c r="AA152" s="39"/>
      <c r="AB152" s="39"/>
      <c r="AC152" s="39"/>
      <c r="AD152" s="39"/>
      <c r="AE152" s="39"/>
      <c r="AR152" s="247" t="s">
        <v>236</v>
      </c>
      <c r="AT152" s="247" t="s">
        <v>144</v>
      </c>
      <c r="AU152" s="247" t="s">
        <v>82</v>
      </c>
      <c r="AY152" s="18" t="s">
        <v>141</v>
      </c>
      <c r="BE152" s="248">
        <f>IF(N152="základní",J152,0)</f>
        <v>0</v>
      </c>
      <c r="BF152" s="248">
        <f>IF(N152="snížená",J152,0)</f>
        <v>0</v>
      </c>
      <c r="BG152" s="248">
        <f>IF(N152="zákl. přenesená",J152,0)</f>
        <v>0</v>
      </c>
      <c r="BH152" s="248">
        <f>IF(N152="sníž. přenesená",J152,0)</f>
        <v>0</v>
      </c>
      <c r="BI152" s="248">
        <f>IF(N152="nulová",J152,0)</f>
        <v>0</v>
      </c>
      <c r="BJ152" s="18" t="s">
        <v>82</v>
      </c>
      <c r="BK152" s="248">
        <f>ROUND(I152*H152,2)</f>
        <v>0</v>
      </c>
      <c r="BL152" s="18" t="s">
        <v>236</v>
      </c>
      <c r="BM152" s="247" t="s">
        <v>303</v>
      </c>
    </row>
    <row r="153" s="2" customFormat="1" ht="44.25" customHeight="1">
      <c r="A153" s="39"/>
      <c r="B153" s="40"/>
      <c r="C153" s="235" t="s">
        <v>228</v>
      </c>
      <c r="D153" s="235" t="s">
        <v>144</v>
      </c>
      <c r="E153" s="236" t="s">
        <v>788</v>
      </c>
      <c r="F153" s="237" t="s">
        <v>789</v>
      </c>
      <c r="G153" s="238" t="s">
        <v>755</v>
      </c>
      <c r="H153" s="239">
        <v>3</v>
      </c>
      <c r="I153" s="240"/>
      <c r="J153" s="241">
        <f>ROUND(I153*H153,2)</f>
        <v>0</v>
      </c>
      <c r="K153" s="242"/>
      <c r="L153" s="45"/>
      <c r="M153" s="243" t="s">
        <v>1</v>
      </c>
      <c r="N153" s="244" t="s">
        <v>39</v>
      </c>
      <c r="O153" s="92"/>
      <c r="P153" s="245">
        <f>O153*H153</f>
        <v>0</v>
      </c>
      <c r="Q153" s="245">
        <v>0</v>
      </c>
      <c r="R153" s="245">
        <f>Q153*H153</f>
        <v>0</v>
      </c>
      <c r="S153" s="245">
        <v>0</v>
      </c>
      <c r="T153" s="246">
        <f>S153*H153</f>
        <v>0</v>
      </c>
      <c r="U153" s="39"/>
      <c r="V153" s="39"/>
      <c r="W153" s="39"/>
      <c r="X153" s="39"/>
      <c r="Y153" s="39"/>
      <c r="Z153" s="39"/>
      <c r="AA153" s="39"/>
      <c r="AB153" s="39"/>
      <c r="AC153" s="39"/>
      <c r="AD153" s="39"/>
      <c r="AE153" s="39"/>
      <c r="AR153" s="247" t="s">
        <v>236</v>
      </c>
      <c r="AT153" s="247" t="s">
        <v>144</v>
      </c>
      <c r="AU153" s="247" t="s">
        <v>82</v>
      </c>
      <c r="AY153" s="18" t="s">
        <v>141</v>
      </c>
      <c r="BE153" s="248">
        <f>IF(N153="základní",J153,0)</f>
        <v>0</v>
      </c>
      <c r="BF153" s="248">
        <f>IF(N153="snížená",J153,0)</f>
        <v>0</v>
      </c>
      <c r="BG153" s="248">
        <f>IF(N153="zákl. přenesená",J153,0)</f>
        <v>0</v>
      </c>
      <c r="BH153" s="248">
        <f>IF(N153="sníž. přenesená",J153,0)</f>
        <v>0</v>
      </c>
      <c r="BI153" s="248">
        <f>IF(N153="nulová",J153,0)</f>
        <v>0</v>
      </c>
      <c r="BJ153" s="18" t="s">
        <v>82</v>
      </c>
      <c r="BK153" s="248">
        <f>ROUND(I153*H153,2)</f>
        <v>0</v>
      </c>
      <c r="BL153" s="18" t="s">
        <v>236</v>
      </c>
      <c r="BM153" s="247" t="s">
        <v>315</v>
      </c>
    </row>
    <row r="154" s="2" customFormat="1" ht="49.05" customHeight="1">
      <c r="A154" s="39"/>
      <c r="B154" s="40"/>
      <c r="C154" s="235" t="s">
        <v>236</v>
      </c>
      <c r="D154" s="235" t="s">
        <v>144</v>
      </c>
      <c r="E154" s="236" t="s">
        <v>790</v>
      </c>
      <c r="F154" s="237" t="s">
        <v>791</v>
      </c>
      <c r="G154" s="238" t="s">
        <v>755</v>
      </c>
      <c r="H154" s="239">
        <v>64</v>
      </c>
      <c r="I154" s="240"/>
      <c r="J154" s="241">
        <f>ROUND(I154*H154,2)</f>
        <v>0</v>
      </c>
      <c r="K154" s="242"/>
      <c r="L154" s="45"/>
      <c r="M154" s="243" t="s">
        <v>1</v>
      </c>
      <c r="N154" s="244" t="s">
        <v>39</v>
      </c>
      <c r="O154" s="92"/>
      <c r="P154" s="245">
        <f>O154*H154</f>
        <v>0</v>
      </c>
      <c r="Q154" s="245">
        <v>0</v>
      </c>
      <c r="R154" s="245">
        <f>Q154*H154</f>
        <v>0</v>
      </c>
      <c r="S154" s="245">
        <v>0</v>
      </c>
      <c r="T154" s="246">
        <f>S154*H154</f>
        <v>0</v>
      </c>
      <c r="U154" s="39"/>
      <c r="V154" s="39"/>
      <c r="W154" s="39"/>
      <c r="X154" s="39"/>
      <c r="Y154" s="39"/>
      <c r="Z154" s="39"/>
      <c r="AA154" s="39"/>
      <c r="AB154" s="39"/>
      <c r="AC154" s="39"/>
      <c r="AD154" s="39"/>
      <c r="AE154" s="39"/>
      <c r="AR154" s="247" t="s">
        <v>236</v>
      </c>
      <c r="AT154" s="247" t="s">
        <v>144</v>
      </c>
      <c r="AU154" s="247" t="s">
        <v>82</v>
      </c>
      <c r="AY154" s="18" t="s">
        <v>141</v>
      </c>
      <c r="BE154" s="248">
        <f>IF(N154="základní",J154,0)</f>
        <v>0</v>
      </c>
      <c r="BF154" s="248">
        <f>IF(N154="snížená",J154,0)</f>
        <v>0</v>
      </c>
      <c r="BG154" s="248">
        <f>IF(N154="zákl. přenesená",J154,0)</f>
        <v>0</v>
      </c>
      <c r="BH154" s="248">
        <f>IF(N154="sníž. přenesená",J154,0)</f>
        <v>0</v>
      </c>
      <c r="BI154" s="248">
        <f>IF(N154="nulová",J154,0)</f>
        <v>0</v>
      </c>
      <c r="BJ154" s="18" t="s">
        <v>82</v>
      </c>
      <c r="BK154" s="248">
        <f>ROUND(I154*H154,2)</f>
        <v>0</v>
      </c>
      <c r="BL154" s="18" t="s">
        <v>236</v>
      </c>
      <c r="BM154" s="247" t="s">
        <v>244</v>
      </c>
    </row>
    <row r="155" s="2" customFormat="1" ht="49.05" customHeight="1">
      <c r="A155" s="39"/>
      <c r="B155" s="40"/>
      <c r="C155" s="235" t="s">
        <v>240</v>
      </c>
      <c r="D155" s="235" t="s">
        <v>144</v>
      </c>
      <c r="E155" s="236" t="s">
        <v>792</v>
      </c>
      <c r="F155" s="237" t="s">
        <v>793</v>
      </c>
      <c r="G155" s="238" t="s">
        <v>755</v>
      </c>
      <c r="H155" s="239">
        <v>14</v>
      </c>
      <c r="I155" s="240"/>
      <c r="J155" s="241">
        <f>ROUND(I155*H155,2)</f>
        <v>0</v>
      </c>
      <c r="K155" s="242"/>
      <c r="L155" s="45"/>
      <c r="M155" s="243" t="s">
        <v>1</v>
      </c>
      <c r="N155" s="244" t="s">
        <v>39</v>
      </c>
      <c r="O155" s="92"/>
      <c r="P155" s="245">
        <f>O155*H155</f>
        <v>0</v>
      </c>
      <c r="Q155" s="245">
        <v>0</v>
      </c>
      <c r="R155" s="245">
        <f>Q155*H155</f>
        <v>0</v>
      </c>
      <c r="S155" s="245">
        <v>0</v>
      </c>
      <c r="T155" s="246">
        <f>S155*H155</f>
        <v>0</v>
      </c>
      <c r="U155" s="39"/>
      <c r="V155" s="39"/>
      <c r="W155" s="39"/>
      <c r="X155" s="39"/>
      <c r="Y155" s="39"/>
      <c r="Z155" s="39"/>
      <c r="AA155" s="39"/>
      <c r="AB155" s="39"/>
      <c r="AC155" s="39"/>
      <c r="AD155" s="39"/>
      <c r="AE155" s="39"/>
      <c r="AR155" s="247" t="s">
        <v>236</v>
      </c>
      <c r="AT155" s="247" t="s">
        <v>144</v>
      </c>
      <c r="AU155" s="247" t="s">
        <v>82</v>
      </c>
      <c r="AY155" s="18" t="s">
        <v>141</v>
      </c>
      <c r="BE155" s="248">
        <f>IF(N155="základní",J155,0)</f>
        <v>0</v>
      </c>
      <c r="BF155" s="248">
        <f>IF(N155="snížená",J155,0)</f>
        <v>0</v>
      </c>
      <c r="BG155" s="248">
        <f>IF(N155="zákl. přenesená",J155,0)</f>
        <v>0</v>
      </c>
      <c r="BH155" s="248">
        <f>IF(N155="sníž. přenesená",J155,0)</f>
        <v>0</v>
      </c>
      <c r="BI155" s="248">
        <f>IF(N155="nulová",J155,0)</f>
        <v>0</v>
      </c>
      <c r="BJ155" s="18" t="s">
        <v>82</v>
      </c>
      <c r="BK155" s="248">
        <f>ROUND(I155*H155,2)</f>
        <v>0</v>
      </c>
      <c r="BL155" s="18" t="s">
        <v>236</v>
      </c>
      <c r="BM155" s="247" t="s">
        <v>332</v>
      </c>
    </row>
    <row r="156" s="2" customFormat="1" ht="24.15" customHeight="1">
      <c r="A156" s="39"/>
      <c r="B156" s="40"/>
      <c r="C156" s="235" t="s">
        <v>247</v>
      </c>
      <c r="D156" s="235" t="s">
        <v>144</v>
      </c>
      <c r="E156" s="236" t="s">
        <v>794</v>
      </c>
      <c r="F156" s="237" t="s">
        <v>795</v>
      </c>
      <c r="G156" s="238" t="s">
        <v>755</v>
      </c>
      <c r="H156" s="239">
        <v>16</v>
      </c>
      <c r="I156" s="240"/>
      <c r="J156" s="241">
        <f>ROUND(I156*H156,2)</f>
        <v>0</v>
      </c>
      <c r="K156" s="242"/>
      <c r="L156" s="45"/>
      <c r="M156" s="243" t="s">
        <v>1</v>
      </c>
      <c r="N156" s="244" t="s">
        <v>39</v>
      </c>
      <c r="O156" s="92"/>
      <c r="P156" s="245">
        <f>O156*H156</f>
        <v>0</v>
      </c>
      <c r="Q156" s="245">
        <v>0</v>
      </c>
      <c r="R156" s="245">
        <f>Q156*H156</f>
        <v>0</v>
      </c>
      <c r="S156" s="245">
        <v>0</v>
      </c>
      <c r="T156" s="246">
        <f>S156*H156</f>
        <v>0</v>
      </c>
      <c r="U156" s="39"/>
      <c r="V156" s="39"/>
      <c r="W156" s="39"/>
      <c r="X156" s="39"/>
      <c r="Y156" s="39"/>
      <c r="Z156" s="39"/>
      <c r="AA156" s="39"/>
      <c r="AB156" s="39"/>
      <c r="AC156" s="39"/>
      <c r="AD156" s="39"/>
      <c r="AE156" s="39"/>
      <c r="AR156" s="247" t="s">
        <v>236</v>
      </c>
      <c r="AT156" s="247" t="s">
        <v>144</v>
      </c>
      <c r="AU156" s="247" t="s">
        <v>82</v>
      </c>
      <c r="AY156" s="18" t="s">
        <v>141</v>
      </c>
      <c r="BE156" s="248">
        <f>IF(N156="základní",J156,0)</f>
        <v>0</v>
      </c>
      <c r="BF156" s="248">
        <f>IF(N156="snížená",J156,0)</f>
        <v>0</v>
      </c>
      <c r="BG156" s="248">
        <f>IF(N156="zákl. přenesená",J156,0)</f>
        <v>0</v>
      </c>
      <c r="BH156" s="248">
        <f>IF(N156="sníž. přenesená",J156,0)</f>
        <v>0</v>
      </c>
      <c r="BI156" s="248">
        <f>IF(N156="nulová",J156,0)</f>
        <v>0</v>
      </c>
      <c r="BJ156" s="18" t="s">
        <v>82</v>
      </c>
      <c r="BK156" s="248">
        <f>ROUND(I156*H156,2)</f>
        <v>0</v>
      </c>
      <c r="BL156" s="18" t="s">
        <v>236</v>
      </c>
      <c r="BM156" s="247" t="s">
        <v>343</v>
      </c>
    </row>
    <row r="157" s="2" customFormat="1" ht="33" customHeight="1">
      <c r="A157" s="39"/>
      <c r="B157" s="40"/>
      <c r="C157" s="235" t="s">
        <v>254</v>
      </c>
      <c r="D157" s="235" t="s">
        <v>144</v>
      </c>
      <c r="E157" s="236" t="s">
        <v>796</v>
      </c>
      <c r="F157" s="237" t="s">
        <v>797</v>
      </c>
      <c r="G157" s="238" t="s">
        <v>755</v>
      </c>
      <c r="H157" s="239">
        <v>14</v>
      </c>
      <c r="I157" s="240"/>
      <c r="J157" s="241">
        <f>ROUND(I157*H157,2)</f>
        <v>0</v>
      </c>
      <c r="K157" s="242"/>
      <c r="L157" s="45"/>
      <c r="M157" s="243" t="s">
        <v>1</v>
      </c>
      <c r="N157" s="244" t="s">
        <v>39</v>
      </c>
      <c r="O157" s="92"/>
      <c r="P157" s="245">
        <f>O157*H157</f>
        <v>0</v>
      </c>
      <c r="Q157" s="245">
        <v>0</v>
      </c>
      <c r="R157" s="245">
        <f>Q157*H157</f>
        <v>0</v>
      </c>
      <c r="S157" s="245">
        <v>0</v>
      </c>
      <c r="T157" s="246">
        <f>S157*H157</f>
        <v>0</v>
      </c>
      <c r="U157" s="39"/>
      <c r="V157" s="39"/>
      <c r="W157" s="39"/>
      <c r="X157" s="39"/>
      <c r="Y157" s="39"/>
      <c r="Z157" s="39"/>
      <c r="AA157" s="39"/>
      <c r="AB157" s="39"/>
      <c r="AC157" s="39"/>
      <c r="AD157" s="39"/>
      <c r="AE157" s="39"/>
      <c r="AR157" s="247" t="s">
        <v>236</v>
      </c>
      <c r="AT157" s="247" t="s">
        <v>144</v>
      </c>
      <c r="AU157" s="247" t="s">
        <v>82</v>
      </c>
      <c r="AY157" s="18" t="s">
        <v>141</v>
      </c>
      <c r="BE157" s="248">
        <f>IF(N157="základní",J157,0)</f>
        <v>0</v>
      </c>
      <c r="BF157" s="248">
        <f>IF(N157="snížená",J157,0)</f>
        <v>0</v>
      </c>
      <c r="BG157" s="248">
        <f>IF(N157="zákl. přenesená",J157,0)</f>
        <v>0</v>
      </c>
      <c r="BH157" s="248">
        <f>IF(N157="sníž. přenesená",J157,0)</f>
        <v>0</v>
      </c>
      <c r="BI157" s="248">
        <f>IF(N157="nulová",J157,0)</f>
        <v>0</v>
      </c>
      <c r="BJ157" s="18" t="s">
        <v>82</v>
      </c>
      <c r="BK157" s="248">
        <f>ROUND(I157*H157,2)</f>
        <v>0</v>
      </c>
      <c r="BL157" s="18" t="s">
        <v>236</v>
      </c>
      <c r="BM157" s="247" t="s">
        <v>353</v>
      </c>
    </row>
    <row r="158" s="2" customFormat="1" ht="33" customHeight="1">
      <c r="A158" s="39"/>
      <c r="B158" s="40"/>
      <c r="C158" s="235" t="s">
        <v>262</v>
      </c>
      <c r="D158" s="235" t="s">
        <v>144</v>
      </c>
      <c r="E158" s="236" t="s">
        <v>798</v>
      </c>
      <c r="F158" s="237" t="s">
        <v>799</v>
      </c>
      <c r="G158" s="238" t="s">
        <v>755</v>
      </c>
      <c r="H158" s="239">
        <v>12</v>
      </c>
      <c r="I158" s="240"/>
      <c r="J158" s="241">
        <f>ROUND(I158*H158,2)</f>
        <v>0</v>
      </c>
      <c r="K158" s="242"/>
      <c r="L158" s="45"/>
      <c r="M158" s="243" t="s">
        <v>1</v>
      </c>
      <c r="N158" s="244" t="s">
        <v>39</v>
      </c>
      <c r="O158" s="92"/>
      <c r="P158" s="245">
        <f>O158*H158</f>
        <v>0</v>
      </c>
      <c r="Q158" s="245">
        <v>0</v>
      </c>
      <c r="R158" s="245">
        <f>Q158*H158</f>
        <v>0</v>
      </c>
      <c r="S158" s="245">
        <v>0</v>
      </c>
      <c r="T158" s="246">
        <f>S158*H158</f>
        <v>0</v>
      </c>
      <c r="U158" s="39"/>
      <c r="V158" s="39"/>
      <c r="W158" s="39"/>
      <c r="X158" s="39"/>
      <c r="Y158" s="39"/>
      <c r="Z158" s="39"/>
      <c r="AA158" s="39"/>
      <c r="AB158" s="39"/>
      <c r="AC158" s="39"/>
      <c r="AD158" s="39"/>
      <c r="AE158" s="39"/>
      <c r="AR158" s="247" t="s">
        <v>236</v>
      </c>
      <c r="AT158" s="247" t="s">
        <v>144</v>
      </c>
      <c r="AU158" s="247" t="s">
        <v>82</v>
      </c>
      <c r="AY158" s="18" t="s">
        <v>141</v>
      </c>
      <c r="BE158" s="248">
        <f>IF(N158="základní",J158,0)</f>
        <v>0</v>
      </c>
      <c r="BF158" s="248">
        <f>IF(N158="snížená",J158,0)</f>
        <v>0</v>
      </c>
      <c r="BG158" s="248">
        <f>IF(N158="zákl. přenesená",J158,0)</f>
        <v>0</v>
      </c>
      <c r="BH158" s="248">
        <f>IF(N158="sníž. přenesená",J158,0)</f>
        <v>0</v>
      </c>
      <c r="BI158" s="248">
        <f>IF(N158="nulová",J158,0)</f>
        <v>0</v>
      </c>
      <c r="BJ158" s="18" t="s">
        <v>82</v>
      </c>
      <c r="BK158" s="248">
        <f>ROUND(I158*H158,2)</f>
        <v>0</v>
      </c>
      <c r="BL158" s="18" t="s">
        <v>236</v>
      </c>
      <c r="BM158" s="247" t="s">
        <v>362</v>
      </c>
    </row>
    <row r="159" s="2" customFormat="1" ht="37.8" customHeight="1">
      <c r="A159" s="39"/>
      <c r="B159" s="40"/>
      <c r="C159" s="235" t="s">
        <v>7</v>
      </c>
      <c r="D159" s="235" t="s">
        <v>144</v>
      </c>
      <c r="E159" s="236" t="s">
        <v>800</v>
      </c>
      <c r="F159" s="237" t="s">
        <v>801</v>
      </c>
      <c r="G159" s="238" t="s">
        <v>755</v>
      </c>
      <c r="H159" s="239">
        <v>6</v>
      </c>
      <c r="I159" s="240"/>
      <c r="J159" s="241">
        <f>ROUND(I159*H159,2)</f>
        <v>0</v>
      </c>
      <c r="K159" s="242"/>
      <c r="L159" s="45"/>
      <c r="M159" s="243" t="s">
        <v>1</v>
      </c>
      <c r="N159" s="244" t="s">
        <v>39</v>
      </c>
      <c r="O159" s="92"/>
      <c r="P159" s="245">
        <f>O159*H159</f>
        <v>0</v>
      </c>
      <c r="Q159" s="245">
        <v>0</v>
      </c>
      <c r="R159" s="245">
        <f>Q159*H159</f>
        <v>0</v>
      </c>
      <c r="S159" s="245">
        <v>0</v>
      </c>
      <c r="T159" s="246">
        <f>S159*H159</f>
        <v>0</v>
      </c>
      <c r="U159" s="39"/>
      <c r="V159" s="39"/>
      <c r="W159" s="39"/>
      <c r="X159" s="39"/>
      <c r="Y159" s="39"/>
      <c r="Z159" s="39"/>
      <c r="AA159" s="39"/>
      <c r="AB159" s="39"/>
      <c r="AC159" s="39"/>
      <c r="AD159" s="39"/>
      <c r="AE159" s="39"/>
      <c r="AR159" s="247" t="s">
        <v>236</v>
      </c>
      <c r="AT159" s="247" t="s">
        <v>144</v>
      </c>
      <c r="AU159" s="247" t="s">
        <v>82</v>
      </c>
      <c r="AY159" s="18" t="s">
        <v>141</v>
      </c>
      <c r="BE159" s="248">
        <f>IF(N159="základní",J159,0)</f>
        <v>0</v>
      </c>
      <c r="BF159" s="248">
        <f>IF(N159="snížená",J159,0)</f>
        <v>0</v>
      </c>
      <c r="BG159" s="248">
        <f>IF(N159="zákl. přenesená",J159,0)</f>
        <v>0</v>
      </c>
      <c r="BH159" s="248">
        <f>IF(N159="sníž. přenesená",J159,0)</f>
        <v>0</v>
      </c>
      <c r="BI159" s="248">
        <f>IF(N159="nulová",J159,0)</f>
        <v>0</v>
      </c>
      <c r="BJ159" s="18" t="s">
        <v>82</v>
      </c>
      <c r="BK159" s="248">
        <f>ROUND(I159*H159,2)</f>
        <v>0</v>
      </c>
      <c r="BL159" s="18" t="s">
        <v>236</v>
      </c>
      <c r="BM159" s="247" t="s">
        <v>371</v>
      </c>
    </row>
    <row r="160" s="2" customFormat="1" ht="37.8" customHeight="1">
      <c r="A160" s="39"/>
      <c r="B160" s="40"/>
      <c r="C160" s="235" t="s">
        <v>273</v>
      </c>
      <c r="D160" s="235" t="s">
        <v>144</v>
      </c>
      <c r="E160" s="236" t="s">
        <v>802</v>
      </c>
      <c r="F160" s="237" t="s">
        <v>803</v>
      </c>
      <c r="G160" s="238" t="s">
        <v>755</v>
      </c>
      <c r="H160" s="239">
        <v>148</v>
      </c>
      <c r="I160" s="240"/>
      <c r="J160" s="241">
        <f>ROUND(I160*H160,2)</f>
        <v>0</v>
      </c>
      <c r="K160" s="242"/>
      <c r="L160" s="45"/>
      <c r="M160" s="243" t="s">
        <v>1</v>
      </c>
      <c r="N160" s="244" t="s">
        <v>39</v>
      </c>
      <c r="O160" s="92"/>
      <c r="P160" s="245">
        <f>O160*H160</f>
        <v>0</v>
      </c>
      <c r="Q160" s="245">
        <v>0</v>
      </c>
      <c r="R160" s="245">
        <f>Q160*H160</f>
        <v>0</v>
      </c>
      <c r="S160" s="245">
        <v>0</v>
      </c>
      <c r="T160" s="246">
        <f>S160*H160</f>
        <v>0</v>
      </c>
      <c r="U160" s="39"/>
      <c r="V160" s="39"/>
      <c r="W160" s="39"/>
      <c r="X160" s="39"/>
      <c r="Y160" s="39"/>
      <c r="Z160" s="39"/>
      <c r="AA160" s="39"/>
      <c r="AB160" s="39"/>
      <c r="AC160" s="39"/>
      <c r="AD160" s="39"/>
      <c r="AE160" s="39"/>
      <c r="AR160" s="247" t="s">
        <v>236</v>
      </c>
      <c r="AT160" s="247" t="s">
        <v>144</v>
      </c>
      <c r="AU160" s="247" t="s">
        <v>82</v>
      </c>
      <c r="AY160" s="18" t="s">
        <v>141</v>
      </c>
      <c r="BE160" s="248">
        <f>IF(N160="základní",J160,0)</f>
        <v>0</v>
      </c>
      <c r="BF160" s="248">
        <f>IF(N160="snížená",J160,0)</f>
        <v>0</v>
      </c>
      <c r="BG160" s="248">
        <f>IF(N160="zákl. přenesená",J160,0)</f>
        <v>0</v>
      </c>
      <c r="BH160" s="248">
        <f>IF(N160="sníž. přenesená",J160,0)</f>
        <v>0</v>
      </c>
      <c r="BI160" s="248">
        <f>IF(N160="nulová",J160,0)</f>
        <v>0</v>
      </c>
      <c r="BJ160" s="18" t="s">
        <v>82</v>
      </c>
      <c r="BK160" s="248">
        <f>ROUND(I160*H160,2)</f>
        <v>0</v>
      </c>
      <c r="BL160" s="18" t="s">
        <v>236</v>
      </c>
      <c r="BM160" s="247" t="s">
        <v>380</v>
      </c>
    </row>
    <row r="161" s="2" customFormat="1" ht="37.8" customHeight="1">
      <c r="A161" s="39"/>
      <c r="B161" s="40"/>
      <c r="C161" s="235" t="s">
        <v>279</v>
      </c>
      <c r="D161" s="235" t="s">
        <v>144</v>
      </c>
      <c r="E161" s="236" t="s">
        <v>804</v>
      </c>
      <c r="F161" s="237" t="s">
        <v>805</v>
      </c>
      <c r="G161" s="238" t="s">
        <v>755</v>
      </c>
      <c r="H161" s="239">
        <v>6</v>
      </c>
      <c r="I161" s="240"/>
      <c r="J161" s="241">
        <f>ROUND(I161*H161,2)</f>
        <v>0</v>
      </c>
      <c r="K161" s="242"/>
      <c r="L161" s="45"/>
      <c r="M161" s="243" t="s">
        <v>1</v>
      </c>
      <c r="N161" s="244" t="s">
        <v>39</v>
      </c>
      <c r="O161" s="92"/>
      <c r="P161" s="245">
        <f>O161*H161</f>
        <v>0</v>
      </c>
      <c r="Q161" s="245">
        <v>0</v>
      </c>
      <c r="R161" s="245">
        <f>Q161*H161</f>
        <v>0</v>
      </c>
      <c r="S161" s="245">
        <v>0</v>
      </c>
      <c r="T161" s="246">
        <f>S161*H161</f>
        <v>0</v>
      </c>
      <c r="U161" s="39"/>
      <c r="V161" s="39"/>
      <c r="W161" s="39"/>
      <c r="X161" s="39"/>
      <c r="Y161" s="39"/>
      <c r="Z161" s="39"/>
      <c r="AA161" s="39"/>
      <c r="AB161" s="39"/>
      <c r="AC161" s="39"/>
      <c r="AD161" s="39"/>
      <c r="AE161" s="39"/>
      <c r="AR161" s="247" t="s">
        <v>236</v>
      </c>
      <c r="AT161" s="247" t="s">
        <v>144</v>
      </c>
      <c r="AU161" s="247" t="s">
        <v>82</v>
      </c>
      <c r="AY161" s="18" t="s">
        <v>141</v>
      </c>
      <c r="BE161" s="248">
        <f>IF(N161="základní",J161,0)</f>
        <v>0</v>
      </c>
      <c r="BF161" s="248">
        <f>IF(N161="snížená",J161,0)</f>
        <v>0</v>
      </c>
      <c r="BG161" s="248">
        <f>IF(N161="zákl. přenesená",J161,0)</f>
        <v>0</v>
      </c>
      <c r="BH161" s="248">
        <f>IF(N161="sníž. přenesená",J161,0)</f>
        <v>0</v>
      </c>
      <c r="BI161" s="248">
        <f>IF(N161="nulová",J161,0)</f>
        <v>0</v>
      </c>
      <c r="BJ161" s="18" t="s">
        <v>82</v>
      </c>
      <c r="BK161" s="248">
        <f>ROUND(I161*H161,2)</f>
        <v>0</v>
      </c>
      <c r="BL161" s="18" t="s">
        <v>236</v>
      </c>
      <c r="BM161" s="247" t="s">
        <v>390</v>
      </c>
    </row>
    <row r="162" s="2" customFormat="1" ht="49.05" customHeight="1">
      <c r="A162" s="39"/>
      <c r="B162" s="40"/>
      <c r="C162" s="235" t="s">
        <v>285</v>
      </c>
      <c r="D162" s="235" t="s">
        <v>144</v>
      </c>
      <c r="E162" s="236" t="s">
        <v>806</v>
      </c>
      <c r="F162" s="237" t="s">
        <v>807</v>
      </c>
      <c r="G162" s="238" t="s">
        <v>755</v>
      </c>
      <c r="H162" s="239">
        <v>1</v>
      </c>
      <c r="I162" s="240"/>
      <c r="J162" s="241">
        <f>ROUND(I162*H162,2)</f>
        <v>0</v>
      </c>
      <c r="K162" s="242"/>
      <c r="L162" s="45"/>
      <c r="M162" s="243" t="s">
        <v>1</v>
      </c>
      <c r="N162" s="244" t="s">
        <v>39</v>
      </c>
      <c r="O162" s="92"/>
      <c r="P162" s="245">
        <f>O162*H162</f>
        <v>0</v>
      </c>
      <c r="Q162" s="245">
        <v>0</v>
      </c>
      <c r="R162" s="245">
        <f>Q162*H162</f>
        <v>0</v>
      </c>
      <c r="S162" s="245">
        <v>0</v>
      </c>
      <c r="T162" s="246">
        <f>S162*H162</f>
        <v>0</v>
      </c>
      <c r="U162" s="39"/>
      <c r="V162" s="39"/>
      <c r="W162" s="39"/>
      <c r="X162" s="39"/>
      <c r="Y162" s="39"/>
      <c r="Z162" s="39"/>
      <c r="AA162" s="39"/>
      <c r="AB162" s="39"/>
      <c r="AC162" s="39"/>
      <c r="AD162" s="39"/>
      <c r="AE162" s="39"/>
      <c r="AR162" s="247" t="s">
        <v>236</v>
      </c>
      <c r="AT162" s="247" t="s">
        <v>144</v>
      </c>
      <c r="AU162" s="247" t="s">
        <v>82</v>
      </c>
      <c r="AY162" s="18" t="s">
        <v>141</v>
      </c>
      <c r="BE162" s="248">
        <f>IF(N162="základní",J162,0)</f>
        <v>0</v>
      </c>
      <c r="BF162" s="248">
        <f>IF(N162="snížená",J162,0)</f>
        <v>0</v>
      </c>
      <c r="BG162" s="248">
        <f>IF(N162="zákl. přenesená",J162,0)</f>
        <v>0</v>
      </c>
      <c r="BH162" s="248">
        <f>IF(N162="sníž. přenesená",J162,0)</f>
        <v>0</v>
      </c>
      <c r="BI162" s="248">
        <f>IF(N162="nulová",J162,0)</f>
        <v>0</v>
      </c>
      <c r="BJ162" s="18" t="s">
        <v>82</v>
      </c>
      <c r="BK162" s="248">
        <f>ROUND(I162*H162,2)</f>
        <v>0</v>
      </c>
      <c r="BL162" s="18" t="s">
        <v>236</v>
      </c>
      <c r="BM162" s="247" t="s">
        <v>402</v>
      </c>
    </row>
    <row r="163" s="2" customFormat="1" ht="24.15" customHeight="1">
      <c r="A163" s="39"/>
      <c r="B163" s="40"/>
      <c r="C163" s="235" t="s">
        <v>290</v>
      </c>
      <c r="D163" s="235" t="s">
        <v>144</v>
      </c>
      <c r="E163" s="236" t="s">
        <v>808</v>
      </c>
      <c r="F163" s="237" t="s">
        <v>809</v>
      </c>
      <c r="G163" s="238" t="s">
        <v>755</v>
      </c>
      <c r="H163" s="239">
        <v>4</v>
      </c>
      <c r="I163" s="240"/>
      <c r="J163" s="241">
        <f>ROUND(I163*H163,2)</f>
        <v>0</v>
      </c>
      <c r="K163" s="242"/>
      <c r="L163" s="45"/>
      <c r="M163" s="243" t="s">
        <v>1</v>
      </c>
      <c r="N163" s="244" t="s">
        <v>39</v>
      </c>
      <c r="O163" s="92"/>
      <c r="P163" s="245">
        <f>O163*H163</f>
        <v>0</v>
      </c>
      <c r="Q163" s="245">
        <v>0</v>
      </c>
      <c r="R163" s="245">
        <f>Q163*H163</f>
        <v>0</v>
      </c>
      <c r="S163" s="245">
        <v>0</v>
      </c>
      <c r="T163" s="246">
        <f>S163*H163</f>
        <v>0</v>
      </c>
      <c r="U163" s="39"/>
      <c r="V163" s="39"/>
      <c r="W163" s="39"/>
      <c r="X163" s="39"/>
      <c r="Y163" s="39"/>
      <c r="Z163" s="39"/>
      <c r="AA163" s="39"/>
      <c r="AB163" s="39"/>
      <c r="AC163" s="39"/>
      <c r="AD163" s="39"/>
      <c r="AE163" s="39"/>
      <c r="AR163" s="247" t="s">
        <v>236</v>
      </c>
      <c r="AT163" s="247" t="s">
        <v>144</v>
      </c>
      <c r="AU163" s="247" t="s">
        <v>82</v>
      </c>
      <c r="AY163" s="18" t="s">
        <v>141</v>
      </c>
      <c r="BE163" s="248">
        <f>IF(N163="základní",J163,0)</f>
        <v>0</v>
      </c>
      <c r="BF163" s="248">
        <f>IF(N163="snížená",J163,0)</f>
        <v>0</v>
      </c>
      <c r="BG163" s="248">
        <f>IF(N163="zákl. přenesená",J163,0)</f>
        <v>0</v>
      </c>
      <c r="BH163" s="248">
        <f>IF(N163="sníž. přenesená",J163,0)</f>
        <v>0</v>
      </c>
      <c r="BI163" s="248">
        <f>IF(N163="nulová",J163,0)</f>
        <v>0</v>
      </c>
      <c r="BJ163" s="18" t="s">
        <v>82</v>
      </c>
      <c r="BK163" s="248">
        <f>ROUND(I163*H163,2)</f>
        <v>0</v>
      </c>
      <c r="BL163" s="18" t="s">
        <v>236</v>
      </c>
      <c r="BM163" s="247" t="s">
        <v>416</v>
      </c>
    </row>
    <row r="164" s="2" customFormat="1" ht="24.15" customHeight="1">
      <c r="A164" s="39"/>
      <c r="B164" s="40"/>
      <c r="C164" s="235" t="s">
        <v>294</v>
      </c>
      <c r="D164" s="235" t="s">
        <v>144</v>
      </c>
      <c r="E164" s="236" t="s">
        <v>810</v>
      </c>
      <c r="F164" s="237" t="s">
        <v>811</v>
      </c>
      <c r="G164" s="238" t="s">
        <v>378</v>
      </c>
      <c r="H164" s="239">
        <v>685</v>
      </c>
      <c r="I164" s="240"/>
      <c r="J164" s="241">
        <f>ROUND(I164*H164,2)</f>
        <v>0</v>
      </c>
      <c r="K164" s="242"/>
      <c r="L164" s="45"/>
      <c r="M164" s="243" t="s">
        <v>1</v>
      </c>
      <c r="N164" s="244" t="s">
        <v>39</v>
      </c>
      <c r="O164" s="92"/>
      <c r="P164" s="245">
        <f>O164*H164</f>
        <v>0</v>
      </c>
      <c r="Q164" s="245">
        <v>0</v>
      </c>
      <c r="R164" s="245">
        <f>Q164*H164</f>
        <v>0</v>
      </c>
      <c r="S164" s="245">
        <v>0</v>
      </c>
      <c r="T164" s="246">
        <f>S164*H164</f>
        <v>0</v>
      </c>
      <c r="U164" s="39"/>
      <c r="V164" s="39"/>
      <c r="W164" s="39"/>
      <c r="X164" s="39"/>
      <c r="Y164" s="39"/>
      <c r="Z164" s="39"/>
      <c r="AA164" s="39"/>
      <c r="AB164" s="39"/>
      <c r="AC164" s="39"/>
      <c r="AD164" s="39"/>
      <c r="AE164" s="39"/>
      <c r="AR164" s="247" t="s">
        <v>236</v>
      </c>
      <c r="AT164" s="247" t="s">
        <v>144</v>
      </c>
      <c r="AU164" s="247" t="s">
        <v>82</v>
      </c>
      <c r="AY164" s="18" t="s">
        <v>141</v>
      </c>
      <c r="BE164" s="248">
        <f>IF(N164="základní",J164,0)</f>
        <v>0</v>
      </c>
      <c r="BF164" s="248">
        <f>IF(N164="snížená",J164,0)</f>
        <v>0</v>
      </c>
      <c r="BG164" s="248">
        <f>IF(N164="zákl. přenesená",J164,0)</f>
        <v>0</v>
      </c>
      <c r="BH164" s="248">
        <f>IF(N164="sníž. přenesená",J164,0)</f>
        <v>0</v>
      </c>
      <c r="BI164" s="248">
        <f>IF(N164="nulová",J164,0)</f>
        <v>0</v>
      </c>
      <c r="BJ164" s="18" t="s">
        <v>82</v>
      </c>
      <c r="BK164" s="248">
        <f>ROUND(I164*H164,2)</f>
        <v>0</v>
      </c>
      <c r="BL164" s="18" t="s">
        <v>236</v>
      </c>
      <c r="BM164" s="247" t="s">
        <v>425</v>
      </c>
    </row>
    <row r="165" s="2" customFormat="1" ht="37.8" customHeight="1">
      <c r="A165" s="39"/>
      <c r="B165" s="40"/>
      <c r="C165" s="235" t="s">
        <v>298</v>
      </c>
      <c r="D165" s="235" t="s">
        <v>144</v>
      </c>
      <c r="E165" s="236" t="s">
        <v>812</v>
      </c>
      <c r="F165" s="237" t="s">
        <v>813</v>
      </c>
      <c r="G165" s="238" t="s">
        <v>755</v>
      </c>
      <c r="H165" s="239">
        <v>12</v>
      </c>
      <c r="I165" s="240"/>
      <c r="J165" s="241">
        <f>ROUND(I165*H165,2)</f>
        <v>0</v>
      </c>
      <c r="K165" s="242"/>
      <c r="L165" s="45"/>
      <c r="M165" s="243" t="s">
        <v>1</v>
      </c>
      <c r="N165" s="244" t="s">
        <v>39</v>
      </c>
      <c r="O165" s="92"/>
      <c r="P165" s="245">
        <f>O165*H165</f>
        <v>0</v>
      </c>
      <c r="Q165" s="245">
        <v>0</v>
      </c>
      <c r="R165" s="245">
        <f>Q165*H165</f>
        <v>0</v>
      </c>
      <c r="S165" s="245">
        <v>0</v>
      </c>
      <c r="T165" s="246">
        <f>S165*H165</f>
        <v>0</v>
      </c>
      <c r="U165" s="39"/>
      <c r="V165" s="39"/>
      <c r="W165" s="39"/>
      <c r="X165" s="39"/>
      <c r="Y165" s="39"/>
      <c r="Z165" s="39"/>
      <c r="AA165" s="39"/>
      <c r="AB165" s="39"/>
      <c r="AC165" s="39"/>
      <c r="AD165" s="39"/>
      <c r="AE165" s="39"/>
      <c r="AR165" s="247" t="s">
        <v>236</v>
      </c>
      <c r="AT165" s="247" t="s">
        <v>144</v>
      </c>
      <c r="AU165" s="247" t="s">
        <v>82</v>
      </c>
      <c r="AY165" s="18" t="s">
        <v>141</v>
      </c>
      <c r="BE165" s="248">
        <f>IF(N165="základní",J165,0)</f>
        <v>0</v>
      </c>
      <c r="BF165" s="248">
        <f>IF(N165="snížená",J165,0)</f>
        <v>0</v>
      </c>
      <c r="BG165" s="248">
        <f>IF(N165="zákl. přenesená",J165,0)</f>
        <v>0</v>
      </c>
      <c r="BH165" s="248">
        <f>IF(N165="sníž. přenesená",J165,0)</f>
        <v>0</v>
      </c>
      <c r="BI165" s="248">
        <f>IF(N165="nulová",J165,0)</f>
        <v>0</v>
      </c>
      <c r="BJ165" s="18" t="s">
        <v>82</v>
      </c>
      <c r="BK165" s="248">
        <f>ROUND(I165*H165,2)</f>
        <v>0</v>
      </c>
      <c r="BL165" s="18" t="s">
        <v>236</v>
      </c>
      <c r="BM165" s="247" t="s">
        <v>435</v>
      </c>
    </row>
    <row r="166" s="12" customFormat="1" ht="25.92" customHeight="1">
      <c r="A166" s="12"/>
      <c r="B166" s="219"/>
      <c r="C166" s="220"/>
      <c r="D166" s="221" t="s">
        <v>73</v>
      </c>
      <c r="E166" s="222" t="s">
        <v>814</v>
      </c>
      <c r="F166" s="222" t="s">
        <v>815</v>
      </c>
      <c r="G166" s="220"/>
      <c r="H166" s="220"/>
      <c r="I166" s="223"/>
      <c r="J166" s="224">
        <f>BK166</f>
        <v>0</v>
      </c>
      <c r="K166" s="220"/>
      <c r="L166" s="225"/>
      <c r="M166" s="226"/>
      <c r="N166" s="227"/>
      <c r="O166" s="227"/>
      <c r="P166" s="228">
        <f>SUM(P167:P175)</f>
        <v>0</v>
      </c>
      <c r="Q166" s="227"/>
      <c r="R166" s="228">
        <f>SUM(R167:R175)</f>
        <v>0</v>
      </c>
      <c r="S166" s="227"/>
      <c r="T166" s="229">
        <f>SUM(T167:T175)</f>
        <v>0</v>
      </c>
      <c r="U166" s="12"/>
      <c r="V166" s="12"/>
      <c r="W166" s="12"/>
      <c r="X166" s="12"/>
      <c r="Y166" s="12"/>
      <c r="Z166" s="12"/>
      <c r="AA166" s="12"/>
      <c r="AB166" s="12"/>
      <c r="AC166" s="12"/>
      <c r="AD166" s="12"/>
      <c r="AE166" s="12"/>
      <c r="AR166" s="230" t="s">
        <v>82</v>
      </c>
      <c r="AT166" s="231" t="s">
        <v>73</v>
      </c>
      <c r="AU166" s="231" t="s">
        <v>74</v>
      </c>
      <c r="AY166" s="230" t="s">
        <v>141</v>
      </c>
      <c r="BK166" s="232">
        <f>SUM(BK167:BK175)</f>
        <v>0</v>
      </c>
    </row>
    <row r="167" s="2" customFormat="1" ht="16.5" customHeight="1">
      <c r="A167" s="39"/>
      <c r="B167" s="40"/>
      <c r="C167" s="235" t="s">
        <v>303</v>
      </c>
      <c r="D167" s="235" t="s">
        <v>144</v>
      </c>
      <c r="E167" s="236" t="s">
        <v>816</v>
      </c>
      <c r="F167" s="237" t="s">
        <v>817</v>
      </c>
      <c r="G167" s="238" t="s">
        <v>378</v>
      </c>
      <c r="H167" s="239">
        <v>40</v>
      </c>
      <c r="I167" s="240"/>
      <c r="J167" s="241">
        <f>ROUND(I167*H167,2)</f>
        <v>0</v>
      </c>
      <c r="K167" s="242"/>
      <c r="L167" s="45"/>
      <c r="M167" s="243" t="s">
        <v>1</v>
      </c>
      <c r="N167" s="244" t="s">
        <v>39</v>
      </c>
      <c r="O167" s="92"/>
      <c r="P167" s="245">
        <f>O167*H167</f>
        <v>0</v>
      </c>
      <c r="Q167" s="245">
        <v>0</v>
      </c>
      <c r="R167" s="245">
        <f>Q167*H167</f>
        <v>0</v>
      </c>
      <c r="S167" s="245">
        <v>0</v>
      </c>
      <c r="T167" s="246">
        <f>S167*H167</f>
        <v>0</v>
      </c>
      <c r="U167" s="39"/>
      <c r="V167" s="39"/>
      <c r="W167" s="39"/>
      <c r="X167" s="39"/>
      <c r="Y167" s="39"/>
      <c r="Z167" s="39"/>
      <c r="AA167" s="39"/>
      <c r="AB167" s="39"/>
      <c r="AC167" s="39"/>
      <c r="AD167" s="39"/>
      <c r="AE167" s="39"/>
      <c r="AR167" s="247" t="s">
        <v>236</v>
      </c>
      <c r="AT167" s="247" t="s">
        <v>144</v>
      </c>
      <c r="AU167" s="247" t="s">
        <v>82</v>
      </c>
      <c r="AY167" s="18" t="s">
        <v>141</v>
      </c>
      <c r="BE167" s="248">
        <f>IF(N167="základní",J167,0)</f>
        <v>0</v>
      </c>
      <c r="BF167" s="248">
        <f>IF(N167="snížená",J167,0)</f>
        <v>0</v>
      </c>
      <c r="BG167" s="248">
        <f>IF(N167="zákl. přenesená",J167,0)</f>
        <v>0</v>
      </c>
      <c r="BH167" s="248">
        <f>IF(N167="sníž. přenesená",J167,0)</f>
        <v>0</v>
      </c>
      <c r="BI167" s="248">
        <f>IF(N167="nulová",J167,0)</f>
        <v>0</v>
      </c>
      <c r="BJ167" s="18" t="s">
        <v>82</v>
      </c>
      <c r="BK167" s="248">
        <f>ROUND(I167*H167,2)</f>
        <v>0</v>
      </c>
      <c r="BL167" s="18" t="s">
        <v>236</v>
      </c>
      <c r="BM167" s="247" t="s">
        <v>449</v>
      </c>
    </row>
    <row r="168" s="2" customFormat="1" ht="16.5" customHeight="1">
      <c r="A168" s="39"/>
      <c r="B168" s="40"/>
      <c r="C168" s="235" t="s">
        <v>310</v>
      </c>
      <c r="D168" s="235" t="s">
        <v>144</v>
      </c>
      <c r="E168" s="236" t="s">
        <v>818</v>
      </c>
      <c r="F168" s="237" t="s">
        <v>819</v>
      </c>
      <c r="G168" s="238" t="s">
        <v>378</v>
      </c>
      <c r="H168" s="239">
        <v>40</v>
      </c>
      <c r="I168" s="240"/>
      <c r="J168" s="241">
        <f>ROUND(I168*H168,2)</f>
        <v>0</v>
      </c>
      <c r="K168" s="242"/>
      <c r="L168" s="45"/>
      <c r="M168" s="243" t="s">
        <v>1</v>
      </c>
      <c r="N168" s="244" t="s">
        <v>39</v>
      </c>
      <c r="O168" s="92"/>
      <c r="P168" s="245">
        <f>O168*H168</f>
        <v>0</v>
      </c>
      <c r="Q168" s="245">
        <v>0</v>
      </c>
      <c r="R168" s="245">
        <f>Q168*H168</f>
        <v>0</v>
      </c>
      <c r="S168" s="245">
        <v>0</v>
      </c>
      <c r="T168" s="246">
        <f>S168*H168</f>
        <v>0</v>
      </c>
      <c r="U168" s="39"/>
      <c r="V168" s="39"/>
      <c r="W168" s="39"/>
      <c r="X168" s="39"/>
      <c r="Y168" s="39"/>
      <c r="Z168" s="39"/>
      <c r="AA168" s="39"/>
      <c r="AB168" s="39"/>
      <c r="AC168" s="39"/>
      <c r="AD168" s="39"/>
      <c r="AE168" s="39"/>
      <c r="AR168" s="247" t="s">
        <v>236</v>
      </c>
      <c r="AT168" s="247" t="s">
        <v>144</v>
      </c>
      <c r="AU168" s="247" t="s">
        <v>82</v>
      </c>
      <c r="AY168" s="18" t="s">
        <v>141</v>
      </c>
      <c r="BE168" s="248">
        <f>IF(N168="základní",J168,0)</f>
        <v>0</v>
      </c>
      <c r="BF168" s="248">
        <f>IF(N168="snížená",J168,0)</f>
        <v>0</v>
      </c>
      <c r="BG168" s="248">
        <f>IF(N168="zákl. přenesená",J168,0)</f>
        <v>0</v>
      </c>
      <c r="BH168" s="248">
        <f>IF(N168="sníž. přenesená",J168,0)</f>
        <v>0</v>
      </c>
      <c r="BI168" s="248">
        <f>IF(N168="nulová",J168,0)</f>
        <v>0</v>
      </c>
      <c r="BJ168" s="18" t="s">
        <v>82</v>
      </c>
      <c r="BK168" s="248">
        <f>ROUND(I168*H168,2)</f>
        <v>0</v>
      </c>
      <c r="BL168" s="18" t="s">
        <v>236</v>
      </c>
      <c r="BM168" s="247" t="s">
        <v>460</v>
      </c>
    </row>
    <row r="169" s="2" customFormat="1" ht="16.5" customHeight="1">
      <c r="A169" s="39"/>
      <c r="B169" s="40"/>
      <c r="C169" s="235" t="s">
        <v>315</v>
      </c>
      <c r="D169" s="235" t="s">
        <v>144</v>
      </c>
      <c r="E169" s="236" t="s">
        <v>820</v>
      </c>
      <c r="F169" s="237" t="s">
        <v>821</v>
      </c>
      <c r="G169" s="238" t="s">
        <v>378</v>
      </c>
      <c r="H169" s="239">
        <v>790</v>
      </c>
      <c r="I169" s="240"/>
      <c r="J169" s="241">
        <f>ROUND(I169*H169,2)</f>
        <v>0</v>
      </c>
      <c r="K169" s="242"/>
      <c r="L169" s="45"/>
      <c r="M169" s="243" t="s">
        <v>1</v>
      </c>
      <c r="N169" s="244" t="s">
        <v>39</v>
      </c>
      <c r="O169" s="92"/>
      <c r="P169" s="245">
        <f>O169*H169</f>
        <v>0</v>
      </c>
      <c r="Q169" s="245">
        <v>0</v>
      </c>
      <c r="R169" s="245">
        <f>Q169*H169</f>
        <v>0</v>
      </c>
      <c r="S169" s="245">
        <v>0</v>
      </c>
      <c r="T169" s="246">
        <f>S169*H169</f>
        <v>0</v>
      </c>
      <c r="U169" s="39"/>
      <c r="V169" s="39"/>
      <c r="W169" s="39"/>
      <c r="X169" s="39"/>
      <c r="Y169" s="39"/>
      <c r="Z169" s="39"/>
      <c r="AA169" s="39"/>
      <c r="AB169" s="39"/>
      <c r="AC169" s="39"/>
      <c r="AD169" s="39"/>
      <c r="AE169" s="39"/>
      <c r="AR169" s="247" t="s">
        <v>236</v>
      </c>
      <c r="AT169" s="247" t="s">
        <v>144</v>
      </c>
      <c r="AU169" s="247" t="s">
        <v>82</v>
      </c>
      <c r="AY169" s="18" t="s">
        <v>141</v>
      </c>
      <c r="BE169" s="248">
        <f>IF(N169="základní",J169,0)</f>
        <v>0</v>
      </c>
      <c r="BF169" s="248">
        <f>IF(N169="snížená",J169,0)</f>
        <v>0</v>
      </c>
      <c r="BG169" s="248">
        <f>IF(N169="zákl. přenesená",J169,0)</f>
        <v>0</v>
      </c>
      <c r="BH169" s="248">
        <f>IF(N169="sníž. přenesená",J169,0)</f>
        <v>0</v>
      </c>
      <c r="BI169" s="248">
        <f>IF(N169="nulová",J169,0)</f>
        <v>0</v>
      </c>
      <c r="BJ169" s="18" t="s">
        <v>82</v>
      </c>
      <c r="BK169" s="248">
        <f>ROUND(I169*H169,2)</f>
        <v>0</v>
      </c>
      <c r="BL169" s="18" t="s">
        <v>236</v>
      </c>
      <c r="BM169" s="247" t="s">
        <v>469</v>
      </c>
    </row>
    <row r="170" s="2" customFormat="1" ht="16.5" customHeight="1">
      <c r="A170" s="39"/>
      <c r="B170" s="40"/>
      <c r="C170" s="235" t="s">
        <v>319</v>
      </c>
      <c r="D170" s="235" t="s">
        <v>144</v>
      </c>
      <c r="E170" s="236" t="s">
        <v>822</v>
      </c>
      <c r="F170" s="237" t="s">
        <v>823</v>
      </c>
      <c r="G170" s="238" t="s">
        <v>378</v>
      </c>
      <c r="H170" s="239">
        <v>650</v>
      </c>
      <c r="I170" s="240"/>
      <c r="J170" s="241">
        <f>ROUND(I170*H170,2)</f>
        <v>0</v>
      </c>
      <c r="K170" s="242"/>
      <c r="L170" s="45"/>
      <c r="M170" s="243" t="s">
        <v>1</v>
      </c>
      <c r="N170" s="244" t="s">
        <v>39</v>
      </c>
      <c r="O170" s="92"/>
      <c r="P170" s="245">
        <f>O170*H170</f>
        <v>0</v>
      </c>
      <c r="Q170" s="245">
        <v>0</v>
      </c>
      <c r="R170" s="245">
        <f>Q170*H170</f>
        <v>0</v>
      </c>
      <c r="S170" s="245">
        <v>0</v>
      </c>
      <c r="T170" s="246">
        <f>S170*H170</f>
        <v>0</v>
      </c>
      <c r="U170" s="39"/>
      <c r="V170" s="39"/>
      <c r="W170" s="39"/>
      <c r="X170" s="39"/>
      <c r="Y170" s="39"/>
      <c r="Z170" s="39"/>
      <c r="AA170" s="39"/>
      <c r="AB170" s="39"/>
      <c r="AC170" s="39"/>
      <c r="AD170" s="39"/>
      <c r="AE170" s="39"/>
      <c r="AR170" s="247" t="s">
        <v>236</v>
      </c>
      <c r="AT170" s="247" t="s">
        <v>144</v>
      </c>
      <c r="AU170" s="247" t="s">
        <v>82</v>
      </c>
      <c r="AY170" s="18" t="s">
        <v>141</v>
      </c>
      <c r="BE170" s="248">
        <f>IF(N170="základní",J170,0)</f>
        <v>0</v>
      </c>
      <c r="BF170" s="248">
        <f>IF(N170="snížená",J170,0)</f>
        <v>0</v>
      </c>
      <c r="BG170" s="248">
        <f>IF(N170="zákl. přenesená",J170,0)</f>
        <v>0</v>
      </c>
      <c r="BH170" s="248">
        <f>IF(N170="sníž. přenesená",J170,0)</f>
        <v>0</v>
      </c>
      <c r="BI170" s="248">
        <f>IF(N170="nulová",J170,0)</f>
        <v>0</v>
      </c>
      <c r="BJ170" s="18" t="s">
        <v>82</v>
      </c>
      <c r="BK170" s="248">
        <f>ROUND(I170*H170,2)</f>
        <v>0</v>
      </c>
      <c r="BL170" s="18" t="s">
        <v>236</v>
      </c>
      <c r="BM170" s="247" t="s">
        <v>482</v>
      </c>
    </row>
    <row r="171" s="2" customFormat="1" ht="16.5" customHeight="1">
      <c r="A171" s="39"/>
      <c r="B171" s="40"/>
      <c r="C171" s="235" t="s">
        <v>244</v>
      </c>
      <c r="D171" s="235" t="s">
        <v>144</v>
      </c>
      <c r="E171" s="236" t="s">
        <v>824</v>
      </c>
      <c r="F171" s="237" t="s">
        <v>825</v>
      </c>
      <c r="G171" s="238" t="s">
        <v>378</v>
      </c>
      <c r="H171" s="239">
        <v>1400</v>
      </c>
      <c r="I171" s="240"/>
      <c r="J171" s="241">
        <f>ROUND(I171*H171,2)</f>
        <v>0</v>
      </c>
      <c r="K171" s="242"/>
      <c r="L171" s="45"/>
      <c r="M171" s="243" t="s">
        <v>1</v>
      </c>
      <c r="N171" s="244" t="s">
        <v>39</v>
      </c>
      <c r="O171" s="92"/>
      <c r="P171" s="245">
        <f>O171*H171</f>
        <v>0</v>
      </c>
      <c r="Q171" s="245">
        <v>0</v>
      </c>
      <c r="R171" s="245">
        <f>Q171*H171</f>
        <v>0</v>
      </c>
      <c r="S171" s="245">
        <v>0</v>
      </c>
      <c r="T171" s="246">
        <f>S171*H171</f>
        <v>0</v>
      </c>
      <c r="U171" s="39"/>
      <c r="V171" s="39"/>
      <c r="W171" s="39"/>
      <c r="X171" s="39"/>
      <c r="Y171" s="39"/>
      <c r="Z171" s="39"/>
      <c r="AA171" s="39"/>
      <c r="AB171" s="39"/>
      <c r="AC171" s="39"/>
      <c r="AD171" s="39"/>
      <c r="AE171" s="39"/>
      <c r="AR171" s="247" t="s">
        <v>236</v>
      </c>
      <c r="AT171" s="247" t="s">
        <v>144</v>
      </c>
      <c r="AU171" s="247" t="s">
        <v>82</v>
      </c>
      <c r="AY171" s="18" t="s">
        <v>141</v>
      </c>
      <c r="BE171" s="248">
        <f>IF(N171="základní",J171,0)</f>
        <v>0</v>
      </c>
      <c r="BF171" s="248">
        <f>IF(N171="snížená",J171,0)</f>
        <v>0</v>
      </c>
      <c r="BG171" s="248">
        <f>IF(N171="zákl. přenesená",J171,0)</f>
        <v>0</v>
      </c>
      <c r="BH171" s="248">
        <f>IF(N171="sníž. přenesená",J171,0)</f>
        <v>0</v>
      </c>
      <c r="BI171" s="248">
        <f>IF(N171="nulová",J171,0)</f>
        <v>0</v>
      </c>
      <c r="BJ171" s="18" t="s">
        <v>82</v>
      </c>
      <c r="BK171" s="248">
        <f>ROUND(I171*H171,2)</f>
        <v>0</v>
      </c>
      <c r="BL171" s="18" t="s">
        <v>236</v>
      </c>
      <c r="BM171" s="247" t="s">
        <v>492</v>
      </c>
    </row>
    <row r="172" s="2" customFormat="1" ht="16.5" customHeight="1">
      <c r="A172" s="39"/>
      <c r="B172" s="40"/>
      <c r="C172" s="235" t="s">
        <v>326</v>
      </c>
      <c r="D172" s="235" t="s">
        <v>144</v>
      </c>
      <c r="E172" s="236" t="s">
        <v>826</v>
      </c>
      <c r="F172" s="237" t="s">
        <v>827</v>
      </c>
      <c r="G172" s="238" t="s">
        <v>378</v>
      </c>
      <c r="H172" s="239">
        <v>720</v>
      </c>
      <c r="I172" s="240"/>
      <c r="J172" s="241">
        <f>ROUND(I172*H172,2)</f>
        <v>0</v>
      </c>
      <c r="K172" s="242"/>
      <c r="L172" s="45"/>
      <c r="M172" s="243" t="s">
        <v>1</v>
      </c>
      <c r="N172" s="244" t="s">
        <v>39</v>
      </c>
      <c r="O172" s="92"/>
      <c r="P172" s="245">
        <f>O172*H172</f>
        <v>0</v>
      </c>
      <c r="Q172" s="245">
        <v>0</v>
      </c>
      <c r="R172" s="245">
        <f>Q172*H172</f>
        <v>0</v>
      </c>
      <c r="S172" s="245">
        <v>0</v>
      </c>
      <c r="T172" s="246">
        <f>S172*H172</f>
        <v>0</v>
      </c>
      <c r="U172" s="39"/>
      <c r="V172" s="39"/>
      <c r="W172" s="39"/>
      <c r="X172" s="39"/>
      <c r="Y172" s="39"/>
      <c r="Z172" s="39"/>
      <c r="AA172" s="39"/>
      <c r="AB172" s="39"/>
      <c r="AC172" s="39"/>
      <c r="AD172" s="39"/>
      <c r="AE172" s="39"/>
      <c r="AR172" s="247" t="s">
        <v>236</v>
      </c>
      <c r="AT172" s="247" t="s">
        <v>144</v>
      </c>
      <c r="AU172" s="247" t="s">
        <v>82</v>
      </c>
      <c r="AY172" s="18" t="s">
        <v>141</v>
      </c>
      <c r="BE172" s="248">
        <f>IF(N172="základní",J172,0)</f>
        <v>0</v>
      </c>
      <c r="BF172" s="248">
        <f>IF(N172="snížená",J172,0)</f>
        <v>0</v>
      </c>
      <c r="BG172" s="248">
        <f>IF(N172="zákl. přenesená",J172,0)</f>
        <v>0</v>
      </c>
      <c r="BH172" s="248">
        <f>IF(N172="sníž. přenesená",J172,0)</f>
        <v>0</v>
      </c>
      <c r="BI172" s="248">
        <f>IF(N172="nulová",J172,0)</f>
        <v>0</v>
      </c>
      <c r="BJ172" s="18" t="s">
        <v>82</v>
      </c>
      <c r="BK172" s="248">
        <f>ROUND(I172*H172,2)</f>
        <v>0</v>
      </c>
      <c r="BL172" s="18" t="s">
        <v>236</v>
      </c>
      <c r="BM172" s="247" t="s">
        <v>505</v>
      </c>
    </row>
    <row r="173" s="2" customFormat="1" ht="16.5" customHeight="1">
      <c r="A173" s="39"/>
      <c r="B173" s="40"/>
      <c r="C173" s="235" t="s">
        <v>332</v>
      </c>
      <c r="D173" s="235" t="s">
        <v>144</v>
      </c>
      <c r="E173" s="236" t="s">
        <v>828</v>
      </c>
      <c r="F173" s="237" t="s">
        <v>829</v>
      </c>
      <c r="G173" s="238" t="s">
        <v>830</v>
      </c>
      <c r="H173" s="239">
        <v>1</v>
      </c>
      <c r="I173" s="240"/>
      <c r="J173" s="241">
        <f>ROUND(I173*H173,2)</f>
        <v>0</v>
      </c>
      <c r="K173" s="242"/>
      <c r="L173" s="45"/>
      <c r="M173" s="243" t="s">
        <v>1</v>
      </c>
      <c r="N173" s="244" t="s">
        <v>39</v>
      </c>
      <c r="O173" s="92"/>
      <c r="P173" s="245">
        <f>O173*H173</f>
        <v>0</v>
      </c>
      <c r="Q173" s="245">
        <v>0</v>
      </c>
      <c r="R173" s="245">
        <f>Q173*H173</f>
        <v>0</v>
      </c>
      <c r="S173" s="245">
        <v>0</v>
      </c>
      <c r="T173" s="246">
        <f>S173*H173</f>
        <v>0</v>
      </c>
      <c r="U173" s="39"/>
      <c r="V173" s="39"/>
      <c r="W173" s="39"/>
      <c r="X173" s="39"/>
      <c r="Y173" s="39"/>
      <c r="Z173" s="39"/>
      <c r="AA173" s="39"/>
      <c r="AB173" s="39"/>
      <c r="AC173" s="39"/>
      <c r="AD173" s="39"/>
      <c r="AE173" s="39"/>
      <c r="AR173" s="247" t="s">
        <v>236</v>
      </c>
      <c r="AT173" s="247" t="s">
        <v>144</v>
      </c>
      <c r="AU173" s="247" t="s">
        <v>82</v>
      </c>
      <c r="AY173" s="18" t="s">
        <v>141</v>
      </c>
      <c r="BE173" s="248">
        <f>IF(N173="základní",J173,0)</f>
        <v>0</v>
      </c>
      <c r="BF173" s="248">
        <f>IF(N173="snížená",J173,0)</f>
        <v>0</v>
      </c>
      <c r="BG173" s="248">
        <f>IF(N173="zákl. přenesená",J173,0)</f>
        <v>0</v>
      </c>
      <c r="BH173" s="248">
        <f>IF(N173="sníž. přenesená",J173,0)</f>
        <v>0</v>
      </c>
      <c r="BI173" s="248">
        <f>IF(N173="nulová",J173,0)</f>
        <v>0</v>
      </c>
      <c r="BJ173" s="18" t="s">
        <v>82</v>
      </c>
      <c r="BK173" s="248">
        <f>ROUND(I173*H173,2)</f>
        <v>0</v>
      </c>
      <c r="BL173" s="18" t="s">
        <v>236</v>
      </c>
      <c r="BM173" s="247" t="s">
        <v>514</v>
      </c>
    </row>
    <row r="174" s="2" customFormat="1" ht="16.5" customHeight="1">
      <c r="A174" s="39"/>
      <c r="B174" s="40"/>
      <c r="C174" s="235" t="s">
        <v>337</v>
      </c>
      <c r="D174" s="235" t="s">
        <v>144</v>
      </c>
      <c r="E174" s="236" t="s">
        <v>831</v>
      </c>
      <c r="F174" s="237" t="s">
        <v>832</v>
      </c>
      <c r="G174" s="238" t="s">
        <v>301</v>
      </c>
      <c r="H174" s="239">
        <v>1</v>
      </c>
      <c r="I174" s="240"/>
      <c r="J174" s="241">
        <f>ROUND(I174*H174,2)</f>
        <v>0</v>
      </c>
      <c r="K174" s="242"/>
      <c r="L174" s="45"/>
      <c r="M174" s="243" t="s">
        <v>1</v>
      </c>
      <c r="N174" s="244" t="s">
        <v>39</v>
      </c>
      <c r="O174" s="92"/>
      <c r="P174" s="245">
        <f>O174*H174</f>
        <v>0</v>
      </c>
      <c r="Q174" s="245">
        <v>0</v>
      </c>
      <c r="R174" s="245">
        <f>Q174*H174</f>
        <v>0</v>
      </c>
      <c r="S174" s="245">
        <v>0</v>
      </c>
      <c r="T174" s="246">
        <f>S174*H174</f>
        <v>0</v>
      </c>
      <c r="U174" s="39"/>
      <c r="V174" s="39"/>
      <c r="W174" s="39"/>
      <c r="X174" s="39"/>
      <c r="Y174" s="39"/>
      <c r="Z174" s="39"/>
      <c r="AA174" s="39"/>
      <c r="AB174" s="39"/>
      <c r="AC174" s="39"/>
      <c r="AD174" s="39"/>
      <c r="AE174" s="39"/>
      <c r="AR174" s="247" t="s">
        <v>236</v>
      </c>
      <c r="AT174" s="247" t="s">
        <v>144</v>
      </c>
      <c r="AU174" s="247" t="s">
        <v>82</v>
      </c>
      <c r="AY174" s="18" t="s">
        <v>141</v>
      </c>
      <c r="BE174" s="248">
        <f>IF(N174="základní",J174,0)</f>
        <v>0</v>
      </c>
      <c r="BF174" s="248">
        <f>IF(N174="snížená",J174,0)</f>
        <v>0</v>
      </c>
      <c r="BG174" s="248">
        <f>IF(N174="zákl. přenesená",J174,0)</f>
        <v>0</v>
      </c>
      <c r="BH174" s="248">
        <f>IF(N174="sníž. přenesená",J174,0)</f>
        <v>0</v>
      </c>
      <c r="BI174" s="248">
        <f>IF(N174="nulová",J174,0)</f>
        <v>0</v>
      </c>
      <c r="BJ174" s="18" t="s">
        <v>82</v>
      </c>
      <c r="BK174" s="248">
        <f>ROUND(I174*H174,2)</f>
        <v>0</v>
      </c>
      <c r="BL174" s="18" t="s">
        <v>236</v>
      </c>
      <c r="BM174" s="247" t="s">
        <v>522</v>
      </c>
    </row>
    <row r="175" s="2" customFormat="1" ht="37.8" customHeight="1">
      <c r="A175" s="39"/>
      <c r="B175" s="40"/>
      <c r="C175" s="235" t="s">
        <v>343</v>
      </c>
      <c r="D175" s="235" t="s">
        <v>144</v>
      </c>
      <c r="E175" s="236" t="s">
        <v>833</v>
      </c>
      <c r="F175" s="237" t="s">
        <v>834</v>
      </c>
      <c r="G175" s="238" t="s">
        <v>755</v>
      </c>
      <c r="H175" s="239">
        <v>1</v>
      </c>
      <c r="I175" s="240"/>
      <c r="J175" s="241">
        <f>ROUND(I175*H175,2)</f>
        <v>0</v>
      </c>
      <c r="K175" s="242"/>
      <c r="L175" s="45"/>
      <c r="M175" s="243" t="s">
        <v>1</v>
      </c>
      <c r="N175" s="244" t="s">
        <v>39</v>
      </c>
      <c r="O175" s="92"/>
      <c r="P175" s="245">
        <f>O175*H175</f>
        <v>0</v>
      </c>
      <c r="Q175" s="245">
        <v>0</v>
      </c>
      <c r="R175" s="245">
        <f>Q175*H175</f>
        <v>0</v>
      </c>
      <c r="S175" s="245">
        <v>0</v>
      </c>
      <c r="T175" s="246">
        <f>S175*H175</f>
        <v>0</v>
      </c>
      <c r="U175" s="39"/>
      <c r="V175" s="39"/>
      <c r="W175" s="39"/>
      <c r="X175" s="39"/>
      <c r="Y175" s="39"/>
      <c r="Z175" s="39"/>
      <c r="AA175" s="39"/>
      <c r="AB175" s="39"/>
      <c r="AC175" s="39"/>
      <c r="AD175" s="39"/>
      <c r="AE175" s="39"/>
      <c r="AR175" s="247" t="s">
        <v>236</v>
      </c>
      <c r="AT175" s="247" t="s">
        <v>144</v>
      </c>
      <c r="AU175" s="247" t="s">
        <v>82</v>
      </c>
      <c r="AY175" s="18" t="s">
        <v>141</v>
      </c>
      <c r="BE175" s="248">
        <f>IF(N175="základní",J175,0)</f>
        <v>0</v>
      </c>
      <c r="BF175" s="248">
        <f>IF(N175="snížená",J175,0)</f>
        <v>0</v>
      </c>
      <c r="BG175" s="248">
        <f>IF(N175="zákl. přenesená",J175,0)</f>
        <v>0</v>
      </c>
      <c r="BH175" s="248">
        <f>IF(N175="sníž. přenesená",J175,0)</f>
        <v>0</v>
      </c>
      <c r="BI175" s="248">
        <f>IF(N175="nulová",J175,0)</f>
        <v>0</v>
      </c>
      <c r="BJ175" s="18" t="s">
        <v>82</v>
      </c>
      <c r="BK175" s="248">
        <f>ROUND(I175*H175,2)</f>
        <v>0</v>
      </c>
      <c r="BL175" s="18" t="s">
        <v>236</v>
      </c>
      <c r="BM175" s="247" t="s">
        <v>538</v>
      </c>
    </row>
    <row r="176" s="12" customFormat="1" ht="25.92" customHeight="1">
      <c r="A176" s="12"/>
      <c r="B176" s="219"/>
      <c r="C176" s="220"/>
      <c r="D176" s="221" t="s">
        <v>73</v>
      </c>
      <c r="E176" s="222" t="s">
        <v>835</v>
      </c>
      <c r="F176" s="222" t="s">
        <v>836</v>
      </c>
      <c r="G176" s="220"/>
      <c r="H176" s="220"/>
      <c r="I176" s="223"/>
      <c r="J176" s="224">
        <f>BK176</f>
        <v>0</v>
      </c>
      <c r="K176" s="220"/>
      <c r="L176" s="225"/>
      <c r="M176" s="226"/>
      <c r="N176" s="227"/>
      <c r="O176" s="227"/>
      <c r="P176" s="228">
        <f>SUM(P177:P182)</f>
        <v>0</v>
      </c>
      <c r="Q176" s="227"/>
      <c r="R176" s="228">
        <f>SUM(R177:R182)</f>
        <v>0</v>
      </c>
      <c r="S176" s="227"/>
      <c r="T176" s="229">
        <f>SUM(T177:T182)</f>
        <v>0</v>
      </c>
      <c r="U176" s="12"/>
      <c r="V176" s="12"/>
      <c r="W176" s="12"/>
      <c r="X176" s="12"/>
      <c r="Y176" s="12"/>
      <c r="Z176" s="12"/>
      <c r="AA176" s="12"/>
      <c r="AB176" s="12"/>
      <c r="AC176" s="12"/>
      <c r="AD176" s="12"/>
      <c r="AE176" s="12"/>
      <c r="AR176" s="230" t="s">
        <v>82</v>
      </c>
      <c r="AT176" s="231" t="s">
        <v>73</v>
      </c>
      <c r="AU176" s="231" t="s">
        <v>74</v>
      </c>
      <c r="AY176" s="230" t="s">
        <v>141</v>
      </c>
      <c r="BK176" s="232">
        <f>SUM(BK177:BK182)</f>
        <v>0</v>
      </c>
    </row>
    <row r="177" s="2" customFormat="1" ht="55.5" customHeight="1">
      <c r="A177" s="39"/>
      <c r="B177" s="40"/>
      <c r="C177" s="235" t="s">
        <v>347</v>
      </c>
      <c r="D177" s="235" t="s">
        <v>144</v>
      </c>
      <c r="E177" s="236" t="s">
        <v>837</v>
      </c>
      <c r="F177" s="237" t="s">
        <v>838</v>
      </c>
      <c r="G177" s="238" t="s">
        <v>755</v>
      </c>
      <c r="H177" s="239">
        <v>1</v>
      </c>
      <c r="I177" s="240"/>
      <c r="J177" s="241">
        <f>ROUND(I177*H177,2)</f>
        <v>0</v>
      </c>
      <c r="K177" s="242"/>
      <c r="L177" s="45"/>
      <c r="M177" s="243" t="s">
        <v>1</v>
      </c>
      <c r="N177" s="244" t="s">
        <v>39</v>
      </c>
      <c r="O177" s="92"/>
      <c r="P177" s="245">
        <f>O177*H177</f>
        <v>0</v>
      </c>
      <c r="Q177" s="245">
        <v>0</v>
      </c>
      <c r="R177" s="245">
        <f>Q177*H177</f>
        <v>0</v>
      </c>
      <c r="S177" s="245">
        <v>0</v>
      </c>
      <c r="T177" s="246">
        <f>S177*H177</f>
        <v>0</v>
      </c>
      <c r="U177" s="39"/>
      <c r="V177" s="39"/>
      <c r="W177" s="39"/>
      <c r="X177" s="39"/>
      <c r="Y177" s="39"/>
      <c r="Z177" s="39"/>
      <c r="AA177" s="39"/>
      <c r="AB177" s="39"/>
      <c r="AC177" s="39"/>
      <c r="AD177" s="39"/>
      <c r="AE177" s="39"/>
      <c r="AR177" s="247" t="s">
        <v>236</v>
      </c>
      <c r="AT177" s="247" t="s">
        <v>144</v>
      </c>
      <c r="AU177" s="247" t="s">
        <v>82</v>
      </c>
      <c r="AY177" s="18" t="s">
        <v>141</v>
      </c>
      <c r="BE177" s="248">
        <f>IF(N177="základní",J177,0)</f>
        <v>0</v>
      </c>
      <c r="BF177" s="248">
        <f>IF(N177="snížená",J177,0)</f>
        <v>0</v>
      </c>
      <c r="BG177" s="248">
        <f>IF(N177="zákl. přenesená",J177,0)</f>
        <v>0</v>
      </c>
      <c r="BH177" s="248">
        <f>IF(N177="sníž. přenesená",J177,0)</f>
        <v>0</v>
      </c>
      <c r="BI177" s="248">
        <f>IF(N177="nulová",J177,0)</f>
        <v>0</v>
      </c>
      <c r="BJ177" s="18" t="s">
        <v>82</v>
      </c>
      <c r="BK177" s="248">
        <f>ROUND(I177*H177,2)</f>
        <v>0</v>
      </c>
      <c r="BL177" s="18" t="s">
        <v>236</v>
      </c>
      <c r="BM177" s="247" t="s">
        <v>549</v>
      </c>
    </row>
    <row r="178" s="2" customFormat="1" ht="16.5" customHeight="1">
      <c r="A178" s="39"/>
      <c r="B178" s="40"/>
      <c r="C178" s="235" t="s">
        <v>353</v>
      </c>
      <c r="D178" s="235" t="s">
        <v>144</v>
      </c>
      <c r="E178" s="236" t="s">
        <v>839</v>
      </c>
      <c r="F178" s="237" t="s">
        <v>840</v>
      </c>
      <c r="G178" s="238" t="s">
        <v>301</v>
      </c>
      <c r="H178" s="239">
        <v>1</v>
      </c>
      <c r="I178" s="240"/>
      <c r="J178" s="241">
        <f>ROUND(I178*H178,2)</f>
        <v>0</v>
      </c>
      <c r="K178" s="242"/>
      <c r="L178" s="45"/>
      <c r="M178" s="243" t="s">
        <v>1</v>
      </c>
      <c r="N178" s="244" t="s">
        <v>39</v>
      </c>
      <c r="O178" s="92"/>
      <c r="P178" s="245">
        <f>O178*H178</f>
        <v>0</v>
      </c>
      <c r="Q178" s="245">
        <v>0</v>
      </c>
      <c r="R178" s="245">
        <f>Q178*H178</f>
        <v>0</v>
      </c>
      <c r="S178" s="245">
        <v>0</v>
      </c>
      <c r="T178" s="246">
        <f>S178*H178</f>
        <v>0</v>
      </c>
      <c r="U178" s="39"/>
      <c r="V178" s="39"/>
      <c r="W178" s="39"/>
      <c r="X178" s="39"/>
      <c r="Y178" s="39"/>
      <c r="Z178" s="39"/>
      <c r="AA178" s="39"/>
      <c r="AB178" s="39"/>
      <c r="AC178" s="39"/>
      <c r="AD178" s="39"/>
      <c r="AE178" s="39"/>
      <c r="AR178" s="247" t="s">
        <v>236</v>
      </c>
      <c r="AT178" s="247" t="s">
        <v>144</v>
      </c>
      <c r="AU178" s="247" t="s">
        <v>82</v>
      </c>
      <c r="AY178" s="18" t="s">
        <v>141</v>
      </c>
      <c r="BE178" s="248">
        <f>IF(N178="základní",J178,0)</f>
        <v>0</v>
      </c>
      <c r="BF178" s="248">
        <f>IF(N178="snížená",J178,0)</f>
        <v>0</v>
      </c>
      <c r="BG178" s="248">
        <f>IF(N178="zákl. přenesená",J178,0)</f>
        <v>0</v>
      </c>
      <c r="BH178" s="248">
        <f>IF(N178="sníž. přenesená",J178,0)</f>
        <v>0</v>
      </c>
      <c r="BI178" s="248">
        <f>IF(N178="nulová",J178,0)</f>
        <v>0</v>
      </c>
      <c r="BJ178" s="18" t="s">
        <v>82</v>
      </c>
      <c r="BK178" s="248">
        <f>ROUND(I178*H178,2)</f>
        <v>0</v>
      </c>
      <c r="BL178" s="18" t="s">
        <v>236</v>
      </c>
      <c r="BM178" s="247" t="s">
        <v>559</v>
      </c>
    </row>
    <row r="179" s="2" customFormat="1" ht="76.35" customHeight="1">
      <c r="A179" s="39"/>
      <c r="B179" s="40"/>
      <c r="C179" s="235" t="s">
        <v>358</v>
      </c>
      <c r="D179" s="235" t="s">
        <v>144</v>
      </c>
      <c r="E179" s="236" t="s">
        <v>841</v>
      </c>
      <c r="F179" s="237" t="s">
        <v>842</v>
      </c>
      <c r="G179" s="238" t="s">
        <v>755</v>
      </c>
      <c r="H179" s="239">
        <v>1</v>
      </c>
      <c r="I179" s="240"/>
      <c r="J179" s="241">
        <f>ROUND(I179*H179,2)</f>
        <v>0</v>
      </c>
      <c r="K179" s="242"/>
      <c r="L179" s="45"/>
      <c r="M179" s="243" t="s">
        <v>1</v>
      </c>
      <c r="N179" s="244" t="s">
        <v>39</v>
      </c>
      <c r="O179" s="92"/>
      <c r="P179" s="245">
        <f>O179*H179</f>
        <v>0</v>
      </c>
      <c r="Q179" s="245">
        <v>0</v>
      </c>
      <c r="R179" s="245">
        <f>Q179*H179</f>
        <v>0</v>
      </c>
      <c r="S179" s="245">
        <v>0</v>
      </c>
      <c r="T179" s="246">
        <f>S179*H179</f>
        <v>0</v>
      </c>
      <c r="U179" s="39"/>
      <c r="V179" s="39"/>
      <c r="W179" s="39"/>
      <c r="X179" s="39"/>
      <c r="Y179" s="39"/>
      <c r="Z179" s="39"/>
      <c r="AA179" s="39"/>
      <c r="AB179" s="39"/>
      <c r="AC179" s="39"/>
      <c r="AD179" s="39"/>
      <c r="AE179" s="39"/>
      <c r="AR179" s="247" t="s">
        <v>236</v>
      </c>
      <c r="AT179" s="247" t="s">
        <v>144</v>
      </c>
      <c r="AU179" s="247" t="s">
        <v>82</v>
      </c>
      <c r="AY179" s="18" t="s">
        <v>141</v>
      </c>
      <c r="BE179" s="248">
        <f>IF(N179="základní",J179,0)</f>
        <v>0</v>
      </c>
      <c r="BF179" s="248">
        <f>IF(N179="snížená",J179,0)</f>
        <v>0</v>
      </c>
      <c r="BG179" s="248">
        <f>IF(N179="zákl. přenesená",J179,0)</f>
        <v>0</v>
      </c>
      <c r="BH179" s="248">
        <f>IF(N179="sníž. přenesená",J179,0)</f>
        <v>0</v>
      </c>
      <c r="BI179" s="248">
        <f>IF(N179="nulová",J179,0)</f>
        <v>0</v>
      </c>
      <c r="BJ179" s="18" t="s">
        <v>82</v>
      </c>
      <c r="BK179" s="248">
        <f>ROUND(I179*H179,2)</f>
        <v>0</v>
      </c>
      <c r="BL179" s="18" t="s">
        <v>236</v>
      </c>
      <c r="BM179" s="247" t="s">
        <v>575</v>
      </c>
    </row>
    <row r="180" s="2" customFormat="1">
      <c r="A180" s="39"/>
      <c r="B180" s="40"/>
      <c r="C180" s="41"/>
      <c r="D180" s="251" t="s">
        <v>258</v>
      </c>
      <c r="E180" s="41"/>
      <c r="F180" s="294" t="s">
        <v>843</v>
      </c>
      <c r="G180" s="41"/>
      <c r="H180" s="41"/>
      <c r="I180" s="202"/>
      <c r="J180" s="41"/>
      <c r="K180" s="41"/>
      <c r="L180" s="45"/>
      <c r="M180" s="295"/>
      <c r="N180" s="296"/>
      <c r="O180" s="92"/>
      <c r="P180" s="92"/>
      <c r="Q180" s="92"/>
      <c r="R180" s="92"/>
      <c r="S180" s="92"/>
      <c r="T180" s="93"/>
      <c r="U180" s="39"/>
      <c r="V180" s="39"/>
      <c r="W180" s="39"/>
      <c r="X180" s="39"/>
      <c r="Y180" s="39"/>
      <c r="Z180" s="39"/>
      <c r="AA180" s="39"/>
      <c r="AB180" s="39"/>
      <c r="AC180" s="39"/>
      <c r="AD180" s="39"/>
      <c r="AE180" s="39"/>
      <c r="AT180" s="18" t="s">
        <v>258</v>
      </c>
      <c r="AU180" s="18" t="s">
        <v>82</v>
      </c>
    </row>
    <row r="181" s="2" customFormat="1" ht="76.35" customHeight="1">
      <c r="A181" s="39"/>
      <c r="B181" s="40"/>
      <c r="C181" s="235" t="s">
        <v>362</v>
      </c>
      <c r="D181" s="235" t="s">
        <v>144</v>
      </c>
      <c r="E181" s="236" t="s">
        <v>844</v>
      </c>
      <c r="F181" s="237" t="s">
        <v>845</v>
      </c>
      <c r="G181" s="238" t="s">
        <v>755</v>
      </c>
      <c r="H181" s="239">
        <v>1</v>
      </c>
      <c r="I181" s="240"/>
      <c r="J181" s="241">
        <f>ROUND(I181*H181,2)</f>
        <v>0</v>
      </c>
      <c r="K181" s="242"/>
      <c r="L181" s="45"/>
      <c r="M181" s="243" t="s">
        <v>1</v>
      </c>
      <c r="N181" s="244" t="s">
        <v>39</v>
      </c>
      <c r="O181" s="92"/>
      <c r="P181" s="245">
        <f>O181*H181</f>
        <v>0</v>
      </c>
      <c r="Q181" s="245">
        <v>0</v>
      </c>
      <c r="R181" s="245">
        <f>Q181*H181</f>
        <v>0</v>
      </c>
      <c r="S181" s="245">
        <v>0</v>
      </c>
      <c r="T181" s="246">
        <f>S181*H181</f>
        <v>0</v>
      </c>
      <c r="U181" s="39"/>
      <c r="V181" s="39"/>
      <c r="W181" s="39"/>
      <c r="X181" s="39"/>
      <c r="Y181" s="39"/>
      <c r="Z181" s="39"/>
      <c r="AA181" s="39"/>
      <c r="AB181" s="39"/>
      <c r="AC181" s="39"/>
      <c r="AD181" s="39"/>
      <c r="AE181" s="39"/>
      <c r="AR181" s="247" t="s">
        <v>236</v>
      </c>
      <c r="AT181" s="247" t="s">
        <v>144</v>
      </c>
      <c r="AU181" s="247" t="s">
        <v>82</v>
      </c>
      <c r="AY181" s="18" t="s">
        <v>141</v>
      </c>
      <c r="BE181" s="248">
        <f>IF(N181="základní",J181,0)</f>
        <v>0</v>
      </c>
      <c r="BF181" s="248">
        <f>IF(N181="snížená",J181,0)</f>
        <v>0</v>
      </c>
      <c r="BG181" s="248">
        <f>IF(N181="zákl. přenesená",J181,0)</f>
        <v>0</v>
      </c>
      <c r="BH181" s="248">
        <f>IF(N181="sníž. přenesená",J181,0)</f>
        <v>0</v>
      </c>
      <c r="BI181" s="248">
        <f>IF(N181="nulová",J181,0)</f>
        <v>0</v>
      </c>
      <c r="BJ181" s="18" t="s">
        <v>82</v>
      </c>
      <c r="BK181" s="248">
        <f>ROUND(I181*H181,2)</f>
        <v>0</v>
      </c>
      <c r="BL181" s="18" t="s">
        <v>236</v>
      </c>
      <c r="BM181" s="247" t="s">
        <v>583</v>
      </c>
    </row>
    <row r="182" s="2" customFormat="1">
      <c r="A182" s="39"/>
      <c r="B182" s="40"/>
      <c r="C182" s="41"/>
      <c r="D182" s="251" t="s">
        <v>258</v>
      </c>
      <c r="E182" s="41"/>
      <c r="F182" s="294" t="s">
        <v>846</v>
      </c>
      <c r="G182" s="41"/>
      <c r="H182" s="41"/>
      <c r="I182" s="202"/>
      <c r="J182" s="41"/>
      <c r="K182" s="41"/>
      <c r="L182" s="45"/>
      <c r="M182" s="295"/>
      <c r="N182" s="296"/>
      <c r="O182" s="92"/>
      <c r="P182" s="92"/>
      <c r="Q182" s="92"/>
      <c r="R182" s="92"/>
      <c r="S182" s="92"/>
      <c r="T182" s="93"/>
      <c r="U182" s="39"/>
      <c r="V182" s="39"/>
      <c r="W182" s="39"/>
      <c r="X182" s="39"/>
      <c r="Y182" s="39"/>
      <c r="Z182" s="39"/>
      <c r="AA182" s="39"/>
      <c r="AB182" s="39"/>
      <c r="AC182" s="39"/>
      <c r="AD182" s="39"/>
      <c r="AE182" s="39"/>
      <c r="AT182" s="18" t="s">
        <v>258</v>
      </c>
      <c r="AU182" s="18" t="s">
        <v>82</v>
      </c>
    </row>
    <row r="183" s="12" customFormat="1" ht="25.92" customHeight="1">
      <c r="A183" s="12"/>
      <c r="B183" s="219"/>
      <c r="C183" s="220"/>
      <c r="D183" s="221" t="s">
        <v>73</v>
      </c>
      <c r="E183" s="222" t="s">
        <v>847</v>
      </c>
      <c r="F183" s="222" t="s">
        <v>848</v>
      </c>
      <c r="G183" s="220"/>
      <c r="H183" s="220"/>
      <c r="I183" s="223"/>
      <c r="J183" s="224">
        <f>BK183</f>
        <v>0</v>
      </c>
      <c r="K183" s="220"/>
      <c r="L183" s="225"/>
      <c r="M183" s="226"/>
      <c r="N183" s="227"/>
      <c r="O183" s="227"/>
      <c r="P183" s="228">
        <f>P184</f>
        <v>0</v>
      </c>
      <c r="Q183" s="227"/>
      <c r="R183" s="228">
        <f>R184</f>
        <v>0</v>
      </c>
      <c r="S183" s="227"/>
      <c r="T183" s="229">
        <f>T184</f>
        <v>0</v>
      </c>
      <c r="U183" s="12"/>
      <c r="V183" s="12"/>
      <c r="W183" s="12"/>
      <c r="X183" s="12"/>
      <c r="Y183" s="12"/>
      <c r="Z183" s="12"/>
      <c r="AA183" s="12"/>
      <c r="AB183" s="12"/>
      <c r="AC183" s="12"/>
      <c r="AD183" s="12"/>
      <c r="AE183" s="12"/>
      <c r="AR183" s="230" t="s">
        <v>82</v>
      </c>
      <c r="AT183" s="231" t="s">
        <v>73</v>
      </c>
      <c r="AU183" s="231" t="s">
        <v>74</v>
      </c>
      <c r="AY183" s="230" t="s">
        <v>141</v>
      </c>
      <c r="BK183" s="232">
        <f>BK184</f>
        <v>0</v>
      </c>
    </row>
    <row r="184" s="2" customFormat="1" ht="24.15" customHeight="1">
      <c r="A184" s="39"/>
      <c r="B184" s="40"/>
      <c r="C184" s="235" t="s">
        <v>366</v>
      </c>
      <c r="D184" s="235" t="s">
        <v>144</v>
      </c>
      <c r="E184" s="236" t="s">
        <v>849</v>
      </c>
      <c r="F184" s="237" t="s">
        <v>850</v>
      </c>
      <c r="G184" s="238" t="s">
        <v>301</v>
      </c>
      <c r="H184" s="239">
        <v>1</v>
      </c>
      <c r="I184" s="240"/>
      <c r="J184" s="241">
        <f>ROUND(I184*H184,2)</f>
        <v>0</v>
      </c>
      <c r="K184" s="242"/>
      <c r="L184" s="45"/>
      <c r="M184" s="243" t="s">
        <v>1</v>
      </c>
      <c r="N184" s="244" t="s">
        <v>39</v>
      </c>
      <c r="O184" s="92"/>
      <c r="P184" s="245">
        <f>O184*H184</f>
        <v>0</v>
      </c>
      <c r="Q184" s="245">
        <v>0</v>
      </c>
      <c r="R184" s="245">
        <f>Q184*H184</f>
        <v>0</v>
      </c>
      <c r="S184" s="245">
        <v>0</v>
      </c>
      <c r="T184" s="246">
        <f>S184*H184</f>
        <v>0</v>
      </c>
      <c r="U184" s="39"/>
      <c r="V184" s="39"/>
      <c r="W184" s="39"/>
      <c r="X184" s="39"/>
      <c r="Y184" s="39"/>
      <c r="Z184" s="39"/>
      <c r="AA184" s="39"/>
      <c r="AB184" s="39"/>
      <c r="AC184" s="39"/>
      <c r="AD184" s="39"/>
      <c r="AE184" s="39"/>
      <c r="AR184" s="247" t="s">
        <v>236</v>
      </c>
      <c r="AT184" s="247" t="s">
        <v>144</v>
      </c>
      <c r="AU184" s="247" t="s">
        <v>82</v>
      </c>
      <c r="AY184" s="18" t="s">
        <v>141</v>
      </c>
      <c r="BE184" s="248">
        <f>IF(N184="základní",J184,0)</f>
        <v>0</v>
      </c>
      <c r="BF184" s="248">
        <f>IF(N184="snížená",J184,0)</f>
        <v>0</v>
      </c>
      <c r="BG184" s="248">
        <f>IF(N184="zákl. přenesená",J184,0)</f>
        <v>0</v>
      </c>
      <c r="BH184" s="248">
        <f>IF(N184="sníž. přenesená",J184,0)</f>
        <v>0</v>
      </c>
      <c r="BI184" s="248">
        <f>IF(N184="nulová",J184,0)</f>
        <v>0</v>
      </c>
      <c r="BJ184" s="18" t="s">
        <v>82</v>
      </c>
      <c r="BK184" s="248">
        <f>ROUND(I184*H184,2)</f>
        <v>0</v>
      </c>
      <c r="BL184" s="18" t="s">
        <v>236</v>
      </c>
      <c r="BM184" s="247" t="s">
        <v>592</v>
      </c>
    </row>
    <row r="185" s="12" customFormat="1" ht="25.92" customHeight="1">
      <c r="A185" s="12"/>
      <c r="B185" s="219"/>
      <c r="C185" s="220"/>
      <c r="D185" s="221" t="s">
        <v>73</v>
      </c>
      <c r="E185" s="222" t="s">
        <v>851</v>
      </c>
      <c r="F185" s="222" t="s">
        <v>852</v>
      </c>
      <c r="G185" s="220"/>
      <c r="H185" s="220"/>
      <c r="I185" s="223"/>
      <c r="J185" s="224">
        <f>BK185</f>
        <v>0</v>
      </c>
      <c r="K185" s="220"/>
      <c r="L185" s="225"/>
      <c r="M185" s="226"/>
      <c r="N185" s="227"/>
      <c r="O185" s="227"/>
      <c r="P185" s="228">
        <f>SUM(P186:P192)</f>
        <v>0</v>
      </c>
      <c r="Q185" s="227"/>
      <c r="R185" s="228">
        <f>SUM(R186:R192)</f>
        <v>0</v>
      </c>
      <c r="S185" s="227"/>
      <c r="T185" s="229">
        <f>SUM(T186:T192)</f>
        <v>0</v>
      </c>
      <c r="U185" s="12"/>
      <c r="V185" s="12"/>
      <c r="W185" s="12"/>
      <c r="X185" s="12"/>
      <c r="Y185" s="12"/>
      <c r="Z185" s="12"/>
      <c r="AA185" s="12"/>
      <c r="AB185" s="12"/>
      <c r="AC185" s="12"/>
      <c r="AD185" s="12"/>
      <c r="AE185" s="12"/>
      <c r="AR185" s="230" t="s">
        <v>82</v>
      </c>
      <c r="AT185" s="231" t="s">
        <v>73</v>
      </c>
      <c r="AU185" s="231" t="s">
        <v>74</v>
      </c>
      <c r="AY185" s="230" t="s">
        <v>141</v>
      </c>
      <c r="BK185" s="232">
        <f>SUM(BK186:BK192)</f>
        <v>0</v>
      </c>
    </row>
    <row r="186" s="2" customFormat="1" ht="24.15" customHeight="1">
      <c r="A186" s="39"/>
      <c r="B186" s="40"/>
      <c r="C186" s="235" t="s">
        <v>371</v>
      </c>
      <c r="D186" s="235" t="s">
        <v>144</v>
      </c>
      <c r="E186" s="236" t="s">
        <v>853</v>
      </c>
      <c r="F186" s="237" t="s">
        <v>854</v>
      </c>
      <c r="G186" s="238" t="s">
        <v>301</v>
      </c>
      <c r="H186" s="239">
        <v>1</v>
      </c>
      <c r="I186" s="240"/>
      <c r="J186" s="241">
        <f>ROUND(I186*H186,2)</f>
        <v>0</v>
      </c>
      <c r="K186" s="242"/>
      <c r="L186" s="45"/>
      <c r="M186" s="243" t="s">
        <v>1</v>
      </c>
      <c r="N186" s="244" t="s">
        <v>39</v>
      </c>
      <c r="O186" s="92"/>
      <c r="P186" s="245">
        <f>O186*H186</f>
        <v>0</v>
      </c>
      <c r="Q186" s="245">
        <v>0</v>
      </c>
      <c r="R186" s="245">
        <f>Q186*H186</f>
        <v>0</v>
      </c>
      <c r="S186" s="245">
        <v>0</v>
      </c>
      <c r="T186" s="246">
        <f>S186*H186</f>
        <v>0</v>
      </c>
      <c r="U186" s="39"/>
      <c r="V186" s="39"/>
      <c r="W186" s="39"/>
      <c r="X186" s="39"/>
      <c r="Y186" s="39"/>
      <c r="Z186" s="39"/>
      <c r="AA186" s="39"/>
      <c r="AB186" s="39"/>
      <c r="AC186" s="39"/>
      <c r="AD186" s="39"/>
      <c r="AE186" s="39"/>
      <c r="AR186" s="247" t="s">
        <v>236</v>
      </c>
      <c r="AT186" s="247" t="s">
        <v>144</v>
      </c>
      <c r="AU186" s="247" t="s">
        <v>82</v>
      </c>
      <c r="AY186" s="18" t="s">
        <v>141</v>
      </c>
      <c r="BE186" s="248">
        <f>IF(N186="základní",J186,0)</f>
        <v>0</v>
      </c>
      <c r="BF186" s="248">
        <f>IF(N186="snížená",J186,0)</f>
        <v>0</v>
      </c>
      <c r="BG186" s="248">
        <f>IF(N186="zákl. přenesená",J186,0)</f>
        <v>0</v>
      </c>
      <c r="BH186" s="248">
        <f>IF(N186="sníž. přenesená",J186,0)</f>
        <v>0</v>
      </c>
      <c r="BI186" s="248">
        <f>IF(N186="nulová",J186,0)</f>
        <v>0</v>
      </c>
      <c r="BJ186" s="18" t="s">
        <v>82</v>
      </c>
      <c r="BK186" s="248">
        <f>ROUND(I186*H186,2)</f>
        <v>0</v>
      </c>
      <c r="BL186" s="18" t="s">
        <v>236</v>
      </c>
      <c r="BM186" s="247" t="s">
        <v>602</v>
      </c>
    </row>
    <row r="187" s="2" customFormat="1" ht="21.75" customHeight="1">
      <c r="A187" s="39"/>
      <c r="B187" s="40"/>
      <c r="C187" s="235" t="s">
        <v>375</v>
      </c>
      <c r="D187" s="235" t="s">
        <v>144</v>
      </c>
      <c r="E187" s="236" t="s">
        <v>855</v>
      </c>
      <c r="F187" s="237" t="s">
        <v>856</v>
      </c>
      <c r="G187" s="238" t="s">
        <v>301</v>
      </c>
      <c r="H187" s="239">
        <v>1</v>
      </c>
      <c r="I187" s="240"/>
      <c r="J187" s="241">
        <f>ROUND(I187*H187,2)</f>
        <v>0</v>
      </c>
      <c r="K187" s="242"/>
      <c r="L187" s="45"/>
      <c r="M187" s="243" t="s">
        <v>1</v>
      </c>
      <c r="N187" s="244" t="s">
        <v>39</v>
      </c>
      <c r="O187" s="92"/>
      <c r="P187" s="245">
        <f>O187*H187</f>
        <v>0</v>
      </c>
      <c r="Q187" s="245">
        <v>0</v>
      </c>
      <c r="R187" s="245">
        <f>Q187*H187</f>
        <v>0</v>
      </c>
      <c r="S187" s="245">
        <v>0</v>
      </c>
      <c r="T187" s="246">
        <f>S187*H187</f>
        <v>0</v>
      </c>
      <c r="U187" s="39"/>
      <c r="V187" s="39"/>
      <c r="W187" s="39"/>
      <c r="X187" s="39"/>
      <c r="Y187" s="39"/>
      <c r="Z187" s="39"/>
      <c r="AA187" s="39"/>
      <c r="AB187" s="39"/>
      <c r="AC187" s="39"/>
      <c r="AD187" s="39"/>
      <c r="AE187" s="39"/>
      <c r="AR187" s="247" t="s">
        <v>236</v>
      </c>
      <c r="AT187" s="247" t="s">
        <v>144</v>
      </c>
      <c r="AU187" s="247" t="s">
        <v>82</v>
      </c>
      <c r="AY187" s="18" t="s">
        <v>141</v>
      </c>
      <c r="BE187" s="248">
        <f>IF(N187="základní",J187,0)</f>
        <v>0</v>
      </c>
      <c r="BF187" s="248">
        <f>IF(N187="snížená",J187,0)</f>
        <v>0</v>
      </c>
      <c r="BG187" s="248">
        <f>IF(N187="zákl. přenesená",J187,0)</f>
        <v>0</v>
      </c>
      <c r="BH187" s="248">
        <f>IF(N187="sníž. přenesená",J187,0)</f>
        <v>0</v>
      </c>
      <c r="BI187" s="248">
        <f>IF(N187="nulová",J187,0)</f>
        <v>0</v>
      </c>
      <c r="BJ187" s="18" t="s">
        <v>82</v>
      </c>
      <c r="BK187" s="248">
        <f>ROUND(I187*H187,2)</f>
        <v>0</v>
      </c>
      <c r="BL187" s="18" t="s">
        <v>236</v>
      </c>
      <c r="BM187" s="247" t="s">
        <v>637</v>
      </c>
    </row>
    <row r="188" s="2" customFormat="1" ht="16.5" customHeight="1">
      <c r="A188" s="39"/>
      <c r="B188" s="40"/>
      <c r="C188" s="235" t="s">
        <v>380</v>
      </c>
      <c r="D188" s="235" t="s">
        <v>144</v>
      </c>
      <c r="E188" s="236" t="s">
        <v>857</v>
      </c>
      <c r="F188" s="237" t="s">
        <v>858</v>
      </c>
      <c r="G188" s="238" t="s">
        <v>301</v>
      </c>
      <c r="H188" s="239">
        <v>1</v>
      </c>
      <c r="I188" s="240"/>
      <c r="J188" s="241">
        <f>ROUND(I188*H188,2)</f>
        <v>0</v>
      </c>
      <c r="K188" s="242"/>
      <c r="L188" s="45"/>
      <c r="M188" s="243" t="s">
        <v>1</v>
      </c>
      <c r="N188" s="244" t="s">
        <v>39</v>
      </c>
      <c r="O188" s="92"/>
      <c r="P188" s="245">
        <f>O188*H188</f>
        <v>0</v>
      </c>
      <c r="Q188" s="245">
        <v>0</v>
      </c>
      <c r="R188" s="245">
        <f>Q188*H188</f>
        <v>0</v>
      </c>
      <c r="S188" s="245">
        <v>0</v>
      </c>
      <c r="T188" s="246">
        <f>S188*H188</f>
        <v>0</v>
      </c>
      <c r="U188" s="39"/>
      <c r="V188" s="39"/>
      <c r="W188" s="39"/>
      <c r="X188" s="39"/>
      <c r="Y188" s="39"/>
      <c r="Z188" s="39"/>
      <c r="AA188" s="39"/>
      <c r="AB188" s="39"/>
      <c r="AC188" s="39"/>
      <c r="AD188" s="39"/>
      <c r="AE188" s="39"/>
      <c r="AR188" s="247" t="s">
        <v>236</v>
      </c>
      <c r="AT188" s="247" t="s">
        <v>144</v>
      </c>
      <c r="AU188" s="247" t="s">
        <v>82</v>
      </c>
      <c r="AY188" s="18" t="s">
        <v>141</v>
      </c>
      <c r="BE188" s="248">
        <f>IF(N188="základní",J188,0)</f>
        <v>0</v>
      </c>
      <c r="BF188" s="248">
        <f>IF(N188="snížená",J188,0)</f>
        <v>0</v>
      </c>
      <c r="BG188" s="248">
        <f>IF(N188="zákl. přenesená",J188,0)</f>
        <v>0</v>
      </c>
      <c r="BH188" s="248">
        <f>IF(N188="sníž. přenesená",J188,0)</f>
        <v>0</v>
      </c>
      <c r="BI188" s="248">
        <f>IF(N188="nulová",J188,0)</f>
        <v>0</v>
      </c>
      <c r="BJ188" s="18" t="s">
        <v>82</v>
      </c>
      <c r="BK188" s="248">
        <f>ROUND(I188*H188,2)</f>
        <v>0</v>
      </c>
      <c r="BL188" s="18" t="s">
        <v>236</v>
      </c>
      <c r="BM188" s="247" t="s">
        <v>646</v>
      </c>
    </row>
    <row r="189" s="2" customFormat="1" ht="24.15" customHeight="1">
      <c r="A189" s="39"/>
      <c r="B189" s="40"/>
      <c r="C189" s="235" t="s">
        <v>386</v>
      </c>
      <c r="D189" s="235" t="s">
        <v>144</v>
      </c>
      <c r="E189" s="236" t="s">
        <v>859</v>
      </c>
      <c r="F189" s="237" t="s">
        <v>860</v>
      </c>
      <c r="G189" s="238" t="s">
        <v>301</v>
      </c>
      <c r="H189" s="239">
        <v>1</v>
      </c>
      <c r="I189" s="240"/>
      <c r="J189" s="241">
        <f>ROUND(I189*H189,2)</f>
        <v>0</v>
      </c>
      <c r="K189" s="242"/>
      <c r="L189" s="45"/>
      <c r="M189" s="243" t="s">
        <v>1</v>
      </c>
      <c r="N189" s="244" t="s">
        <v>39</v>
      </c>
      <c r="O189" s="92"/>
      <c r="P189" s="245">
        <f>O189*H189</f>
        <v>0</v>
      </c>
      <c r="Q189" s="245">
        <v>0</v>
      </c>
      <c r="R189" s="245">
        <f>Q189*H189</f>
        <v>0</v>
      </c>
      <c r="S189" s="245">
        <v>0</v>
      </c>
      <c r="T189" s="246">
        <f>S189*H189</f>
        <v>0</v>
      </c>
      <c r="U189" s="39"/>
      <c r="V189" s="39"/>
      <c r="W189" s="39"/>
      <c r="X189" s="39"/>
      <c r="Y189" s="39"/>
      <c r="Z189" s="39"/>
      <c r="AA189" s="39"/>
      <c r="AB189" s="39"/>
      <c r="AC189" s="39"/>
      <c r="AD189" s="39"/>
      <c r="AE189" s="39"/>
      <c r="AR189" s="247" t="s">
        <v>236</v>
      </c>
      <c r="AT189" s="247" t="s">
        <v>144</v>
      </c>
      <c r="AU189" s="247" t="s">
        <v>82</v>
      </c>
      <c r="AY189" s="18" t="s">
        <v>141</v>
      </c>
      <c r="BE189" s="248">
        <f>IF(N189="základní",J189,0)</f>
        <v>0</v>
      </c>
      <c r="BF189" s="248">
        <f>IF(N189="snížená",J189,0)</f>
        <v>0</v>
      </c>
      <c r="BG189" s="248">
        <f>IF(N189="zákl. přenesená",J189,0)</f>
        <v>0</v>
      </c>
      <c r="BH189" s="248">
        <f>IF(N189="sníž. přenesená",J189,0)</f>
        <v>0</v>
      </c>
      <c r="BI189" s="248">
        <f>IF(N189="nulová",J189,0)</f>
        <v>0</v>
      </c>
      <c r="BJ189" s="18" t="s">
        <v>82</v>
      </c>
      <c r="BK189" s="248">
        <f>ROUND(I189*H189,2)</f>
        <v>0</v>
      </c>
      <c r="BL189" s="18" t="s">
        <v>236</v>
      </c>
      <c r="BM189" s="247" t="s">
        <v>654</v>
      </c>
    </row>
    <row r="190" s="2" customFormat="1" ht="16.5" customHeight="1">
      <c r="A190" s="39"/>
      <c r="B190" s="40"/>
      <c r="C190" s="235" t="s">
        <v>390</v>
      </c>
      <c r="D190" s="235" t="s">
        <v>144</v>
      </c>
      <c r="E190" s="236" t="s">
        <v>861</v>
      </c>
      <c r="F190" s="237" t="s">
        <v>862</v>
      </c>
      <c r="G190" s="238" t="s">
        <v>301</v>
      </c>
      <c r="H190" s="239">
        <v>1</v>
      </c>
      <c r="I190" s="240"/>
      <c r="J190" s="241">
        <f>ROUND(I190*H190,2)</f>
        <v>0</v>
      </c>
      <c r="K190" s="242"/>
      <c r="L190" s="45"/>
      <c r="M190" s="243" t="s">
        <v>1</v>
      </c>
      <c r="N190" s="244" t="s">
        <v>39</v>
      </c>
      <c r="O190" s="92"/>
      <c r="P190" s="245">
        <f>O190*H190</f>
        <v>0</v>
      </c>
      <c r="Q190" s="245">
        <v>0</v>
      </c>
      <c r="R190" s="245">
        <f>Q190*H190</f>
        <v>0</v>
      </c>
      <c r="S190" s="245">
        <v>0</v>
      </c>
      <c r="T190" s="246">
        <f>S190*H190</f>
        <v>0</v>
      </c>
      <c r="U190" s="39"/>
      <c r="V190" s="39"/>
      <c r="W190" s="39"/>
      <c r="X190" s="39"/>
      <c r="Y190" s="39"/>
      <c r="Z190" s="39"/>
      <c r="AA190" s="39"/>
      <c r="AB190" s="39"/>
      <c r="AC190" s="39"/>
      <c r="AD190" s="39"/>
      <c r="AE190" s="39"/>
      <c r="AR190" s="247" t="s">
        <v>236</v>
      </c>
      <c r="AT190" s="247" t="s">
        <v>144</v>
      </c>
      <c r="AU190" s="247" t="s">
        <v>82</v>
      </c>
      <c r="AY190" s="18" t="s">
        <v>141</v>
      </c>
      <c r="BE190" s="248">
        <f>IF(N190="základní",J190,0)</f>
        <v>0</v>
      </c>
      <c r="BF190" s="248">
        <f>IF(N190="snížená",J190,0)</f>
        <v>0</v>
      </c>
      <c r="BG190" s="248">
        <f>IF(N190="zákl. přenesená",J190,0)</f>
        <v>0</v>
      </c>
      <c r="BH190" s="248">
        <f>IF(N190="sníž. přenesená",J190,0)</f>
        <v>0</v>
      </c>
      <c r="BI190" s="248">
        <f>IF(N190="nulová",J190,0)</f>
        <v>0</v>
      </c>
      <c r="BJ190" s="18" t="s">
        <v>82</v>
      </c>
      <c r="BK190" s="248">
        <f>ROUND(I190*H190,2)</f>
        <v>0</v>
      </c>
      <c r="BL190" s="18" t="s">
        <v>236</v>
      </c>
      <c r="BM190" s="247" t="s">
        <v>665</v>
      </c>
    </row>
    <row r="191" s="2" customFormat="1" ht="16.5" customHeight="1">
      <c r="A191" s="39"/>
      <c r="B191" s="40"/>
      <c r="C191" s="235" t="s">
        <v>396</v>
      </c>
      <c r="D191" s="235" t="s">
        <v>144</v>
      </c>
      <c r="E191" s="236" t="s">
        <v>863</v>
      </c>
      <c r="F191" s="237" t="s">
        <v>864</v>
      </c>
      <c r="G191" s="238" t="s">
        <v>301</v>
      </c>
      <c r="H191" s="239">
        <v>1</v>
      </c>
      <c r="I191" s="240"/>
      <c r="J191" s="241">
        <f>ROUND(I191*H191,2)</f>
        <v>0</v>
      </c>
      <c r="K191" s="242"/>
      <c r="L191" s="45"/>
      <c r="M191" s="243" t="s">
        <v>1</v>
      </c>
      <c r="N191" s="244" t="s">
        <v>39</v>
      </c>
      <c r="O191" s="92"/>
      <c r="P191" s="245">
        <f>O191*H191</f>
        <v>0</v>
      </c>
      <c r="Q191" s="245">
        <v>0</v>
      </c>
      <c r="R191" s="245">
        <f>Q191*H191</f>
        <v>0</v>
      </c>
      <c r="S191" s="245">
        <v>0</v>
      </c>
      <c r="T191" s="246">
        <f>S191*H191</f>
        <v>0</v>
      </c>
      <c r="U191" s="39"/>
      <c r="V191" s="39"/>
      <c r="W191" s="39"/>
      <c r="X191" s="39"/>
      <c r="Y191" s="39"/>
      <c r="Z191" s="39"/>
      <c r="AA191" s="39"/>
      <c r="AB191" s="39"/>
      <c r="AC191" s="39"/>
      <c r="AD191" s="39"/>
      <c r="AE191" s="39"/>
      <c r="AR191" s="247" t="s">
        <v>236</v>
      </c>
      <c r="AT191" s="247" t="s">
        <v>144</v>
      </c>
      <c r="AU191" s="247" t="s">
        <v>82</v>
      </c>
      <c r="AY191" s="18" t="s">
        <v>141</v>
      </c>
      <c r="BE191" s="248">
        <f>IF(N191="základní",J191,0)</f>
        <v>0</v>
      </c>
      <c r="BF191" s="248">
        <f>IF(N191="snížená",J191,0)</f>
        <v>0</v>
      </c>
      <c r="BG191" s="248">
        <f>IF(N191="zákl. přenesená",J191,0)</f>
        <v>0</v>
      </c>
      <c r="BH191" s="248">
        <f>IF(N191="sníž. přenesená",J191,0)</f>
        <v>0</v>
      </c>
      <c r="BI191" s="248">
        <f>IF(N191="nulová",J191,0)</f>
        <v>0</v>
      </c>
      <c r="BJ191" s="18" t="s">
        <v>82</v>
      </c>
      <c r="BK191" s="248">
        <f>ROUND(I191*H191,2)</f>
        <v>0</v>
      </c>
      <c r="BL191" s="18" t="s">
        <v>236</v>
      </c>
      <c r="BM191" s="247" t="s">
        <v>681</v>
      </c>
    </row>
    <row r="192" s="2" customFormat="1" ht="21.75" customHeight="1">
      <c r="A192" s="39"/>
      <c r="B192" s="40"/>
      <c r="C192" s="235" t="s">
        <v>402</v>
      </c>
      <c r="D192" s="235" t="s">
        <v>144</v>
      </c>
      <c r="E192" s="236" t="s">
        <v>865</v>
      </c>
      <c r="F192" s="237" t="s">
        <v>866</v>
      </c>
      <c r="G192" s="238" t="s">
        <v>301</v>
      </c>
      <c r="H192" s="239">
        <v>1</v>
      </c>
      <c r="I192" s="240"/>
      <c r="J192" s="241">
        <f>ROUND(I192*H192,2)</f>
        <v>0</v>
      </c>
      <c r="K192" s="242"/>
      <c r="L192" s="45"/>
      <c r="M192" s="311" t="s">
        <v>1</v>
      </c>
      <c r="N192" s="312" t="s">
        <v>39</v>
      </c>
      <c r="O192" s="313"/>
      <c r="P192" s="314">
        <f>O192*H192</f>
        <v>0</v>
      </c>
      <c r="Q192" s="314">
        <v>0</v>
      </c>
      <c r="R192" s="314">
        <f>Q192*H192</f>
        <v>0</v>
      </c>
      <c r="S192" s="314">
        <v>0</v>
      </c>
      <c r="T192" s="315">
        <f>S192*H192</f>
        <v>0</v>
      </c>
      <c r="U192" s="39"/>
      <c r="V192" s="39"/>
      <c r="W192" s="39"/>
      <c r="X192" s="39"/>
      <c r="Y192" s="39"/>
      <c r="Z192" s="39"/>
      <c r="AA192" s="39"/>
      <c r="AB192" s="39"/>
      <c r="AC192" s="39"/>
      <c r="AD192" s="39"/>
      <c r="AE192" s="39"/>
      <c r="AR192" s="247" t="s">
        <v>236</v>
      </c>
      <c r="AT192" s="247" t="s">
        <v>144</v>
      </c>
      <c r="AU192" s="247" t="s">
        <v>82</v>
      </c>
      <c r="AY192" s="18" t="s">
        <v>141</v>
      </c>
      <c r="BE192" s="248">
        <f>IF(N192="základní",J192,0)</f>
        <v>0</v>
      </c>
      <c r="BF192" s="248">
        <f>IF(N192="snížená",J192,0)</f>
        <v>0</v>
      </c>
      <c r="BG192" s="248">
        <f>IF(N192="zákl. přenesená",J192,0)</f>
        <v>0</v>
      </c>
      <c r="BH192" s="248">
        <f>IF(N192="sníž. přenesená",J192,0)</f>
        <v>0</v>
      </c>
      <c r="BI192" s="248">
        <f>IF(N192="nulová",J192,0)</f>
        <v>0</v>
      </c>
      <c r="BJ192" s="18" t="s">
        <v>82</v>
      </c>
      <c r="BK192" s="248">
        <f>ROUND(I192*H192,2)</f>
        <v>0</v>
      </c>
      <c r="BL192" s="18" t="s">
        <v>236</v>
      </c>
      <c r="BM192" s="247" t="s">
        <v>702</v>
      </c>
    </row>
    <row r="193" s="2" customFormat="1" ht="6.96" customHeight="1">
      <c r="A193" s="39"/>
      <c r="B193" s="67"/>
      <c r="C193" s="68"/>
      <c r="D193" s="68"/>
      <c r="E193" s="68"/>
      <c r="F193" s="68"/>
      <c r="G193" s="68"/>
      <c r="H193" s="68"/>
      <c r="I193" s="68"/>
      <c r="J193" s="68"/>
      <c r="K193" s="68"/>
      <c r="L193" s="45"/>
      <c r="M193" s="39"/>
      <c r="O193" s="39"/>
      <c r="P193" s="39"/>
      <c r="Q193" s="39"/>
      <c r="R193" s="39"/>
      <c r="S193" s="39"/>
      <c r="T193" s="39"/>
      <c r="U193" s="39"/>
      <c r="V193" s="39"/>
      <c r="W193" s="39"/>
      <c r="X193" s="39"/>
      <c r="Y193" s="39"/>
      <c r="Z193" s="39"/>
      <c r="AA193" s="39"/>
      <c r="AB193" s="39"/>
      <c r="AC193" s="39"/>
      <c r="AD193" s="39"/>
      <c r="AE193" s="39"/>
    </row>
  </sheetData>
  <sheetProtection sheet="1" autoFilter="0" formatColumns="0" formatRows="0" objects="1" scenarios="1" spinCount="100000" saltValue="lK7yCbmjf0ceYu8VSqY38mKnwTxcm9Z3xMZ7h84Py1wP+ixico6VIdW64nPjp/eZmLBarCyUun/AHeJ53HEvSg==" hashValue="5lrhKskUQ5LTM7J52y3RoPmZGE8HXpvtMbpfjhoVr1/qsNnlBcZoOxQKvkCy+P+CC8UvqsqvQVYFIQ7C1zpO9Q==" algorithmName="SHA-512" password="CC35"/>
  <autoFilter ref="C132:K192"/>
  <mergeCells count="14">
    <mergeCell ref="E7:H7"/>
    <mergeCell ref="E9:H9"/>
    <mergeCell ref="E18:H18"/>
    <mergeCell ref="E27:H27"/>
    <mergeCell ref="E85:H85"/>
    <mergeCell ref="E87:H87"/>
    <mergeCell ref="D107:F107"/>
    <mergeCell ref="D108:F108"/>
    <mergeCell ref="D109:F109"/>
    <mergeCell ref="D110:F110"/>
    <mergeCell ref="D111:F111"/>
    <mergeCell ref="E123:H123"/>
    <mergeCell ref="E125:H12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EEF7A8A7FA2B14A9944A9AC286063C8" ma:contentTypeVersion="16" ma:contentTypeDescription="Vytvoří nový dokument" ma:contentTypeScope="" ma:versionID="0208905708a45cb3f2fc41431588d325">
  <xsd:schema xmlns:xsd="http://www.w3.org/2001/XMLSchema" xmlns:xs="http://www.w3.org/2001/XMLSchema" xmlns:p="http://schemas.microsoft.com/office/2006/metadata/properties" xmlns:ns2="057e7c96-e177-45e9-9cb9-5062083aa821" xmlns:ns3="74a61cfe-b6a2-4e2b-abb1-61028da77a69" targetNamespace="http://schemas.microsoft.com/office/2006/metadata/properties" ma:root="true" ma:fieldsID="2bcd7c42080ef93fe8fbf1c8c2db124f" ns2:_="" ns3:_="">
    <xsd:import namespace="057e7c96-e177-45e9-9cb9-5062083aa821"/>
    <xsd:import namespace="74a61cfe-b6a2-4e2b-abb1-61028da77a6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7e7c96-e177-45e9-9cb9-5062083aa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Značky obrázků" ma:readOnly="false" ma:fieldId="{5cf76f15-5ced-4ddc-b409-7134ff3c332f}" ma:taxonomyMulti="true" ma:sspId="e722b472-65ab-44dd-81b0-837825a73f0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61cfe-b6a2-4e2b-abb1-61028da77a69"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2" nillable="true" ma:displayName="Taxonomy Catch All Column" ma:hidden="true" ma:list="{30fc72c4-b7d8-4f1e-bc9b-91d2f7dc096b}" ma:internalName="TaxCatchAll" ma:showField="CatchAllData" ma:web="74a61cfe-b6a2-4e2b-abb1-61028da77a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4a61cfe-b6a2-4e2b-abb1-61028da77a69" xsi:nil="true"/>
    <lcf76f155ced4ddcb4097134ff3c332f xmlns="057e7c96-e177-45e9-9cb9-5062083aa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E0E333-EDC7-4389-942B-99357628E0B7}"/>
</file>

<file path=customXml/itemProps2.xml><?xml version="1.0" encoding="utf-8"?>
<ds:datastoreItem xmlns:ds="http://schemas.openxmlformats.org/officeDocument/2006/customXml" ds:itemID="{43E9A4E5-25C5-4822-A3D2-1145EB1712A3}"/>
</file>

<file path=customXml/itemProps3.xml><?xml version="1.0" encoding="utf-8"?>
<ds:datastoreItem xmlns:ds="http://schemas.openxmlformats.org/officeDocument/2006/customXml" ds:itemID="{8CBA7FD1-7D1A-48D2-B74A-E36B975ADB1F}"/>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U-BNLNR1PNFO6R6\DELL</dc:creator>
  <cp:lastModifiedBy>U-BNLNR1PNFO6R6\DELL</cp:lastModifiedBy>
  <dcterms:created xsi:type="dcterms:W3CDTF">2025-08-21T12:11:33Z</dcterms:created>
  <dcterms:modified xsi:type="dcterms:W3CDTF">2025-08-21T12:11:36Z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0x0101009EEF7A8A7FA2B14A9944A9AC286063C8</vt:lpwstr>
  </property>
</Properties>
</file>