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Poptávky\24043 - Hájek - Paliatiní pokoj Jičín\"/>
    </mc:Choice>
  </mc:AlternateContent>
  <bookViews>
    <workbookView xWindow="0" yWindow="0" windowWidth="0" windowHeight="0"/>
  </bookViews>
  <sheets>
    <sheet name="Rekapitulace stavby" sheetId="1" r:id="rId1"/>
    <sheet name="SK24043 - Vytvoření jedno..." sheetId="2" r:id="rId2"/>
    <sheet name="ZTI - Zdravotně technické..." sheetId="3" r:id="rId3"/>
    <sheet name="VZT - Vzduchotechnika" sheetId="4" r:id="rId4"/>
    <sheet name="EL - Elektrorozvody" sheetId="5" r:id="rId5"/>
    <sheet name="MP - Medicinální plyny" sheetId="6" r:id="rId6"/>
    <sheet name="Seznam figur" sheetId="7" r:id="rId7"/>
  </sheets>
  <definedNames>
    <definedName name="_xlnm.Print_Area" localSheetId="0">'Rekapitulace stavby'!$D$4:$AO$76,'Rekapitulace stavby'!$C$82:$AQ$100</definedName>
    <definedName name="_xlnm.Print_Titles" localSheetId="0">'Rekapitulace stavby'!$92:$92</definedName>
    <definedName name="_xlnm._FilterDatabase" localSheetId="1" hidden="1">'SK24043 - Vytvoření jedno...'!$C$130:$K$516</definedName>
    <definedName name="_xlnm.Print_Area" localSheetId="1">'SK24043 - Vytvoření jedno...'!$C$4:$J$76,'SK24043 - Vytvoření jedno...'!$C$82:$J$114,'SK24043 - Vytvoření jedno...'!$C$120:$K$516</definedName>
    <definedName name="_xlnm.Print_Titles" localSheetId="1">'SK24043 - Vytvoření jedno...'!$130:$130</definedName>
    <definedName name="_xlnm._FilterDatabase" localSheetId="2" hidden="1">'ZTI - Zdravotně technické...'!$C$123:$K$211</definedName>
    <definedName name="_xlnm.Print_Area" localSheetId="2">'ZTI - Zdravotně technické...'!$C$4:$J$76,'ZTI - Zdravotně technické...'!$C$82:$J$105,'ZTI - Zdravotně technické...'!$C$111:$K$211</definedName>
    <definedName name="_xlnm.Print_Titles" localSheetId="2">'ZTI - Zdravotně technické...'!$123:$123</definedName>
    <definedName name="_xlnm._FilterDatabase" localSheetId="3" hidden="1">'VZT - Vzduchotechnika'!$C$118:$K$147</definedName>
    <definedName name="_xlnm.Print_Area" localSheetId="3">'VZT - Vzduchotechnika'!$C$4:$J$76,'VZT - Vzduchotechnika'!$C$82:$J$100,'VZT - Vzduchotechnika'!$C$106:$K$147</definedName>
    <definedName name="_xlnm.Print_Titles" localSheetId="3">'VZT - Vzduchotechnika'!$118:$118</definedName>
    <definedName name="_xlnm._FilterDatabase" localSheetId="4" hidden="1">'EL - Elektrorozvody'!$C$123:$K$165</definedName>
    <definedName name="_xlnm.Print_Area" localSheetId="4">'EL - Elektrorozvody'!$C$4:$J$76,'EL - Elektrorozvody'!$C$82:$J$105,'EL - Elektrorozvody'!$C$111:$K$165</definedName>
    <definedName name="_xlnm.Print_Titles" localSheetId="4">'EL - Elektrorozvody'!$123:$123</definedName>
    <definedName name="_xlnm._FilterDatabase" localSheetId="5" hidden="1">'MP - Medicinální plyny'!$C$118:$K$139</definedName>
    <definedName name="_xlnm.Print_Area" localSheetId="5">'MP - Medicinální plyny'!$C$4:$J$76,'MP - Medicinální plyny'!$C$82:$J$100,'MP - Medicinální plyny'!$C$106:$K$139</definedName>
    <definedName name="_xlnm.Print_Titles" localSheetId="5">'MP - Medicinální plyny'!$118:$118</definedName>
    <definedName name="_xlnm.Print_Area" localSheetId="6">'Seznam figur'!$C$4:$G$48</definedName>
    <definedName name="_xlnm.Print_Titles" localSheetId="6">'Seznam figur'!$9:$9</definedName>
  </definedNames>
  <calcPr/>
</workbook>
</file>

<file path=xl/calcChain.xml><?xml version="1.0" encoding="utf-8"?>
<calcChain xmlns="http://schemas.openxmlformats.org/spreadsheetml/2006/main">
  <c i="7" l="1" r="D7"/>
  <c i="6" r="J37"/>
  <c r="J36"/>
  <c i="1" r="AY99"/>
  <c i="6" r="J35"/>
  <c i="1" r="AX99"/>
  <c i="6"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T132"/>
  <c r="R133"/>
  <c r="R132"/>
  <c r="P133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J115"/>
  <c r="F115"/>
  <c r="F113"/>
  <c r="E111"/>
  <c r="J91"/>
  <c r="F91"/>
  <c r="F89"/>
  <c r="E87"/>
  <c r="J24"/>
  <c r="E24"/>
  <c r="J116"/>
  <c r="J23"/>
  <c r="J18"/>
  <c r="E18"/>
  <c r="F92"/>
  <c r="J17"/>
  <c r="J12"/>
  <c r="J113"/>
  <c r="E7"/>
  <c r="E85"/>
  <c i="5" r="J37"/>
  <c r="J36"/>
  <c i="1" r="AY98"/>
  <c i="5" r="J35"/>
  <c i="1" r="AX98"/>
  <c i="5"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T156"/>
  <c r="R157"/>
  <c r="R156"/>
  <c r="P157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J120"/>
  <c r="F120"/>
  <c r="F118"/>
  <c r="E116"/>
  <c r="J91"/>
  <c r="F91"/>
  <c r="F89"/>
  <c r="E87"/>
  <c r="J24"/>
  <c r="E24"/>
  <c r="J121"/>
  <c r="J23"/>
  <c r="J18"/>
  <c r="E18"/>
  <c r="F121"/>
  <c r="J17"/>
  <c r="J12"/>
  <c r="J118"/>
  <c r="E7"/>
  <c r="E85"/>
  <c i="4" r="J37"/>
  <c r="J36"/>
  <c i="1" r="AY97"/>
  <c i="4" r="J35"/>
  <c i="1" r="AX97"/>
  <c i="4"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J115"/>
  <c r="F115"/>
  <c r="F113"/>
  <c r="E111"/>
  <c r="J91"/>
  <c r="F91"/>
  <c r="F89"/>
  <c r="E87"/>
  <c r="J24"/>
  <c r="E24"/>
  <c r="J116"/>
  <c r="J23"/>
  <c r="J18"/>
  <c r="E18"/>
  <c r="F92"/>
  <c r="J17"/>
  <c r="J12"/>
  <c r="J113"/>
  <c r="E7"/>
  <c r="E109"/>
  <c i="3" r="J37"/>
  <c r="J36"/>
  <c i="1" r="AY96"/>
  <c i="3" r="J35"/>
  <c i="1" r="AX96"/>
  <c i="3"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J121"/>
  <c r="J120"/>
  <c r="F120"/>
  <c r="F118"/>
  <c r="E116"/>
  <c r="J92"/>
  <c r="J91"/>
  <c r="F91"/>
  <c r="F89"/>
  <c r="E87"/>
  <c r="J18"/>
  <c r="E18"/>
  <c r="F92"/>
  <c r="J17"/>
  <c r="J12"/>
  <c r="J118"/>
  <c r="E7"/>
  <c r="E114"/>
  <c i="2" r="J35"/>
  <c r="J34"/>
  <c i="1" r="AY95"/>
  <c i="2" r="J33"/>
  <c i="1" r="AX95"/>
  <c i="2" r="BI516"/>
  <c r="BH516"/>
  <c r="BG516"/>
  <c r="BF516"/>
  <c r="T516"/>
  <c r="T515"/>
  <c r="R516"/>
  <c r="R515"/>
  <c r="P516"/>
  <c r="P515"/>
  <c r="BI514"/>
  <c r="BH514"/>
  <c r="BG514"/>
  <c r="BF514"/>
  <c r="T514"/>
  <c r="T513"/>
  <c r="T512"/>
  <c r="R514"/>
  <c r="R513"/>
  <c r="R512"/>
  <c r="P514"/>
  <c r="P513"/>
  <c r="P512"/>
  <c r="BI508"/>
  <c r="BH508"/>
  <c r="BG508"/>
  <c r="BF508"/>
  <c r="T508"/>
  <c r="R508"/>
  <c r="P508"/>
  <c r="BI504"/>
  <c r="BH504"/>
  <c r="BG504"/>
  <c r="BF504"/>
  <c r="T504"/>
  <c r="R504"/>
  <c r="P504"/>
  <c r="BI499"/>
  <c r="BH499"/>
  <c r="BG499"/>
  <c r="BF499"/>
  <c r="T499"/>
  <c r="R499"/>
  <c r="P499"/>
  <c r="BI497"/>
  <c r="BH497"/>
  <c r="BG497"/>
  <c r="BF497"/>
  <c r="T497"/>
  <c r="R497"/>
  <c r="P497"/>
  <c r="BI496"/>
  <c r="BH496"/>
  <c r="BG496"/>
  <c r="BF496"/>
  <c r="T496"/>
  <c r="R496"/>
  <c r="P496"/>
  <c r="BI491"/>
  <c r="BH491"/>
  <c r="BG491"/>
  <c r="BF491"/>
  <c r="T491"/>
  <c r="R491"/>
  <c r="P491"/>
  <c r="BI489"/>
  <c r="BH489"/>
  <c r="BG489"/>
  <c r="BF489"/>
  <c r="T489"/>
  <c r="R489"/>
  <c r="P489"/>
  <c r="BI485"/>
  <c r="BH485"/>
  <c r="BG485"/>
  <c r="BF485"/>
  <c r="T485"/>
  <c r="R485"/>
  <c r="P485"/>
  <c r="BI481"/>
  <c r="BH481"/>
  <c r="BG481"/>
  <c r="BF481"/>
  <c r="T481"/>
  <c r="R481"/>
  <c r="P481"/>
  <c r="BI479"/>
  <c r="BH479"/>
  <c r="BG479"/>
  <c r="BF479"/>
  <c r="T479"/>
  <c r="R479"/>
  <c r="P479"/>
  <c r="BI475"/>
  <c r="BH475"/>
  <c r="BG475"/>
  <c r="BF475"/>
  <c r="T475"/>
  <c r="R475"/>
  <c r="P475"/>
  <c r="BI473"/>
  <c r="BH473"/>
  <c r="BG473"/>
  <c r="BF473"/>
  <c r="T473"/>
  <c r="R473"/>
  <c r="P473"/>
  <c r="BI469"/>
  <c r="BH469"/>
  <c r="BG469"/>
  <c r="BF469"/>
  <c r="T469"/>
  <c r="R469"/>
  <c r="P469"/>
  <c r="BI464"/>
  <c r="BH464"/>
  <c r="BG464"/>
  <c r="BF464"/>
  <c r="T464"/>
  <c r="R464"/>
  <c r="P464"/>
  <c r="BI462"/>
  <c r="BH462"/>
  <c r="BG462"/>
  <c r="BF462"/>
  <c r="T462"/>
  <c r="R462"/>
  <c r="P462"/>
  <c r="BI458"/>
  <c r="BH458"/>
  <c r="BG458"/>
  <c r="BF458"/>
  <c r="T458"/>
  <c r="R458"/>
  <c r="P458"/>
  <c r="BI454"/>
  <c r="BH454"/>
  <c r="BG454"/>
  <c r="BF454"/>
  <c r="T454"/>
  <c r="R454"/>
  <c r="P454"/>
  <c r="BI450"/>
  <c r="BH450"/>
  <c r="BG450"/>
  <c r="BF450"/>
  <c r="T450"/>
  <c r="R450"/>
  <c r="P450"/>
  <c r="BI446"/>
  <c r="BH446"/>
  <c r="BG446"/>
  <c r="BF446"/>
  <c r="T446"/>
  <c r="R446"/>
  <c r="P446"/>
  <c r="BI442"/>
  <c r="BH442"/>
  <c r="BG442"/>
  <c r="BF442"/>
  <c r="T442"/>
  <c r="R442"/>
  <c r="P442"/>
  <c r="BI440"/>
  <c r="BH440"/>
  <c r="BG440"/>
  <c r="BF440"/>
  <c r="T440"/>
  <c r="R440"/>
  <c r="P440"/>
  <c r="BI436"/>
  <c r="BH436"/>
  <c r="BG436"/>
  <c r="BF436"/>
  <c r="T436"/>
  <c r="R436"/>
  <c r="P436"/>
  <c r="BI435"/>
  <c r="BH435"/>
  <c r="BG435"/>
  <c r="BF435"/>
  <c r="T435"/>
  <c r="R435"/>
  <c r="P435"/>
  <c r="BI433"/>
  <c r="BH433"/>
  <c r="BG433"/>
  <c r="BF433"/>
  <c r="T433"/>
  <c r="R433"/>
  <c r="P433"/>
  <c r="BI432"/>
  <c r="BH432"/>
  <c r="BG432"/>
  <c r="BF432"/>
  <c r="T432"/>
  <c r="R432"/>
  <c r="P432"/>
  <c r="BI430"/>
  <c r="BH430"/>
  <c r="BG430"/>
  <c r="BF430"/>
  <c r="T430"/>
  <c r="R430"/>
  <c r="P430"/>
  <c r="BI425"/>
  <c r="BH425"/>
  <c r="BG425"/>
  <c r="BF425"/>
  <c r="T425"/>
  <c r="R425"/>
  <c r="P425"/>
  <c r="BI420"/>
  <c r="BH420"/>
  <c r="BG420"/>
  <c r="BF420"/>
  <c r="T420"/>
  <c r="R420"/>
  <c r="P420"/>
  <c r="BI418"/>
  <c r="BH418"/>
  <c r="BG418"/>
  <c r="BF418"/>
  <c r="T418"/>
  <c r="R418"/>
  <c r="P418"/>
  <c r="BI414"/>
  <c r="BH414"/>
  <c r="BG414"/>
  <c r="BF414"/>
  <c r="T414"/>
  <c r="R414"/>
  <c r="P414"/>
  <c r="BI409"/>
  <c r="BH409"/>
  <c r="BG409"/>
  <c r="BF409"/>
  <c r="T409"/>
  <c r="R409"/>
  <c r="P409"/>
  <c r="BI405"/>
  <c r="BH405"/>
  <c r="BG405"/>
  <c r="BF405"/>
  <c r="T405"/>
  <c r="R405"/>
  <c r="P405"/>
  <c r="BI401"/>
  <c r="BH401"/>
  <c r="BG401"/>
  <c r="BF401"/>
  <c r="T401"/>
  <c r="R401"/>
  <c r="P401"/>
  <c r="BI397"/>
  <c r="BH397"/>
  <c r="BG397"/>
  <c r="BF397"/>
  <c r="T397"/>
  <c r="R397"/>
  <c r="P397"/>
  <c r="BI392"/>
  <c r="BH392"/>
  <c r="BG392"/>
  <c r="BF392"/>
  <c r="T392"/>
  <c r="R392"/>
  <c r="P392"/>
  <c r="BI390"/>
  <c r="BH390"/>
  <c r="BG390"/>
  <c r="BF390"/>
  <c r="T390"/>
  <c r="R390"/>
  <c r="P390"/>
  <c r="BI386"/>
  <c r="BH386"/>
  <c r="BG386"/>
  <c r="BF386"/>
  <c r="T386"/>
  <c r="R386"/>
  <c r="P386"/>
  <c r="BI382"/>
  <c r="BH382"/>
  <c r="BG382"/>
  <c r="BF382"/>
  <c r="T382"/>
  <c r="R382"/>
  <c r="P382"/>
  <c r="BI381"/>
  <c r="BH381"/>
  <c r="BG381"/>
  <c r="BF381"/>
  <c r="T381"/>
  <c r="R381"/>
  <c r="P381"/>
  <c r="BI380"/>
  <c r="BH380"/>
  <c r="BG380"/>
  <c r="BF380"/>
  <c r="T380"/>
  <c r="R380"/>
  <c r="P380"/>
  <c r="BI376"/>
  <c r="BH376"/>
  <c r="BG376"/>
  <c r="BF376"/>
  <c r="T376"/>
  <c r="R376"/>
  <c r="P376"/>
  <c r="BI372"/>
  <c r="BH372"/>
  <c r="BG372"/>
  <c r="BF372"/>
  <c r="T372"/>
  <c r="R372"/>
  <c r="P372"/>
  <c r="BI370"/>
  <c r="BH370"/>
  <c r="BG370"/>
  <c r="BF370"/>
  <c r="T370"/>
  <c r="R370"/>
  <c r="P370"/>
  <c r="BI366"/>
  <c r="BH366"/>
  <c r="BG366"/>
  <c r="BF366"/>
  <c r="T366"/>
  <c r="R366"/>
  <c r="P366"/>
  <c r="BI364"/>
  <c r="BH364"/>
  <c r="BG364"/>
  <c r="BF364"/>
  <c r="T364"/>
  <c r="R364"/>
  <c r="P364"/>
  <c r="BI360"/>
  <c r="BH360"/>
  <c r="BG360"/>
  <c r="BF360"/>
  <c r="T360"/>
  <c r="R360"/>
  <c r="P360"/>
  <c r="BI356"/>
  <c r="BH356"/>
  <c r="BG356"/>
  <c r="BF356"/>
  <c r="T356"/>
  <c r="R356"/>
  <c r="P356"/>
  <c r="BI352"/>
  <c r="BH352"/>
  <c r="BG352"/>
  <c r="BF352"/>
  <c r="T352"/>
  <c r="R352"/>
  <c r="P352"/>
  <c r="BI348"/>
  <c r="BH348"/>
  <c r="BG348"/>
  <c r="BF348"/>
  <c r="T348"/>
  <c r="R348"/>
  <c r="P348"/>
  <c r="BI344"/>
  <c r="BH344"/>
  <c r="BG344"/>
  <c r="BF344"/>
  <c r="T344"/>
  <c r="R344"/>
  <c r="P344"/>
  <c r="BI342"/>
  <c r="BH342"/>
  <c r="BG342"/>
  <c r="BF342"/>
  <c r="T342"/>
  <c r="R342"/>
  <c r="P342"/>
  <c r="BI338"/>
  <c r="BH338"/>
  <c r="BG338"/>
  <c r="BF338"/>
  <c r="T338"/>
  <c r="R338"/>
  <c r="P338"/>
  <c r="BI334"/>
  <c r="BH334"/>
  <c r="BG334"/>
  <c r="BF334"/>
  <c r="T334"/>
  <c r="R334"/>
  <c r="P334"/>
  <c r="BI333"/>
  <c r="BH333"/>
  <c r="BG333"/>
  <c r="BF333"/>
  <c r="T333"/>
  <c r="R333"/>
  <c r="P333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7"/>
  <c r="BH327"/>
  <c r="BG327"/>
  <c r="BF327"/>
  <c r="T327"/>
  <c r="R327"/>
  <c r="P327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0"/>
  <c r="BH320"/>
  <c r="BG320"/>
  <c r="BF320"/>
  <c r="T320"/>
  <c r="R320"/>
  <c r="P320"/>
  <c r="BI319"/>
  <c r="BH319"/>
  <c r="BG319"/>
  <c r="BF319"/>
  <c r="T319"/>
  <c r="R319"/>
  <c r="P319"/>
  <c r="BI317"/>
  <c r="BH317"/>
  <c r="BG317"/>
  <c r="BF317"/>
  <c r="T317"/>
  <c r="R317"/>
  <c r="P317"/>
  <c r="BI313"/>
  <c r="BH313"/>
  <c r="BG313"/>
  <c r="BF313"/>
  <c r="T313"/>
  <c r="R313"/>
  <c r="P313"/>
  <c r="BI309"/>
  <c r="BH309"/>
  <c r="BG309"/>
  <c r="BF309"/>
  <c r="T309"/>
  <c r="R309"/>
  <c r="P309"/>
  <c r="BI305"/>
  <c r="BH305"/>
  <c r="BG305"/>
  <c r="BF305"/>
  <c r="T305"/>
  <c r="R305"/>
  <c r="P305"/>
  <c r="BI301"/>
  <c r="BH301"/>
  <c r="BG301"/>
  <c r="BF301"/>
  <c r="T301"/>
  <c r="R301"/>
  <c r="P301"/>
  <c r="BI296"/>
  <c r="BH296"/>
  <c r="BG296"/>
  <c r="BF296"/>
  <c r="T296"/>
  <c r="R296"/>
  <c r="P296"/>
  <c r="BI291"/>
  <c r="BH291"/>
  <c r="BG291"/>
  <c r="BF291"/>
  <c r="T291"/>
  <c r="R291"/>
  <c r="P291"/>
  <c r="BI287"/>
  <c r="BH287"/>
  <c r="BG287"/>
  <c r="BF287"/>
  <c r="T287"/>
  <c r="R287"/>
  <c r="P287"/>
  <c r="BI283"/>
  <c r="BH283"/>
  <c r="BG283"/>
  <c r="BF283"/>
  <c r="T283"/>
  <c r="R283"/>
  <c r="P283"/>
  <c r="BI281"/>
  <c r="BH281"/>
  <c r="BG281"/>
  <c r="BF281"/>
  <c r="T281"/>
  <c r="R281"/>
  <c r="P281"/>
  <c r="BI280"/>
  <c r="BH280"/>
  <c r="BG280"/>
  <c r="BF280"/>
  <c r="T280"/>
  <c r="R280"/>
  <c r="P280"/>
  <c r="BI276"/>
  <c r="BH276"/>
  <c r="BG276"/>
  <c r="BF276"/>
  <c r="T276"/>
  <c r="R276"/>
  <c r="P276"/>
  <c r="BI272"/>
  <c r="BH272"/>
  <c r="BG272"/>
  <c r="BF272"/>
  <c r="T272"/>
  <c r="R272"/>
  <c r="P272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3"/>
  <c r="BH263"/>
  <c r="BG263"/>
  <c r="BF263"/>
  <c r="T263"/>
  <c r="R263"/>
  <c r="P263"/>
  <c r="BI262"/>
  <c r="BH262"/>
  <c r="BG262"/>
  <c r="BF262"/>
  <c r="T262"/>
  <c r="R262"/>
  <c r="P262"/>
  <c r="BI258"/>
  <c r="BH258"/>
  <c r="BG258"/>
  <c r="BF258"/>
  <c r="T258"/>
  <c r="R258"/>
  <c r="P258"/>
  <c r="BI257"/>
  <c r="BH257"/>
  <c r="BG257"/>
  <c r="BF257"/>
  <c r="T257"/>
  <c r="R257"/>
  <c r="P257"/>
  <c r="BI253"/>
  <c r="BH253"/>
  <c r="BG253"/>
  <c r="BF253"/>
  <c r="T253"/>
  <c r="R253"/>
  <c r="P253"/>
  <c r="BI249"/>
  <c r="BH249"/>
  <c r="BG249"/>
  <c r="BF249"/>
  <c r="T249"/>
  <c r="R249"/>
  <c r="P249"/>
  <c r="BI245"/>
  <c r="BH245"/>
  <c r="BG245"/>
  <c r="BF245"/>
  <c r="T245"/>
  <c r="R245"/>
  <c r="P245"/>
  <c r="BI244"/>
  <c r="BH244"/>
  <c r="BG244"/>
  <c r="BF244"/>
  <c r="T244"/>
  <c r="R244"/>
  <c r="P244"/>
  <c r="BI241"/>
  <c r="BH241"/>
  <c r="BG241"/>
  <c r="BF241"/>
  <c r="T241"/>
  <c r="T240"/>
  <c r="R241"/>
  <c r="R240"/>
  <c r="P241"/>
  <c r="P240"/>
  <c r="BI239"/>
  <c r="BH239"/>
  <c r="BG239"/>
  <c r="BF239"/>
  <c r="T239"/>
  <c r="R239"/>
  <c r="P239"/>
  <c r="BI237"/>
  <c r="BH237"/>
  <c r="BG237"/>
  <c r="BF237"/>
  <c r="T237"/>
  <c r="R237"/>
  <c r="P237"/>
  <c r="BI236"/>
  <c r="BH236"/>
  <c r="BG236"/>
  <c r="BF236"/>
  <c r="T236"/>
  <c r="R236"/>
  <c r="P236"/>
  <c r="BI234"/>
  <c r="BH234"/>
  <c r="BG234"/>
  <c r="BF234"/>
  <c r="T234"/>
  <c r="R234"/>
  <c r="P234"/>
  <c r="BI233"/>
  <c r="BH233"/>
  <c r="BG233"/>
  <c r="BF233"/>
  <c r="T233"/>
  <c r="R233"/>
  <c r="P233"/>
  <c r="BI227"/>
  <c r="BH227"/>
  <c r="BG227"/>
  <c r="BF227"/>
  <c r="T227"/>
  <c r="R227"/>
  <c r="P227"/>
  <c r="BI221"/>
  <c r="BH221"/>
  <c r="BG221"/>
  <c r="BF221"/>
  <c r="T221"/>
  <c r="R221"/>
  <c r="P221"/>
  <c r="BI217"/>
  <c r="BH217"/>
  <c r="BG217"/>
  <c r="BF217"/>
  <c r="T217"/>
  <c r="R217"/>
  <c r="P217"/>
  <c r="BI213"/>
  <c r="BH213"/>
  <c r="BG213"/>
  <c r="BF213"/>
  <c r="T213"/>
  <c r="R213"/>
  <c r="P213"/>
  <c r="BI209"/>
  <c r="BH209"/>
  <c r="BG209"/>
  <c r="BF209"/>
  <c r="T209"/>
  <c r="R209"/>
  <c r="P209"/>
  <c r="BI204"/>
  <c r="BH204"/>
  <c r="BG204"/>
  <c r="BF204"/>
  <c r="T204"/>
  <c r="R204"/>
  <c r="P204"/>
  <c r="BI200"/>
  <c r="BH200"/>
  <c r="BG200"/>
  <c r="BF200"/>
  <c r="T200"/>
  <c r="R200"/>
  <c r="P200"/>
  <c r="BI198"/>
  <c r="BH198"/>
  <c r="BG198"/>
  <c r="BF198"/>
  <c r="T198"/>
  <c r="R198"/>
  <c r="P198"/>
  <c r="BI194"/>
  <c r="BH194"/>
  <c r="BG194"/>
  <c r="BF194"/>
  <c r="T194"/>
  <c r="R194"/>
  <c r="P194"/>
  <c r="BI192"/>
  <c r="BH192"/>
  <c r="BG192"/>
  <c r="BF192"/>
  <c r="T192"/>
  <c r="R192"/>
  <c r="P192"/>
  <c r="BI188"/>
  <c r="BH188"/>
  <c r="BG188"/>
  <c r="BF188"/>
  <c r="T188"/>
  <c r="R188"/>
  <c r="P188"/>
  <c r="BI187"/>
  <c r="BH187"/>
  <c r="BG187"/>
  <c r="BF187"/>
  <c r="T187"/>
  <c r="R187"/>
  <c r="P187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3"/>
  <c r="BH173"/>
  <c r="BG173"/>
  <c r="BF173"/>
  <c r="T173"/>
  <c r="R173"/>
  <c r="P173"/>
  <c r="BI168"/>
  <c r="BH168"/>
  <c r="BG168"/>
  <c r="BF168"/>
  <c r="T168"/>
  <c r="R168"/>
  <c r="P168"/>
  <c r="BI162"/>
  <c r="BH162"/>
  <c r="BG162"/>
  <c r="BF162"/>
  <c r="T162"/>
  <c r="R162"/>
  <c r="P162"/>
  <c r="BI158"/>
  <c r="BH158"/>
  <c r="BG158"/>
  <c r="BF158"/>
  <c r="T158"/>
  <c r="R158"/>
  <c r="P158"/>
  <c r="BI151"/>
  <c r="BH151"/>
  <c r="BG151"/>
  <c r="BF151"/>
  <c r="T151"/>
  <c r="R151"/>
  <c r="P151"/>
  <c r="BI144"/>
  <c r="BH144"/>
  <c r="BG144"/>
  <c r="BF144"/>
  <c r="T144"/>
  <c r="R144"/>
  <c r="P144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J128"/>
  <c r="J127"/>
  <c r="F127"/>
  <c r="F125"/>
  <c r="E123"/>
  <c r="J90"/>
  <c r="J89"/>
  <c r="F89"/>
  <c r="F87"/>
  <c r="E85"/>
  <c r="J16"/>
  <c r="E16"/>
  <c r="F128"/>
  <c r="J15"/>
  <c r="J10"/>
  <c r="J125"/>
  <c i="1" r="L90"/>
  <c r="AM90"/>
  <c r="AM89"/>
  <c r="L89"/>
  <c r="AM87"/>
  <c r="L87"/>
  <c r="L85"/>
  <c r="L84"/>
  <c i="2" r="J432"/>
  <c r="BK344"/>
  <c r="BK319"/>
  <c r="BK267"/>
  <c r="J233"/>
  <c r="BK194"/>
  <c r="J504"/>
  <c r="BK432"/>
  <c r="J372"/>
  <c r="J328"/>
  <c r="BK258"/>
  <c r="BK200"/>
  <c r="J144"/>
  <c r="BK475"/>
  <c r="J442"/>
  <c r="J414"/>
  <c r="BK381"/>
  <c r="BK296"/>
  <c r="J267"/>
  <c r="BK158"/>
  <c r="J475"/>
  <c r="J344"/>
  <c r="J270"/>
  <c r="BK181"/>
  <c r="BK499"/>
  <c r="J454"/>
  <c r="BK380"/>
  <c r="J326"/>
  <c r="BK280"/>
  <c r="BK217"/>
  <c r="BK168"/>
  <c i="3" r="BK197"/>
  <c r="BK195"/>
  <c r="J168"/>
  <c r="J153"/>
  <c r="J195"/>
  <c r="J163"/>
  <c r="J142"/>
  <c r="J205"/>
  <c r="BK184"/>
  <c r="BK177"/>
  <c r="BK165"/>
  <c r="J148"/>
  <c r="J202"/>
  <c r="J171"/>
  <c r="J140"/>
  <c r="BK202"/>
  <c r="J165"/>
  <c r="BK138"/>
  <c r="BK201"/>
  <c r="BK158"/>
  <c r="J192"/>
  <c i="4" r="BK143"/>
  <c r="BK140"/>
  <c r="BK128"/>
  <c r="BK138"/>
  <c r="J122"/>
  <c r="J140"/>
  <c r="BK127"/>
  <c i="5" r="J159"/>
  <c r="BK135"/>
  <c r="BK140"/>
  <c r="J130"/>
  <c r="J163"/>
  <c r="J135"/>
  <c r="BK147"/>
  <c r="BK163"/>
  <c r="J152"/>
  <c i="6" r="BK126"/>
  <c r="BK127"/>
  <c r="J121"/>
  <c i="2" r="BK508"/>
  <c r="J496"/>
  <c r="BK489"/>
  <c r="J425"/>
  <c r="J364"/>
  <c r="J342"/>
  <c r="J322"/>
  <c r="J253"/>
  <c r="BK227"/>
  <c r="J187"/>
  <c r="J473"/>
  <c r="BK420"/>
  <c r="J390"/>
  <c r="J329"/>
  <c r="BK276"/>
  <c r="J209"/>
  <c r="J179"/>
  <c r="BK514"/>
  <c r="J446"/>
  <c r="J433"/>
  <c r="J397"/>
  <c r="BK332"/>
  <c r="BK313"/>
  <c r="BK270"/>
  <c r="J237"/>
  <c r="BK469"/>
  <c r="BK330"/>
  <c r="J263"/>
  <c r="BK233"/>
  <c i="1" r="AS94"/>
  <c i="2" r="J356"/>
  <c r="J325"/>
  <c r="J301"/>
  <c r="BK179"/>
  <c i="3" r="BK159"/>
  <c r="BK187"/>
  <c r="BK203"/>
  <c r="BK147"/>
  <c r="J141"/>
  <c r="J203"/>
  <c r="BK163"/>
  <c r="BK135"/>
  <c r="J184"/>
  <c r="J206"/>
  <c r="BK173"/>
  <c r="J151"/>
  <c i="4" r="J129"/>
  <c r="BK125"/>
  <c r="BK129"/>
  <c r="J145"/>
  <c r="BK132"/>
  <c i="5" r="J154"/>
  <c r="BK154"/>
  <c r="BK126"/>
  <c r="J164"/>
  <c r="J143"/>
  <c r="J129"/>
  <c r="BK151"/>
  <c i="6" r="BK139"/>
  <c r="BK121"/>
  <c r="BK136"/>
  <c r="BK130"/>
  <c i="2" r="BK479"/>
  <c r="BK334"/>
  <c r="BK283"/>
  <c r="J241"/>
  <c r="J217"/>
  <c r="BK192"/>
  <c r="J485"/>
  <c r="BK433"/>
  <c r="J392"/>
  <c r="J348"/>
  <c r="J324"/>
  <c r="BK268"/>
  <c r="J194"/>
  <c r="J180"/>
  <c r="J508"/>
  <c r="J450"/>
  <c r="J436"/>
  <c r="J386"/>
  <c r="BK322"/>
  <c r="J276"/>
  <c r="J258"/>
  <c r="BK134"/>
  <c r="BK386"/>
  <c r="J332"/>
  <c r="BK269"/>
  <c r="J168"/>
  <c r="F33"/>
  <c i="5" r="BK161"/>
  <c r="J131"/>
  <c r="J137"/>
  <c r="J161"/>
  <c r="BK130"/>
  <c r="BK162"/>
  <c r="J151"/>
  <c i="6" r="BK135"/>
  <c r="J133"/>
  <c r="J137"/>
  <c r="J127"/>
  <c i="2" r="F34"/>
  <c r="J499"/>
  <c r="BK430"/>
  <c r="BK390"/>
  <c r="BK329"/>
  <c r="BK309"/>
  <c r="BK241"/>
  <c r="BK213"/>
  <c r="BK173"/>
  <c r="F35"/>
  <c i="4" r="F36"/>
  <c i="1" r="BC97"/>
  <c i="5" r="J165"/>
  <c r="J155"/>
  <c r="J147"/>
  <c i="6" r="BK123"/>
  <c r="BK128"/>
  <c r="J126"/>
  <c i="2" r="BK392"/>
  <c r="BK323"/>
  <c r="J192"/>
  <c r="BK442"/>
  <c r="J418"/>
  <c r="J380"/>
  <c r="J291"/>
  <c r="BK262"/>
  <c r="F32"/>
  <c r="BK360"/>
  <c r="BK325"/>
  <c r="J272"/>
  <c r="J239"/>
  <c r="BK209"/>
  <c r="J173"/>
  <c r="J458"/>
  <c r="BK333"/>
  <c r="BK317"/>
  <c r="BK253"/>
  <c r="J183"/>
  <c r="BK504"/>
  <c r="BK446"/>
  <c r="J435"/>
  <c r="J401"/>
  <c r="BK327"/>
  <c r="J281"/>
  <c r="BK239"/>
  <c r="BK473"/>
  <c r="J338"/>
  <c r="J283"/>
  <c r="BK180"/>
  <c r="BK458"/>
  <c r="BK425"/>
  <c r="J381"/>
  <c r="BK342"/>
  <c r="BK320"/>
  <c r="BK287"/>
  <c r="BK221"/>
  <c r="BK188"/>
  <c r="J134"/>
  <c i="3" r="J170"/>
  <c r="J196"/>
  <c r="J176"/>
  <c r="J157"/>
  <c r="BK131"/>
  <c r="BK192"/>
  <c r="J159"/>
  <c r="BK140"/>
  <c r="BK185"/>
  <c r="J178"/>
  <c r="BK164"/>
  <c r="BK129"/>
  <c r="J188"/>
  <c r="J150"/>
  <c r="BK211"/>
  <c r="J194"/>
  <c r="J164"/>
  <c r="BK137"/>
  <c r="J177"/>
  <c r="BK150"/>
  <c r="BK156"/>
  <c i="4" r="BK136"/>
  <c r="BK144"/>
  <c r="J132"/>
  <c r="J136"/>
  <c r="J142"/>
  <c i="5" r="BK153"/>
  <c r="J127"/>
  <c r="BK164"/>
  <c r="J138"/>
  <c r="BK157"/>
  <c r="J142"/>
  <c r="BK150"/>
  <c i="6" r="BK138"/>
  <c r="J122"/>
  <c r="J128"/>
  <c r="BK125"/>
  <c i="2" r="J481"/>
  <c r="J327"/>
  <c r="BK263"/>
  <c r="J236"/>
  <c r="BK198"/>
  <c r="BK516"/>
  <c r="J430"/>
  <c r="J376"/>
  <c r="BK331"/>
  <c r="J280"/>
  <c r="J213"/>
  <c r="J162"/>
  <c r="J469"/>
  <c r="BK440"/>
  <c r="BK409"/>
  <c r="J334"/>
  <c r="J317"/>
  <c r="J269"/>
  <c r="J151"/>
  <c r="BK382"/>
  <c r="BK326"/>
  <c r="BK244"/>
  <c r="BK136"/>
  <c r="J497"/>
  <c r="BK435"/>
  <c r="BK397"/>
  <c r="BK352"/>
  <c r="J319"/>
  <c r="J245"/>
  <c r="BK204"/>
  <c r="BK162"/>
  <c i="3" r="J199"/>
  <c r="BK160"/>
  <c r="BK127"/>
  <c r="J175"/>
  <c r="BK171"/>
  <c r="BK148"/>
  <c r="BK191"/>
  <c r="BK152"/>
  <c r="J138"/>
  <c r="J189"/>
  <c r="BK174"/>
  <c r="J161"/>
  <c r="J210"/>
  <c r="J172"/>
  <c r="J136"/>
  <c r="J185"/>
  <c r="J154"/>
  <c r="BK136"/>
  <c r="BK178"/>
  <c r="J197"/>
  <c r="BK166"/>
  <c i="4" r="BK145"/>
  <c r="J125"/>
  <c r="BK147"/>
  <c r="J124"/>
  <c r="J138"/>
  <c r="BK124"/>
  <c i="5" r="BK155"/>
  <c r="J126"/>
  <c r="BK143"/>
  <c r="J150"/>
  <c r="J144"/>
  <c r="J140"/>
  <c r="BK160"/>
  <c i="6" r="J130"/>
  <c r="BK137"/>
  <c r="BK129"/>
  <c i="2" r="J489"/>
  <c r="J352"/>
  <c r="J331"/>
  <c r="BK305"/>
  <c r="BK234"/>
  <c r="BK481"/>
  <c r="BK414"/>
  <c r="BK366"/>
  <c r="J309"/>
  <c r="J249"/>
  <c r="BK187"/>
  <c r="J514"/>
  <c r="BK462"/>
  <c r="J440"/>
  <c r="BK405"/>
  <c r="J366"/>
  <c r="J320"/>
  <c r="BK257"/>
  <c r="J516"/>
  <c r="J370"/>
  <c r="BK301"/>
  <c r="BK249"/>
  <c r="BK151"/>
  <c r="BK497"/>
  <c r="BK450"/>
  <c r="J405"/>
  <c r="BK372"/>
  <c r="BK328"/>
  <c r="J305"/>
  <c r="J234"/>
  <c r="J200"/>
  <c r="J136"/>
  <c i="3" r="J137"/>
  <c r="J155"/>
  <c r="J193"/>
  <c r="J182"/>
  <c r="BK210"/>
  <c r="J187"/>
  <c r="BK143"/>
  <c r="J207"/>
  <c r="J183"/>
  <c r="BK168"/>
  <c r="BK151"/>
  <c r="BK207"/>
  <c r="BK182"/>
  <c r="J143"/>
  <c r="BK196"/>
  <c r="BK153"/>
  <c r="J211"/>
  <c r="BK169"/>
  <c r="J198"/>
  <c r="BK172"/>
  <c i="4" r="BK123"/>
  <c r="J135"/>
  <c r="J127"/>
  <c r="J139"/>
  <c r="BK121"/>
  <c r="J137"/>
  <c r="J128"/>
  <c i="5" r="J133"/>
  <c r="J136"/>
  <c r="BK139"/>
  <c r="BK146"/>
  <c r="J149"/>
  <c r="BK136"/>
  <c i="6" r="J125"/>
  <c r="BK131"/>
  <c r="J139"/>
  <c i="2" r="J491"/>
  <c r="BK370"/>
  <c r="BK338"/>
  <c r="BK281"/>
  <c r="BK237"/>
  <c r="J204"/>
  <c r="BK144"/>
  <c r="J462"/>
  <c r="BK418"/>
  <c r="J360"/>
  <c r="J323"/>
  <c r="J257"/>
  <c r="J188"/>
  <c r="J158"/>
  <c r="BK464"/>
  <c r="BK436"/>
  <c r="J382"/>
  <c r="BK324"/>
  <c r="BK272"/>
  <c r="BK245"/>
  <c r="J479"/>
  <c r="BK364"/>
  <c r="BK291"/>
  <c r="J244"/>
  <c r="J135"/>
  <c r="BK454"/>
  <c r="J409"/>
  <c r="BK376"/>
  <c r="J333"/>
  <c r="J313"/>
  <c r="J268"/>
  <c r="J227"/>
  <c r="J198"/>
  <c r="BK135"/>
  <c i="3" r="J181"/>
  <c r="J201"/>
  <c r="BK180"/>
  <c r="J158"/>
  <c r="J129"/>
  <c r="BK175"/>
  <c r="BK146"/>
  <c r="J208"/>
  <c r="BK188"/>
  <c r="J169"/>
  <c r="BK154"/>
  <c r="BK208"/>
  <c r="BK183"/>
  <c r="J145"/>
  <c r="J127"/>
  <c r="J180"/>
  <c r="J147"/>
  <c r="BK199"/>
  <c r="J146"/>
  <c r="BK170"/>
  <c i="4" r="J121"/>
  <c r="J130"/>
  <c r="BK126"/>
  <c r="BK137"/>
  <c r="J147"/>
  <c r="BK130"/>
  <c r="BK131"/>
  <c i="5" r="J146"/>
  <c r="J139"/>
  <c r="J160"/>
  <c r="J157"/>
  <c r="BK133"/>
  <c r="BK137"/>
  <c i="6" r="J129"/>
  <c r="J124"/>
  <c r="BK124"/>
  <c r="J136"/>
  <c i="2" r="BK496"/>
  <c r="BK491"/>
  <c r="BK485"/>
  <c r="J420"/>
  <c r="BK348"/>
  <c r="J330"/>
  <c r="J296"/>
  <c r="J262"/>
  <c r="J221"/>
  <c r="BK183"/>
  <c r="J464"/>
  <c r="BK401"/>
  <c r="BK356"/>
  <c r="J287"/>
  <c r="BK236"/>
  <c r="J181"/>
  <c r="J32"/>
  <c i="3" r="BK205"/>
  <c r="BK155"/>
  <c r="BK206"/>
  <c r="J173"/>
  <c r="BK145"/>
  <c r="J190"/>
  <c r="BK157"/>
  <c r="BK190"/>
  <c i="4" r="J126"/>
  <c r="BK139"/>
  <c r="BK142"/>
  <c r="J146"/>
  <c r="BK133"/>
  <c r="J123"/>
  <c i="5" r="BK142"/>
  <c r="BK138"/>
  <c r="BK127"/>
  <c r="BK149"/>
  <c r="J134"/>
  <c r="BK129"/>
  <c r="BK159"/>
  <c i="6" r="BK133"/>
  <c r="J123"/>
  <c r="J135"/>
  <c i="3" r="BK194"/>
  <c r="J160"/>
  <c r="J135"/>
  <c r="BK189"/>
  <c r="J156"/>
  <c r="BK141"/>
  <c r="BK198"/>
  <c r="BK181"/>
  <c r="J166"/>
  <c r="BK142"/>
  <c r="BK193"/>
  <c r="BK161"/>
  <c r="J131"/>
  <c r="J174"/>
  <c r="J152"/>
  <c r="BK128"/>
  <c r="BK176"/>
  <c r="J191"/>
  <c r="J128"/>
  <c i="4" r="J143"/>
  <c r="J133"/>
  <c r="BK146"/>
  <c r="BK135"/>
  <c r="J144"/>
  <c r="J131"/>
  <c r="BK122"/>
  <c i="5" r="BK134"/>
  <c r="BK144"/>
  <c r="BK152"/>
  <c r="J162"/>
  <c r="BK131"/>
  <c r="BK165"/>
  <c r="J153"/>
  <c i="6" r="J131"/>
  <c r="J138"/>
  <c r="BK122"/>
  <c i="2" l="1" r="T143"/>
  <c r="P243"/>
  <c r="P318"/>
  <c r="R391"/>
  <c r="BK490"/>
  <c r="J490"/>
  <c r="J109"/>
  <c i="3" r="R126"/>
  <c r="R125"/>
  <c r="BK162"/>
  <c r="J162"/>
  <c r="J101"/>
  <c r="R204"/>
  <c i="4" r="R134"/>
  <c i="2" r="R133"/>
  <c r="P271"/>
  <c r="R318"/>
  <c r="T391"/>
  <c r="R498"/>
  <c i="3" r="P162"/>
  <c r="R209"/>
  <c i="4" r="T141"/>
  <c i="5" r="BK128"/>
  <c r="J128"/>
  <c r="J98"/>
  <c r="P145"/>
  <c i="2" r="T182"/>
  <c r="P232"/>
  <c r="P343"/>
  <c i="3" r="P134"/>
  <c r="P204"/>
  <c i="5" r="BK125"/>
  <c r="T132"/>
  <c r="R145"/>
  <c r="P158"/>
  <c i="2" r="P182"/>
  <c r="R232"/>
  <c r="R343"/>
  <c i="3" r="BK126"/>
  <c r="BK125"/>
  <c r="J125"/>
  <c r="J97"/>
  <c r="R179"/>
  <c i="4" r="R120"/>
  <c i="2" r="T133"/>
  <c r="T271"/>
  <c r="T318"/>
  <c r="BK391"/>
  <c r="J391"/>
  <c r="J107"/>
  <c r="T498"/>
  <c i="4" r="T120"/>
  <c i="5" r="T125"/>
  <c r="BK132"/>
  <c r="J132"/>
  <c r="J99"/>
  <c r="R141"/>
  <c r="R148"/>
  <c i="2" r="P133"/>
  <c r="BK271"/>
  <c r="J271"/>
  <c r="J103"/>
  <c r="T321"/>
  <c r="P441"/>
  <c r="P490"/>
  <c i="3" r="P126"/>
  <c r="P125"/>
  <c r="P179"/>
  <c r="T209"/>
  <c i="4" r="P120"/>
  <c r="T134"/>
  <c i="5" r="P128"/>
  <c r="T128"/>
  <c r="P141"/>
  <c r="BK148"/>
  <c r="J148"/>
  <c r="J102"/>
  <c r="BK158"/>
  <c r="J158"/>
  <c r="J104"/>
  <c i="2" r="BK143"/>
  <c r="J143"/>
  <c r="J97"/>
  <c r="BK232"/>
  <c r="J232"/>
  <c r="J99"/>
  <c i="3" r="BK134"/>
  <c r="J134"/>
  <c r="J100"/>
  <c r="R162"/>
  <c r="T204"/>
  <c i="4" r="BK120"/>
  <c r="J120"/>
  <c r="J97"/>
  <c r="P134"/>
  <c i="5" r="P125"/>
  <c r="P132"/>
  <c r="T141"/>
  <c r="T145"/>
  <c r="T158"/>
  <c i="6" r="BK120"/>
  <c r="J120"/>
  <c r="J97"/>
  <c i="2" r="BK182"/>
  <c r="J182"/>
  <c r="J98"/>
  <c r="BK243"/>
  <c r="J243"/>
  <c r="J102"/>
  <c r="BK321"/>
  <c r="J321"/>
  <c r="J105"/>
  <c r="P391"/>
  <c r="P498"/>
  <c i="3" r="R134"/>
  <c r="R133"/>
  <c r="R124"/>
  <c r="BK204"/>
  <c r="J204"/>
  <c r="J103"/>
  <c i="4" r="BK134"/>
  <c r="J134"/>
  <c r="J98"/>
  <c i="6" r="P120"/>
  <c i="2" r="R143"/>
  <c r="T243"/>
  <c r="P321"/>
  <c r="BK441"/>
  <c r="J441"/>
  <c r="J108"/>
  <c r="T490"/>
  <c i="3" r="T126"/>
  <c r="T125"/>
  <c r="T162"/>
  <c r="P209"/>
  <c i="4" r="P141"/>
  <c i="5" r="R128"/>
  <c r="BK141"/>
  <c r="J141"/>
  <c r="J100"/>
  <c r="T148"/>
  <c i="6" r="BK134"/>
  <c r="J134"/>
  <c r="J99"/>
  <c i="2" r="P143"/>
  <c r="R243"/>
  <c r="BK318"/>
  <c r="J318"/>
  <c r="J104"/>
  <c r="T343"/>
  <c r="BK498"/>
  <c r="J498"/>
  <c r="J110"/>
  <c i="3" r="T179"/>
  <c i="4" r="BK141"/>
  <c r="J141"/>
  <c r="J99"/>
  <c i="5" r="R125"/>
  <c r="R124"/>
  <c r="R132"/>
  <c r="BK145"/>
  <c r="J145"/>
  <c r="J101"/>
  <c r="P148"/>
  <c r="R158"/>
  <c i="6" r="P134"/>
  <c i="2" r="BK133"/>
  <c r="R271"/>
  <c r="R321"/>
  <c r="T441"/>
  <c i="3" r="T134"/>
  <c r="T133"/>
  <c r="T124"/>
  <c i="6" r="R120"/>
  <c r="R119"/>
  <c r="R134"/>
  <c i="2" r="R182"/>
  <c r="T232"/>
  <c r="BK343"/>
  <c r="J343"/>
  <c r="J106"/>
  <c r="R441"/>
  <c r="R490"/>
  <c i="3" r="BK179"/>
  <c r="J179"/>
  <c r="J102"/>
  <c r="BK209"/>
  <c r="J209"/>
  <c r="J104"/>
  <c i="4" r="R141"/>
  <c i="6" r="T120"/>
  <c r="T119"/>
  <c r="T134"/>
  <c i="2" r="BK240"/>
  <c r="J240"/>
  <c r="J100"/>
  <c i="5" r="BK156"/>
  <c r="J156"/>
  <c r="J103"/>
  <c i="6" r="BK132"/>
  <c r="J132"/>
  <c r="J98"/>
  <c i="2" r="BK513"/>
  <c r="J513"/>
  <c r="J112"/>
  <c r="BK515"/>
  <c r="J515"/>
  <c r="J113"/>
  <c i="6" r="BE121"/>
  <c r="BE124"/>
  <c i="5" r="J125"/>
  <c r="J97"/>
  <c i="6" r="F116"/>
  <c r="BE122"/>
  <c r="BE126"/>
  <c r="E109"/>
  <c r="BE127"/>
  <c r="J89"/>
  <c r="BE125"/>
  <c r="BE130"/>
  <c r="J92"/>
  <c r="BE135"/>
  <c r="BE128"/>
  <c r="BE133"/>
  <c r="BE131"/>
  <c r="BE136"/>
  <c r="BE123"/>
  <c r="BE129"/>
  <c r="BE138"/>
  <c r="BE139"/>
  <c r="BE137"/>
  <c i="5" r="BE136"/>
  <c r="BE139"/>
  <c r="BE142"/>
  <c r="BE155"/>
  <c r="BE126"/>
  <c r="BE149"/>
  <c r="BE165"/>
  <c r="BE130"/>
  <c r="BE131"/>
  <c r="BE144"/>
  <c r="BE147"/>
  <c r="BE154"/>
  <c r="J92"/>
  <c r="BE134"/>
  <c r="J89"/>
  <c r="BE137"/>
  <c r="BE150"/>
  <c r="BE152"/>
  <c i="4" r="BK119"/>
  <c r="J119"/>
  <c r="J96"/>
  <c i="5" r="BE133"/>
  <c r="BE135"/>
  <c r="BE138"/>
  <c r="F92"/>
  <c r="BE151"/>
  <c r="E114"/>
  <c r="BE127"/>
  <c r="BE129"/>
  <c r="BE157"/>
  <c r="BE161"/>
  <c r="BE163"/>
  <c r="BE140"/>
  <c r="BE153"/>
  <c r="BE146"/>
  <c r="BE159"/>
  <c r="BE164"/>
  <c r="BE143"/>
  <c r="BE160"/>
  <c r="BE162"/>
  <c i="4" r="E85"/>
  <c r="BE121"/>
  <c r="BE123"/>
  <c r="BE133"/>
  <c r="BE135"/>
  <c r="BE146"/>
  <c r="F116"/>
  <c r="BE126"/>
  <c r="BE131"/>
  <c r="BE132"/>
  <c r="BE143"/>
  <c i="3" r="J126"/>
  <c r="J98"/>
  <c i="4" r="J89"/>
  <c r="J92"/>
  <c r="BE136"/>
  <c r="BE138"/>
  <c r="BE140"/>
  <c r="BE144"/>
  <c r="BE142"/>
  <c r="BE145"/>
  <c r="BE124"/>
  <c r="BE137"/>
  <c i="3" r="BK133"/>
  <c r="J133"/>
  <c r="J99"/>
  <c i="4" r="BE139"/>
  <c r="BE122"/>
  <c r="BE125"/>
  <c r="BE127"/>
  <c r="BE128"/>
  <c r="BE129"/>
  <c r="BE130"/>
  <c r="BE147"/>
  <c i="2" r="J133"/>
  <c r="J96"/>
  <c i="3" r="E85"/>
  <c r="BE129"/>
  <c r="BE140"/>
  <c r="BE145"/>
  <c r="BE148"/>
  <c r="BE154"/>
  <c r="BE164"/>
  <c r="BE168"/>
  <c r="BE177"/>
  <c r="BE181"/>
  <c r="BE135"/>
  <c r="BE147"/>
  <c r="BE160"/>
  <c r="BE166"/>
  <c r="BE180"/>
  <c r="BE187"/>
  <c r="BE202"/>
  <c r="BE207"/>
  <c r="BE157"/>
  <c r="BE170"/>
  <c r="BE172"/>
  <c r="BE192"/>
  <c r="BE210"/>
  <c r="BE198"/>
  <c r="BE211"/>
  <c i="2" r="BK242"/>
  <c r="J242"/>
  <c r="J101"/>
  <c i="3" r="F121"/>
  <c r="BE141"/>
  <c r="BE156"/>
  <c r="BE158"/>
  <c r="BE159"/>
  <c r="BE175"/>
  <c r="BE191"/>
  <c r="BE193"/>
  <c r="BE195"/>
  <c r="BE174"/>
  <c r="BE176"/>
  <c r="BE184"/>
  <c r="BE190"/>
  <c r="BE196"/>
  <c r="BE205"/>
  <c r="BE127"/>
  <c r="BE138"/>
  <c r="BE142"/>
  <c r="J89"/>
  <c r="BE137"/>
  <c r="BE143"/>
  <c r="BE151"/>
  <c r="BE155"/>
  <c r="BE178"/>
  <c r="BE183"/>
  <c r="BE185"/>
  <c r="BE189"/>
  <c r="BE203"/>
  <c r="BE206"/>
  <c r="BE161"/>
  <c r="BE169"/>
  <c r="BE171"/>
  <c r="BE197"/>
  <c r="BE208"/>
  <c r="BE128"/>
  <c r="BE131"/>
  <c r="BE136"/>
  <c r="BE146"/>
  <c r="BE150"/>
  <c r="BE152"/>
  <c r="BE153"/>
  <c r="BE163"/>
  <c r="BE165"/>
  <c r="BE173"/>
  <c r="BE182"/>
  <c r="BE188"/>
  <c r="BE194"/>
  <c r="BE199"/>
  <c r="BE201"/>
  <c i="2" r="J87"/>
  <c r="F90"/>
  <c r="BE144"/>
  <c r="BE181"/>
  <c r="BE188"/>
  <c r="BE192"/>
  <c r="BE198"/>
  <c r="BE213"/>
  <c r="BE233"/>
  <c r="BE234"/>
  <c r="BE237"/>
  <c r="BE258"/>
  <c r="BE267"/>
  <c r="BE272"/>
  <c r="BE323"/>
  <c r="BE326"/>
  <c r="BE331"/>
  <c r="BE332"/>
  <c r="BE333"/>
  <c r="BE348"/>
  <c r="BE364"/>
  <c r="BE414"/>
  <c r="BE430"/>
  <c r="BE433"/>
  <c r="BE450"/>
  <c r="BE496"/>
  <c r="BE497"/>
  <c r="BE516"/>
  <c r="BE173"/>
  <c r="BE179"/>
  <c r="BE183"/>
  <c r="BE187"/>
  <c r="BE245"/>
  <c r="BE262"/>
  <c r="BE268"/>
  <c r="BE281"/>
  <c r="BE287"/>
  <c r="BE296"/>
  <c r="BE317"/>
  <c r="BE320"/>
  <c r="BE324"/>
  <c r="BE325"/>
  <c r="BE334"/>
  <c r="BE360"/>
  <c r="BE366"/>
  <c r="BE372"/>
  <c r="BE380"/>
  <c r="BE462"/>
  <c r="BE464"/>
  <c i="1" r="AW95"/>
  <c i="2" r="BE236"/>
  <c r="BE253"/>
  <c r="BE280"/>
  <c r="BE305"/>
  <c r="BE309"/>
  <c r="BE376"/>
  <c r="BE390"/>
  <c r="BE420"/>
  <c r="BE425"/>
  <c r="BE432"/>
  <c r="BE435"/>
  <c r="BE436"/>
  <c r="BE440"/>
  <c r="BE442"/>
  <c r="BE446"/>
  <c r="BE469"/>
  <c r="BE504"/>
  <c r="BE508"/>
  <c r="BE514"/>
  <c r="BE134"/>
  <c r="BE135"/>
  <c r="BE158"/>
  <c r="BE162"/>
  <c r="BE194"/>
  <c r="BE200"/>
  <c r="BE209"/>
  <c r="BE221"/>
  <c r="BE227"/>
  <c r="BE241"/>
  <c r="BE244"/>
  <c r="BE263"/>
  <c r="BE270"/>
  <c r="BE319"/>
  <c r="BE322"/>
  <c r="BE327"/>
  <c r="BE328"/>
  <c r="BE342"/>
  <c r="BE344"/>
  <c r="BE352"/>
  <c r="BE370"/>
  <c r="BE381"/>
  <c r="BE392"/>
  <c r="BE405"/>
  <c r="BE454"/>
  <c r="BE458"/>
  <c r="BE473"/>
  <c r="BE475"/>
  <c r="BE479"/>
  <c r="BE489"/>
  <c r="BE491"/>
  <c r="BE499"/>
  <c i="1" r="BA95"/>
  <c i="2" r="BE136"/>
  <c r="BE151"/>
  <c r="BE168"/>
  <c r="BE180"/>
  <c r="BE204"/>
  <c r="BE217"/>
  <c r="BE239"/>
  <c r="BE249"/>
  <c r="BE257"/>
  <c r="BE269"/>
  <c r="BE276"/>
  <c r="BE283"/>
  <c r="BE291"/>
  <c r="BE301"/>
  <c r="BE313"/>
  <c r="BE329"/>
  <c r="BE330"/>
  <c r="BE338"/>
  <c r="BE356"/>
  <c r="BE382"/>
  <c r="BE386"/>
  <c r="BE397"/>
  <c r="BE401"/>
  <c r="BE409"/>
  <c r="BE418"/>
  <c r="BE481"/>
  <c r="BE485"/>
  <c i="1" r="BB95"/>
  <c r="BC95"/>
  <c r="BD95"/>
  <c i="5" r="F35"/>
  <c i="1" r="BB98"/>
  <c i="6" r="F36"/>
  <c i="1" r="BC99"/>
  <c i="3" r="J34"/>
  <c i="1" r="AW96"/>
  <c i="5" r="F34"/>
  <c i="1" r="BA98"/>
  <c i="6" r="F37"/>
  <c i="1" r="BD99"/>
  <c i="6" r="F35"/>
  <c i="1" r="BB99"/>
  <c i="4" r="F35"/>
  <c i="1" r="BB97"/>
  <c i="5" r="J34"/>
  <c i="1" r="AW98"/>
  <c i="6" r="J34"/>
  <c i="1" r="AW99"/>
  <c i="3" r="F35"/>
  <c i="1" r="BB96"/>
  <c i="3" r="F36"/>
  <c i="1" r="BC96"/>
  <c i="4" r="J34"/>
  <c i="1" r="AW97"/>
  <c i="6" r="F34"/>
  <c i="1" r="BA99"/>
  <c i="4" r="F37"/>
  <c i="1" r="BD97"/>
  <c i="5" r="F36"/>
  <c i="1" r="BC98"/>
  <c i="3" r="F37"/>
  <c i="1" r="BD96"/>
  <c i="4" r="F34"/>
  <c i="1" r="BA97"/>
  <c i="5" r="F37"/>
  <c i="1" r="BD98"/>
  <c i="3" r="F34"/>
  <c i="1" r="BA96"/>
  <c i="2" l="1" r="T242"/>
  <c i="5" r="BK124"/>
  <c r="J124"/>
  <c r="J96"/>
  <c i="2" r="BK132"/>
  <c r="J132"/>
  <c r="J95"/>
  <c i="4" r="P119"/>
  <c i="1" r="AU97"/>
  <c i="4" r="T119"/>
  <c i="2" r="R242"/>
  <c i="6" r="P119"/>
  <c i="1" r="AU99"/>
  <c i="5" r="T124"/>
  <c r="P124"/>
  <c i="1" r="AU98"/>
  <c i="2" r="P132"/>
  <c r="T132"/>
  <c r="T131"/>
  <c i="3" r="P133"/>
  <c r="P124"/>
  <c i="1" r="AU96"/>
  <c i="2" r="P242"/>
  <c i="4" r="R119"/>
  <c i="2" r="R132"/>
  <c r="R131"/>
  <c r="BK512"/>
  <c r="J512"/>
  <c r="J111"/>
  <c i="6" r="BK119"/>
  <c r="J119"/>
  <c r="J96"/>
  <c i="3" r="BK124"/>
  <c r="J124"/>
  <c i="2" r="BK131"/>
  <c r="J131"/>
  <c r="J94"/>
  <c i="3" r="J33"/>
  <c i="1" r="AV96"/>
  <c r="AT96"/>
  <c i="6" r="J33"/>
  <c i="1" r="AV99"/>
  <c r="AT99"/>
  <c i="2" r="F31"/>
  <c i="1" r="AZ95"/>
  <c i="3" r="F33"/>
  <c i="1" r="AZ96"/>
  <c r="BA94"/>
  <c r="W30"/>
  <c i="3" r="J30"/>
  <c i="1" r="AG96"/>
  <c i="4" r="F33"/>
  <c i="1" r="AZ97"/>
  <c i="5" r="J33"/>
  <c i="1" r="AV98"/>
  <c r="AT98"/>
  <c i="2" r="J31"/>
  <c i="1" r="AV95"/>
  <c r="AT95"/>
  <c i="4" r="J33"/>
  <c i="1" r="AV97"/>
  <c r="AT97"/>
  <c i="6" r="F33"/>
  <c i="1" r="AZ99"/>
  <c i="4" r="J30"/>
  <c i="1" r="AG97"/>
  <c i="5" r="F33"/>
  <c i="1" r="AZ98"/>
  <c r="BC94"/>
  <c r="AY94"/>
  <c r="BD94"/>
  <c r="W33"/>
  <c r="BB94"/>
  <c r="AX94"/>
  <c i="2" l="1" r="P131"/>
  <c i="1" r="AU95"/>
  <c r="AN97"/>
  <c r="AN96"/>
  <c i="3" r="J96"/>
  <c i="4" r="J39"/>
  <c i="3" r="J39"/>
  <c i="1" r="AU94"/>
  <c i="6" r="J30"/>
  <c i="1" r="AG99"/>
  <c r="AW94"/>
  <c r="AK30"/>
  <c i="5" r="J30"/>
  <c i="1" r="AG98"/>
  <c r="AZ94"/>
  <c r="AV94"/>
  <c r="AK29"/>
  <c i="2" r="J28"/>
  <c i="1" r="AG95"/>
  <c r="W31"/>
  <c r="W32"/>
  <c i="6" l="1" r="J39"/>
  <c i="5" r="J39"/>
  <c i="2" r="J37"/>
  <c i="1" r="AN95"/>
  <c r="AN99"/>
  <c r="AN98"/>
  <c r="AG94"/>
  <c r="AK26"/>
  <c r="AK35"/>
  <c r="AT94"/>
  <c r="AN94"/>
  <c r="W29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<sst xmlns="http://schemas.openxmlformats.org/spreadsheetml/2006/main">
  <si>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</si>
  <si>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</si>
  <si>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</si>
  <si>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</si>
  <si>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</si>
  <si>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{a81d9b73-4bfd-43f1-918d-4227dc5eca77}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</si>
  <si>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</si>
  <si>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</si>
  <si>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</si>
  <si>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</si>
  <si>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</si>
  <si>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</si>
  <si>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</si>
  <si>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</si>
  <si>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SK24043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</si>
  <si>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</si>
  <si>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</si>
  <si>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Vytvoření jednolůžkového pokoje pro pacienty na interním oddělení v oblastní nemocnici Jičín</t>
  </si>
  <si>
    <t>KSO:</t>
  </si>
  <si>
    <t>CC-CZ:</t>
  </si>
  <si>
    <t>Místo:</t>
  </si>
  <si>
    <t xml:space="preserve"> </t>
  </si>
  <si>
    <t>Datum:</t>
  </si>
  <si>
    <t>18. 9. 2024</t>
  </si>
  <si>
    <t>Zadavatel:</t>
  </si>
  <si>
    <t>IČ:</t>
  </si>
  <si>
    <t>Oblastní nemocnice Jičín a.s.</t>
  </si>
  <si>
    <t>DIČ:</t>
  </si>
  <si>
    <t>Uchazeč:</t>
  </si>
  <si>
    <t>Vyplň údaj</t>
  </si>
  <si>
    <t>Projektant:</t>
  </si>
  <si>
    <t>ATELIER H1 &amp; ATELIER HÁJEK s.r.o</t>
  </si>
  <si>
    <t>True</t>
  </si>
  <si>
    <t>Zpracovatel:</t>
  </si>
  <si>
    <t>Martin Škrabal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</si>
  <si>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</si>
  <si>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</si>
  <si>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</si>
  <si>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</si>
  <si>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</si>
  <si>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</si>
  <si>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</si>
  <si>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</si>
  <si>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</si>
  <si>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</si>
  <si>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</si>
  <si>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</si>
  <si>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</si>
  <si>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</si>
  <si>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</si>
  <si>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</si>
  <si>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</si>
  <si>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</si>
  <si>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</si>
  <si>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</si>
  <si>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</si>
  <si>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</si>
  <si>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</si>
  <si>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</si>
  <si>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</si>
  <si>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</si>
  <si>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</si>
  <si>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</si>
  <si>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</si>
  <si>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</si>
  <si>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</si>
  <si>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</si>
  <si>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</si>
  <si>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</si>
  <si>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</si>
  <si>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</si>
  <si>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</si>
  <si>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</si>
  <si>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</si>
  <si>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</si>
  <si>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</si>
  <si>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</si>
  <si>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</si>
  <si>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</si>
  <si>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</si>
  <si>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</si>
  <si>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</si>
  <si>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</si>
  <si>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ZTI</t>
  </si>
  <si>
    <t>Zdravotně technické instalace</t>
  </si>
  <si>
    <t>{ace03a19-06db-4d05-8455-e0a361669b6c}</t>
  </si>
  <si>
    <t>2</t>
  </si>
  <si>
    <t>VZT</t>
  </si>
  <si>
    <t>Vzduchotechnika</t>
  </si>
  <si>
    <t>{f2c71d6f-90a4-4eee-91be-d181d5ac383f}</t>
  </si>
  <si>
    <t>EL</t>
  </si>
  <si>
    <t>Elektrorozvody</t>
  </si>
  <si>
    <t>{464dee1f-780b-4ba8-9353-35cae30b3756}</t>
  </si>
  <si>
    <t>MP</t>
  </si>
  <si>
    <t>Medicinální plyny</t>
  </si>
  <si>
    <t>{35664cb6-09fc-4352-9dc3-41bbc949b605}</t>
  </si>
  <si>
    <t>vinyl</t>
  </si>
  <si>
    <t>35</t>
  </si>
  <si>
    <t>dlazba</t>
  </si>
  <si>
    <t>3</t>
  </si>
  <si>
    <t>KRYCÍ LIST SOUPISU PRACÍ</t>
  </si>
  <si>
    <t>obklad</t>
  </si>
  <si>
    <t>15,2</t>
  </si>
  <si>
    <t>malba</t>
  </si>
  <si>
    <t>123,742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</si>
  <si>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</si>
  <si>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</si>
  <si>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</si>
  <si>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</si>
  <si>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</si>
  <si>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</si>
  <si>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</si>
  <si>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</si>
  <si>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</si>
  <si>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</si>
  <si>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</si>
  <si>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</si>
  <si>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725 - Zdravotechnika - zařizovací předměty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</si>
  <si>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</si>
  <si>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</si>
  <si>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</si>
  <si>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</si>
  <si>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</si>
  <si>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</si>
  <si>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</si>
  <si>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</si>
  <si>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</si>
  <si>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VRN3 - Zařízení staveniště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</si>
  <si>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</si>
  <si>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</si>
  <si>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</si>
  <si>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</si>
  <si>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</si>
  <si>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</si>
  <si>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</si>
  <si>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</si>
  <si>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</si>
  <si>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</si>
  <si>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</si>
  <si>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</si>
  <si>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</si>
  <si>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</si>
  <si>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</si>
  <si>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</si>
  <si>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</si>
  <si>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Svislé a kompletní konstrukce</t>
  </si>
  <si>
    <t>K</t>
  </si>
  <si>
    <t>317168022</t>
  </si>
  <si>
    <t>Překlad keramický plochý š 145 mm dl 1250 mm</t>
  </si>
  <si>
    <t>kus</t>
  </si>
  <si>
    <t>CS ÚRS 2024 02</t>
  </si>
  <si>
    <t>4</t>
  </si>
  <si>
    <t>1906541114</t>
  </si>
  <si>
    <t>317168023</t>
  </si>
  <si>
    <t>Překlad keramický plochý š 145 mm dl 1500 mm</t>
  </si>
  <si>
    <t>1681045566</t>
  </si>
  <si>
    <t>342244221</t>
  </si>
  <si>
    <t>Příčka z cihel broušených na tenkovrstvou maltu tloušťky 140 mm</t>
  </si>
  <si>
    <t>m2</t>
  </si>
  <si>
    <t>623378364</t>
  </si>
  <si>
    <t>VV</t>
  </si>
  <si>
    <t>(6,1+1,2)*3,5</t>
  </si>
  <si>
    <t>-0,9*2-1,2*2</t>
  </si>
  <si>
    <t>-1,25*0,07</t>
  </si>
  <si>
    <t>-1,5*0,07</t>
  </si>
  <si>
    <t>Mezisoučet</t>
  </si>
  <si>
    <t>Součet</t>
  </si>
  <si>
    <t>6</t>
  </si>
  <si>
    <t>Úpravy povrchů, podlahy a osazování výplní</t>
  </si>
  <si>
    <t>612131101</t>
  </si>
  <si>
    <t>Cementový postřik vnitřních stěn nanášený celoplošně ručně</t>
  </si>
  <si>
    <t>-1355611093</t>
  </si>
  <si>
    <t>"218" 1,5*3,19-1,2*2</t>
  </si>
  <si>
    <t>"218a" (0,5+2,7)*2,6</t>
  </si>
  <si>
    <t>"220" 3,95*3,3-1,2*2-0,9*2</t>
  </si>
  <si>
    <t>"224" 4,75*3,25-0,9*2</t>
  </si>
  <si>
    <t>5</t>
  </si>
  <si>
    <t>612131121</t>
  </si>
  <si>
    <t>Penetrační disperzní nátěr vnitřních stěn nanášený ručně</t>
  </si>
  <si>
    <t>289860872</t>
  </si>
  <si>
    <t>612321111</t>
  </si>
  <si>
    <t>Vápenocementová omítka hrubá jednovrstvá zatřená vnitřních stěn nanášená ručně</t>
  </si>
  <si>
    <t>1263747545</t>
  </si>
  <si>
    <t>7</t>
  </si>
  <si>
    <t>612321141</t>
  </si>
  <si>
    <t>Vápenocementová omítka štuková dvouvrstvá vnitřních stěn nanášená ručně</t>
  </si>
  <si>
    <t>-1416898390</t>
  </si>
  <si>
    <t>8</t>
  </si>
  <si>
    <t>612325421</t>
  </si>
  <si>
    <t>Oprava vnitřní vápenocementové štukové omítky tl jádrové omítky do 20 mm a tl štuku do 3 mm stěn v rozsahu plochy do 10 %</t>
  </si>
  <si>
    <t>1303972233</t>
  </si>
  <si>
    <t>"218" 15,8*3,2-1,3*1,5*3+(1,3+1,5*2)*0,15</t>
  </si>
  <si>
    <t>"224" 15*3,2-4,15*0,3-1*2-1,2*1,5+(1,2+1,5*2)*0,15</t>
  </si>
  <si>
    <t>9</t>
  </si>
  <si>
    <t>642942111</t>
  </si>
  <si>
    <t>Osazování zárubní nebo rámů dveřních kovových do 2,5 m2 na MC</t>
  </si>
  <si>
    <t>1978155303</t>
  </si>
  <si>
    <t>"O1/P" 1</t>
  </si>
  <si>
    <t>"O2/P" 1</t>
  </si>
  <si>
    <t>"03/P" 1</t>
  </si>
  <si>
    <t>10</t>
  </si>
  <si>
    <t>M</t>
  </si>
  <si>
    <t>55331491</t>
  </si>
  <si>
    <t>zárubeň jednokřídlá ocelová pro zdění tl stěny 160-200mm rozměru 700/1970, 2100mm</t>
  </si>
  <si>
    <t>-1274499369</t>
  </si>
  <si>
    <t>11</t>
  </si>
  <si>
    <t>55331492</t>
  </si>
  <si>
    <t>zárubeň jednokřídlá ocelová pro zdění tl stěny 160-200mm rozměru 800/1970, 2100mm</t>
  </si>
  <si>
    <t>-1544769575</t>
  </si>
  <si>
    <t>55331494</t>
  </si>
  <si>
    <t>zárubeň jednokřídlá ocelová pro zdění tl stěny 160-200mm rozměru 1100/1970, 2100mm</t>
  </si>
  <si>
    <t>-575206795</t>
  </si>
  <si>
    <t>Ostatní konstrukce a práce, bourání</t>
  </si>
  <si>
    <t>13</t>
  </si>
  <si>
    <t>949101111</t>
  </si>
  <si>
    <t>Lešení pomocné pro objekty pozemních staveb s lešeňovou podlahou v do 1,9 m zatížení do 150 kg/m2</t>
  </si>
  <si>
    <t>1383391893</t>
  </si>
  <si>
    <t>20,29+2,94+10+14,41</t>
  </si>
  <si>
    <t>14</t>
  </si>
  <si>
    <t>952901111</t>
  </si>
  <si>
    <t>Vyčištění budov bytové a občanské výstavby při výšce podlaží do 4 m</t>
  </si>
  <si>
    <t>-108232075</t>
  </si>
  <si>
    <t>15</t>
  </si>
  <si>
    <t>953966112</t>
  </si>
  <si>
    <t>Lepení ochranného rohového samolepicího profilu do zdravotnických zařízení na vyrovnaný podklad na stěnu včetně ukončovacích systémových prvků, antibakteriální</t>
  </si>
  <si>
    <t>m</t>
  </si>
  <si>
    <t>-1631921357</t>
  </si>
  <si>
    <t>"1/o" 3,2*5</t>
  </si>
  <si>
    <t>16</t>
  </si>
  <si>
    <t>28342040</t>
  </si>
  <si>
    <t>profil ochranný rohový antibakteriální vinyl, do v 2m š křídla 53mm, úhel 80-150°, hrana duté jádro, Bs2d0, samolepící pásky</t>
  </si>
  <si>
    <t>825297944</t>
  </si>
  <si>
    <t>16*1,1 'Přepočtené koeficientem množství</t>
  </si>
  <si>
    <t>17</t>
  </si>
  <si>
    <t>953966121</t>
  </si>
  <si>
    <t>Montáž ochranného madla a svodidla do zdravotnických zařízení na stěnu pomocí hmoždinek včetně rohových a ukončovacích systémových profilů, antibakteriální</t>
  </si>
  <si>
    <t>-2045876346</t>
  </si>
  <si>
    <t>"2/o" 2,4</t>
  </si>
  <si>
    <t>18</t>
  </si>
  <si>
    <t>55343051</t>
  </si>
  <si>
    <t>madlo a svodidlo ochranné, Al profil v 140mm, š 105mm, korpus vinyl, hladká povrch. úprava, tl 3mm, Bs2d0, antibakteriální spojky</t>
  </si>
  <si>
    <t>-1227461223</t>
  </si>
  <si>
    <t>2,4*1,1 'Přepočtené koeficientem množství</t>
  </si>
  <si>
    <t>19</t>
  </si>
  <si>
    <t>962031133</t>
  </si>
  <si>
    <t>Bourání příček nebo přizdívek z cihel pálených tl přes 100 do 150 mm</t>
  </si>
  <si>
    <t>756672761</t>
  </si>
  <si>
    <t>(2,55+4,05)*3,5-0,9*2-1*2</t>
  </si>
  <si>
    <t>20</t>
  </si>
  <si>
    <t>968072455</t>
  </si>
  <si>
    <t>Vybourání kovových dveřních zárubní pl do 2 m2</t>
  </si>
  <si>
    <t>1551757699</t>
  </si>
  <si>
    <t>0,9*2</t>
  </si>
  <si>
    <t>1*2</t>
  </si>
  <si>
    <t>977131116</t>
  </si>
  <si>
    <t>Vrty příklepovými vrtáky D přes 16 do 20 mm do cihelného zdiva nebo prostého betonu</t>
  </si>
  <si>
    <t>859285199</t>
  </si>
  <si>
    <t>0,5*2</t>
  </si>
  <si>
    <t>22</t>
  </si>
  <si>
    <t>977151116</t>
  </si>
  <si>
    <t>Jádrové vrty diamantovými korunkami do stavebních materiálů D přes 70 do 80 mm</t>
  </si>
  <si>
    <t>-1942399989</t>
  </si>
  <si>
    <t>"VZT" 2*0,47</t>
  </si>
  <si>
    <t>23</t>
  </si>
  <si>
    <t>977332122</t>
  </si>
  <si>
    <t>Frézování drážek ve stěnách z cihel včetně omítky do 50x50 mm</t>
  </si>
  <si>
    <t>-1723638259</t>
  </si>
  <si>
    <t>24</t>
  </si>
  <si>
    <t>978013191</t>
  </si>
  <si>
    <t>Otlučení (osekání) vnitřní vápenné nebo vápenocementové omítky stěn v rozsahu přes 50 do 100 %</t>
  </si>
  <si>
    <t>-135111115</t>
  </si>
  <si>
    <t>"218" 4,2*3,3-0,9*2</t>
  </si>
  <si>
    <t>"220" 3,95*3,3-0,9*2-1*2</t>
  </si>
  <si>
    <t>"224" 5*3,3-1*2</t>
  </si>
  <si>
    <t>25</t>
  </si>
  <si>
    <t>ST4</t>
  </si>
  <si>
    <t xml:space="preserve">Ochraný panel dle specifikace </t>
  </si>
  <si>
    <t>-1199718282</t>
  </si>
  <si>
    <t>"218" 4,77*2,9</t>
  </si>
  <si>
    <t>"224" 2,7*2,9</t>
  </si>
  <si>
    <t>997</t>
  </si>
  <si>
    <t>Přesun sutě</t>
  </si>
  <si>
    <t>26</t>
  </si>
  <si>
    <t>997013213</t>
  </si>
  <si>
    <t>Vnitrostaveništní doprava suti a vybouraných hmot pro budovy v přes 9 do 12 m ručně</t>
  </si>
  <si>
    <t>t</t>
  </si>
  <si>
    <t>-66989070</t>
  </si>
  <si>
    <t>27</t>
  </si>
  <si>
    <t>997013219</t>
  </si>
  <si>
    <t>Příplatek k vnitrostaveništní dopravě suti a vybouraných hmot za zvětšenou dopravu suti ZKD 10 m</t>
  </si>
  <si>
    <t>2131780274</t>
  </si>
  <si>
    <t>8,118*5 'Přepočtené koeficientem množství</t>
  </si>
  <si>
    <t>28</t>
  </si>
  <si>
    <t>997013501</t>
  </si>
  <si>
    <t>Odvoz suti a vybouraných hmot na skládku nebo meziskládku do 1 km se složením</t>
  </si>
  <si>
    <t>-1319007260</t>
  </si>
  <si>
    <t>29</t>
  </si>
  <si>
    <t>997013509</t>
  </si>
  <si>
    <t>Příplatek k odvozu suti a vybouraných hmot na skládku ZKD 1 km přes 1 km</t>
  </si>
  <si>
    <t>-32293382</t>
  </si>
  <si>
    <t>8,118*9 'Přepočtené koeficientem množství</t>
  </si>
  <si>
    <t>30</t>
  </si>
  <si>
    <t>997013871</t>
  </si>
  <si>
    <t>Poplatek za uložení stavebního odpadu na recyklační skládce (skládkovné) směsného stavebního a demoličního kód odpadu 17 09 04</t>
  </si>
  <si>
    <t>-1746136091</t>
  </si>
  <si>
    <t>998</t>
  </si>
  <si>
    <t>Přesun hmot</t>
  </si>
  <si>
    <t>31</t>
  </si>
  <si>
    <t>998018002</t>
  </si>
  <si>
    <t>Přesun hmot pro budovy ruční pro budovy v přes 6 do 12 m</t>
  </si>
  <si>
    <t>779629850</t>
  </si>
  <si>
    <t>PSV</t>
  </si>
  <si>
    <t>Práce a dodávky PSV</t>
  </si>
  <si>
    <t>725</t>
  </si>
  <si>
    <t>Zdravotechnika - zařizovací předměty</t>
  </si>
  <si>
    <t>32</t>
  </si>
  <si>
    <t>6/b</t>
  </si>
  <si>
    <t>Teleskopická tyč dle specifikace</t>
  </si>
  <si>
    <t>ks</t>
  </si>
  <si>
    <t>1581224200</t>
  </si>
  <si>
    <t>33</t>
  </si>
  <si>
    <t>725210821</t>
  </si>
  <si>
    <t>Demontáž umyvadel bez výtokových armatur</t>
  </si>
  <si>
    <t>soubor</t>
  </si>
  <si>
    <t>1493066801</t>
  </si>
  <si>
    <t>"224" 1</t>
  </si>
  <si>
    <t>34</t>
  </si>
  <si>
    <t>725244813</t>
  </si>
  <si>
    <t>Zástěna sprchová rohová rámová se skleněnou výplní tl. 4 a 5 mm dveře posuvné dvoudílné na čtvrtkruhovou vaničku 900x900 mm</t>
  </si>
  <si>
    <t>1118973282</t>
  </si>
  <si>
    <t>"2/b" 1</t>
  </si>
  <si>
    <t>725291662</t>
  </si>
  <si>
    <t>Montáž sedačky do sprchy</t>
  </si>
  <si>
    <t>-167600384</t>
  </si>
  <si>
    <t>"4/b" 1</t>
  </si>
  <si>
    <t>36</t>
  </si>
  <si>
    <t>4/b</t>
  </si>
  <si>
    <t>sedačka do sprchy sklopná rozměr sedáku 500x350m</t>
  </si>
  <si>
    <t>-826597111</t>
  </si>
  <si>
    <t>37</t>
  </si>
  <si>
    <t>725291673</t>
  </si>
  <si>
    <t>Montáž madla podpěrného do zdi</t>
  </si>
  <si>
    <t>1688908169</t>
  </si>
  <si>
    <t>"3/b" 1</t>
  </si>
  <si>
    <t>38</t>
  </si>
  <si>
    <t>3/b</t>
  </si>
  <si>
    <t>madlo rohové 600x700 dle specifikace nerez</t>
  </si>
  <si>
    <t>-1562726351</t>
  </si>
  <si>
    <t>39</t>
  </si>
  <si>
    <t>725291676</t>
  </si>
  <si>
    <t>Montáž madla sprchového</t>
  </si>
  <si>
    <t>-1324959868</t>
  </si>
  <si>
    <t>"5/b" 1</t>
  </si>
  <si>
    <t>40</t>
  </si>
  <si>
    <t>55147195</t>
  </si>
  <si>
    <t>madlo sprchové rohové se svislou opěrou pravé/levé nerez mat 1100x672x672mm</t>
  </si>
  <si>
    <t>-1950419698</t>
  </si>
  <si>
    <t>41</t>
  </si>
  <si>
    <t>725820801</t>
  </si>
  <si>
    <t>Demontáž baterie nástěnné do G 3 / 4</t>
  </si>
  <si>
    <t>-785746870</t>
  </si>
  <si>
    <t>42</t>
  </si>
  <si>
    <t>725860811</t>
  </si>
  <si>
    <t>Demontáž uzávěrů zápachu jednoduchých</t>
  </si>
  <si>
    <t>1176115250</t>
  </si>
  <si>
    <t>43</t>
  </si>
  <si>
    <t>998725312</t>
  </si>
  <si>
    <t>Přesun hmot procentní pro zařizovací předměty ruční v objektech v přes 6 do 12 m</t>
  </si>
  <si>
    <t>%</t>
  </si>
  <si>
    <t>-1414651861</t>
  </si>
  <si>
    <t>763</t>
  </si>
  <si>
    <t>Konstrukce suché výstavby</t>
  </si>
  <si>
    <t>44</t>
  </si>
  <si>
    <t>763111437</t>
  </si>
  <si>
    <t>SDK příčka tl 150 mm profil CW+UW 100 desky 2xH2 12,5 s izolací EI 60 Rw do 56 dB</t>
  </si>
  <si>
    <t>-2077524781</t>
  </si>
  <si>
    <t>2,55*3,4-0,8*2</t>
  </si>
  <si>
    <t>45</t>
  </si>
  <si>
    <t>763121424</t>
  </si>
  <si>
    <t>SDK stěna předsazená tl 87,5 mm profil CW+UW 75 deska 1xH2 12,5 bez izolace EI 15</t>
  </si>
  <si>
    <t>-1876010247</t>
  </si>
  <si>
    <t>1*3,5</t>
  </si>
  <si>
    <t>46</t>
  </si>
  <si>
    <t>763121621</t>
  </si>
  <si>
    <t>Montáž desek tl 12,5 mm na nosnou kci SDK stěna předsazená</t>
  </si>
  <si>
    <t>-1664999694</t>
  </si>
  <si>
    <t>47</t>
  </si>
  <si>
    <t>59030021</t>
  </si>
  <si>
    <t>deska SDK A tl 12,5mm</t>
  </si>
  <si>
    <t>155790844</t>
  </si>
  <si>
    <t>3,5*1,05 'Přepočtené koeficientem množství</t>
  </si>
  <si>
    <t>48</t>
  </si>
  <si>
    <t>763131451</t>
  </si>
  <si>
    <t>SDK podhled deska 1xH2 12,5 bez izolace dvouvrstvá spodní kce profil CD+UD</t>
  </si>
  <si>
    <t>291465726</t>
  </si>
  <si>
    <t>"218a" 3</t>
  </si>
  <si>
    <t>49</t>
  </si>
  <si>
    <t>763131731</t>
  </si>
  <si>
    <t>SDK podhled - čelo pro kazetové podhledy (F lišta) tl 12,5 mm</t>
  </si>
  <si>
    <t>1784886</t>
  </si>
  <si>
    <t>"224" 2,25</t>
  </si>
  <si>
    <t>50</t>
  </si>
  <si>
    <t>763131821</t>
  </si>
  <si>
    <t>Demontáž SDK podhledu s dvouvrstvou nosnou kcí z ocelových profilů opláštění jednoduché</t>
  </si>
  <si>
    <t>-1118915207</t>
  </si>
  <si>
    <t>"218" 20,25</t>
  </si>
  <si>
    <t>"224" 3,6+0,6</t>
  </si>
  <si>
    <t>51</t>
  </si>
  <si>
    <t>763431011</t>
  </si>
  <si>
    <t>Montáž minerálního podhledu s vyjímatelnými panely vel. do 0,36 m2 na zavěšený polozapuštěný rošt</t>
  </si>
  <si>
    <t>-1693812497</t>
  </si>
  <si>
    <t>"218" 20,35</t>
  </si>
  <si>
    <t>"224" 14,35</t>
  </si>
  <si>
    <t>52</t>
  </si>
  <si>
    <t>T1</t>
  </si>
  <si>
    <t>panel minerální dle specifikace</t>
  </si>
  <si>
    <t>-581884217</t>
  </si>
  <si>
    <t>53</t>
  </si>
  <si>
    <t>T2</t>
  </si>
  <si>
    <t>-1118934065</t>
  </si>
  <si>
    <t>54</t>
  </si>
  <si>
    <t>763431701</t>
  </si>
  <si>
    <t>Montáž vyjímatelných panelů minerálního podhledu na zavěšený rošt</t>
  </si>
  <si>
    <t>-1312023446</t>
  </si>
  <si>
    <t>"220" 3</t>
  </si>
  <si>
    <t>55</t>
  </si>
  <si>
    <t>763431871</t>
  </si>
  <si>
    <t>Demontáž vyjímatelných panelů minerálního podhledu připevněných na zavěšeném roštu</t>
  </si>
  <si>
    <t>-94574231</t>
  </si>
  <si>
    <t>56</t>
  </si>
  <si>
    <t>998763512</t>
  </si>
  <si>
    <t>Přesun hmot procentní pro konstrukce montované z desek ruční v objektech v přes 6 do 12 m</t>
  </si>
  <si>
    <t>1717957268</t>
  </si>
  <si>
    <t>764</t>
  </si>
  <si>
    <t>Konstrukce klempířské</t>
  </si>
  <si>
    <t>57</t>
  </si>
  <si>
    <t>764246404x</t>
  </si>
  <si>
    <t>Oplechování parapetů rovných mechanicky kotvené z TiZn předzvětralého plechu rš 280 mm</t>
  </si>
  <si>
    <t>-1357959175</t>
  </si>
  <si>
    <t>58</t>
  </si>
  <si>
    <t>998764312</t>
  </si>
  <si>
    <t>Přesun hmot procentní pro konstrukce klempířské ruční v objektech v přes 6 do 12 m</t>
  </si>
  <si>
    <t>2048846754</t>
  </si>
  <si>
    <t>766</t>
  </si>
  <si>
    <t>Konstrukce truhlářské</t>
  </si>
  <si>
    <t>59</t>
  </si>
  <si>
    <t>1/I</t>
  </si>
  <si>
    <t>Kuchyňská linka dle specifikace</t>
  </si>
  <si>
    <t>521074412</t>
  </si>
  <si>
    <t>60</t>
  </si>
  <si>
    <t>2/I</t>
  </si>
  <si>
    <t>1265149347</t>
  </si>
  <si>
    <t>61</t>
  </si>
  <si>
    <t>1/T</t>
  </si>
  <si>
    <t>Šatní skříň dle specifikace</t>
  </si>
  <si>
    <t>1340521615</t>
  </si>
  <si>
    <t>62</t>
  </si>
  <si>
    <t>2/T</t>
  </si>
  <si>
    <t>Sklápěcí jídelní stůl dle specifikace</t>
  </si>
  <si>
    <t>995188765</t>
  </si>
  <si>
    <t>63</t>
  </si>
  <si>
    <t>766660001</t>
  </si>
  <si>
    <t>Montáž dveřních křídel otvíravých jednokřídlových š do 0,8 m do ocelové zárubně</t>
  </si>
  <si>
    <t>1515062020</t>
  </si>
  <si>
    <t>64</t>
  </si>
  <si>
    <t>O2/P</t>
  </si>
  <si>
    <t>Dveře interérové 800x1970 dle specifikace včetně kování</t>
  </si>
  <si>
    <t>471021140</t>
  </si>
  <si>
    <t>65</t>
  </si>
  <si>
    <t>766660002</t>
  </si>
  <si>
    <t>Montáž dveřních křídel otvíravých jednokřídlových š přes 0,8 m do ocelové zárubně</t>
  </si>
  <si>
    <t>-307899485</t>
  </si>
  <si>
    <t>66</t>
  </si>
  <si>
    <t>O1/P</t>
  </si>
  <si>
    <t>Dveře interérové 1100x1970 dle specifikace včetně kování</t>
  </si>
  <si>
    <t>-535145784</t>
  </si>
  <si>
    <t>67</t>
  </si>
  <si>
    <t>766660022</t>
  </si>
  <si>
    <t>Montáž dveřních křídel otvíravých jednokřídlových š přes 0,8 m požárních do ocelové zárubně</t>
  </si>
  <si>
    <t>1622528576</t>
  </si>
  <si>
    <t>68</t>
  </si>
  <si>
    <t>P01/P</t>
  </si>
  <si>
    <t>Dveře interérové 900x1970 dle specifikace včetně kování - PO EW30 DP3-C</t>
  </si>
  <si>
    <t>-1357962809</t>
  </si>
  <si>
    <t>69</t>
  </si>
  <si>
    <t>766660351</t>
  </si>
  <si>
    <t>Montáž posuvných dveří jednokřídlových průchozí v do 2,5 m a š do 800 mm do pojezdu na stěnu</t>
  </si>
  <si>
    <t>-523147564</t>
  </si>
  <si>
    <t>70</t>
  </si>
  <si>
    <t>O3/P</t>
  </si>
  <si>
    <t>Dveře interérové 700x1970 včetně pojezdu dle specifikace včetně kování</t>
  </si>
  <si>
    <t>832543862</t>
  </si>
  <si>
    <t>71</t>
  </si>
  <si>
    <t>766812830</t>
  </si>
  <si>
    <t>Demontáž kuchyňských linek dřevěných nebo kovových dl přes 1,5 do 1,8 m</t>
  </si>
  <si>
    <t>-1307152933</t>
  </si>
  <si>
    <t>72</t>
  </si>
  <si>
    <t>766812840x</t>
  </si>
  <si>
    <t>Demontáž kuchyňských linek dřevěných nebo kovových dl přes 2,1 m</t>
  </si>
  <si>
    <t>29781267</t>
  </si>
  <si>
    <t>"218" 1</t>
  </si>
  <si>
    <t>73</t>
  </si>
  <si>
    <t>998766312</t>
  </si>
  <si>
    <t>Přesun hmot procentní pro kce truhlářské ruční v objektech v přes 6 do 12 m</t>
  </si>
  <si>
    <t>-1795791789</t>
  </si>
  <si>
    <t>771</t>
  </si>
  <si>
    <t>Podlahy z dlaždic</t>
  </si>
  <si>
    <t>74</t>
  </si>
  <si>
    <t>771111011</t>
  </si>
  <si>
    <t>Vysátí podkladu před pokládkou dlažby</t>
  </si>
  <si>
    <t>-926208418</t>
  </si>
  <si>
    <t>75</t>
  </si>
  <si>
    <t>771121011</t>
  </si>
  <si>
    <t>Nátěr penetrační na podlahu</t>
  </si>
  <si>
    <t>1000355623</t>
  </si>
  <si>
    <t>76</t>
  </si>
  <si>
    <t>771121025</t>
  </si>
  <si>
    <t>Broušení stávajícího podkladu před litím stěrky před pokládkou dlažby</t>
  </si>
  <si>
    <t>-1608757055</t>
  </si>
  <si>
    <t>77</t>
  </si>
  <si>
    <t>771151012</t>
  </si>
  <si>
    <t>Samonivelační stěrka podlah pevnosti 20 MPa tl přes 3 do 5 mm</t>
  </si>
  <si>
    <t>-1950418445</t>
  </si>
  <si>
    <t>78</t>
  </si>
  <si>
    <t>771161021</t>
  </si>
  <si>
    <t>Montáž profilu ukončujícího pro plynulý přechod (dlažby s kobercem apod.)</t>
  </si>
  <si>
    <t>-140932031</t>
  </si>
  <si>
    <t>0,7</t>
  </si>
  <si>
    <t>79</t>
  </si>
  <si>
    <t>55343110</t>
  </si>
  <si>
    <t>profil přechodový Al narážecí 30mm stříbro</t>
  </si>
  <si>
    <t>51375335</t>
  </si>
  <si>
    <t>0,7*1,1 'Přepočtené koeficientem množství</t>
  </si>
  <si>
    <t>80</t>
  </si>
  <si>
    <t>771574414</t>
  </si>
  <si>
    <t>Montáž podlah keramických hladkých lepených cementovým flexibilním lepidlem přes 4 do 6 ks/m2</t>
  </si>
  <si>
    <t>-260296980</t>
  </si>
  <si>
    <t>81</t>
  </si>
  <si>
    <t>P2</t>
  </si>
  <si>
    <t>dlažba keramická dle specifikace</t>
  </si>
  <si>
    <t>-617260400</t>
  </si>
  <si>
    <t>3*1,15 'Přepočtené koeficientem množství</t>
  </si>
  <si>
    <t>82</t>
  </si>
  <si>
    <t>771591112</t>
  </si>
  <si>
    <t>Izolace pod dlažbu nátěrem nebo stěrkou ve dvou vrstvách</t>
  </si>
  <si>
    <t>-1075628146</t>
  </si>
  <si>
    <t>83</t>
  </si>
  <si>
    <t>771591115</t>
  </si>
  <si>
    <t>Podlahy spárování silikonem</t>
  </si>
  <si>
    <t>-994012073</t>
  </si>
  <si>
    <t>7,05-0,8</t>
  </si>
  <si>
    <t>84</t>
  </si>
  <si>
    <t>771591241</t>
  </si>
  <si>
    <t>Izolace těsnícími pásy vnitřní kout</t>
  </si>
  <si>
    <t>1545597777</t>
  </si>
  <si>
    <t>85</t>
  </si>
  <si>
    <t>771591242</t>
  </si>
  <si>
    <t>Izolace těsnícími pásy vnější roh</t>
  </si>
  <si>
    <t>413118717</t>
  </si>
  <si>
    <t>86</t>
  </si>
  <si>
    <t>771591264</t>
  </si>
  <si>
    <t>Izolace těsnícími pásy mezi podlahou a stěnou</t>
  </si>
  <si>
    <t>-168192359</t>
  </si>
  <si>
    <t>87</t>
  </si>
  <si>
    <t>771592011</t>
  </si>
  <si>
    <t>Čištění vnitřních ploch podlah nebo schodišť po položení dlažby chemickými prostředky</t>
  </si>
  <si>
    <t>794577454</t>
  </si>
  <si>
    <t>88</t>
  </si>
  <si>
    <t>998771312</t>
  </si>
  <si>
    <t>Přesun hmot procentní pro podlahy z dlaždic ruční v objektech v přes 6 do 12 m</t>
  </si>
  <si>
    <t>-1975940165</t>
  </si>
  <si>
    <t>776</t>
  </si>
  <si>
    <t>Podlahy povlakové</t>
  </si>
  <si>
    <t>89</t>
  </si>
  <si>
    <t>776111115</t>
  </si>
  <si>
    <t>Broušení podkladu povlakových podlah před litím stěrky</t>
  </si>
  <si>
    <t>-266739323</t>
  </si>
  <si>
    <t>"218" 20,5</t>
  </si>
  <si>
    <t>"224" 14,5</t>
  </si>
  <si>
    <t>90</t>
  </si>
  <si>
    <t>776111311</t>
  </si>
  <si>
    <t>Vysátí podkladu povlakových podlah</t>
  </si>
  <si>
    <t>-2086231532</t>
  </si>
  <si>
    <t>91</t>
  </si>
  <si>
    <t>776121112</t>
  </si>
  <si>
    <t>Vodou ředitelná penetrace savého podkladu povlakových podlah</t>
  </si>
  <si>
    <t>77776993</t>
  </si>
  <si>
    <t>92</t>
  </si>
  <si>
    <t>776141112</t>
  </si>
  <si>
    <t>Stěrka podlahová nivelační pro vyrovnání podkladu povlakových podlah pevnosti 20 MPa tl přes 3 do 5 mm</t>
  </si>
  <si>
    <t>-1931329943</t>
  </si>
  <si>
    <t>93</t>
  </si>
  <si>
    <t>776201811</t>
  </si>
  <si>
    <t>Demontáž lepených povlakových podlah bez podložky ručně</t>
  </si>
  <si>
    <t>-236109309</t>
  </si>
  <si>
    <t>"218" 20,3</t>
  </si>
  <si>
    <t>"224" 18</t>
  </si>
  <si>
    <t>94</t>
  </si>
  <si>
    <t>776231111</t>
  </si>
  <si>
    <t>Lepení lamel a čtverců z vinylu standardním lepidlem</t>
  </si>
  <si>
    <t>1151600776</t>
  </si>
  <si>
    <t>95</t>
  </si>
  <si>
    <t>P1</t>
  </si>
  <si>
    <t>Vinylová podlaha dle specifikace</t>
  </si>
  <si>
    <t>1872838404</t>
  </si>
  <si>
    <t>35*1,1 'Přepočtené koeficientem množství</t>
  </si>
  <si>
    <t>96</t>
  </si>
  <si>
    <t>776410811</t>
  </si>
  <si>
    <t>Odstranění soklíků a lišt pryžových nebo plastových</t>
  </si>
  <si>
    <t>31727425</t>
  </si>
  <si>
    <t>"218" 20-0,9</t>
  </si>
  <si>
    <t>"224" 20,6-0,9*2</t>
  </si>
  <si>
    <t>97</t>
  </si>
  <si>
    <t>776421111</t>
  </si>
  <si>
    <t>Montáž obvodových lišt lepením</t>
  </si>
  <si>
    <t>-1431181943</t>
  </si>
  <si>
    <t>"218" 20,6-1,2</t>
  </si>
  <si>
    <t>"224" 19,9-0,9</t>
  </si>
  <si>
    <t>98</t>
  </si>
  <si>
    <t>28342005</t>
  </si>
  <si>
    <t>lišta ukončovací z PVC 12,5mm</t>
  </si>
  <si>
    <t>287863218</t>
  </si>
  <si>
    <t>38,4*1,02 'Přepočtené koeficientem množství</t>
  </si>
  <si>
    <t>99</t>
  </si>
  <si>
    <t>776421711</t>
  </si>
  <si>
    <t>Vložení nařezaných pásků z podlahoviny do lišt</t>
  </si>
  <si>
    <t>-732574820</t>
  </si>
  <si>
    <t>100</t>
  </si>
  <si>
    <t>-1614662621</t>
  </si>
  <si>
    <t>38,4*0,11 'Přepočtené koeficientem množství</t>
  </si>
  <si>
    <t>101</t>
  </si>
  <si>
    <t>776991111</t>
  </si>
  <si>
    <t>Spárování silikonem</t>
  </si>
  <si>
    <t>-1979241537</t>
  </si>
  <si>
    <t>102</t>
  </si>
  <si>
    <t>776991121</t>
  </si>
  <si>
    <t>Základní čištění nově položených podlahovin vysátím a setřením vlhkým mopem</t>
  </si>
  <si>
    <t>1148341076</t>
  </si>
  <si>
    <t>103</t>
  </si>
  <si>
    <t>998776312</t>
  </si>
  <si>
    <t>Přesun hmot procentní pro podlahy povlakové ruční v objektech v přes 6 do 12 m</t>
  </si>
  <si>
    <t>175176947</t>
  </si>
  <si>
    <t>781</t>
  </si>
  <si>
    <t>Dokončovací práce - obklady</t>
  </si>
  <si>
    <t>104</t>
  </si>
  <si>
    <t>781111011</t>
  </si>
  <si>
    <t>Ometení (oprášení) stěny při přípravě podkladu</t>
  </si>
  <si>
    <t>-2137273310</t>
  </si>
  <si>
    <t>"218a" (1,7+1,66)*2*2,5-0,8*2</t>
  </si>
  <si>
    <t>105</t>
  </si>
  <si>
    <t>781121011</t>
  </si>
  <si>
    <t>Nátěr penetrační na stěnu</t>
  </si>
  <si>
    <t>521196767</t>
  </si>
  <si>
    <t>106</t>
  </si>
  <si>
    <t>781131112</t>
  </si>
  <si>
    <t>Izolace pod obklad nátěrem nebo stěrkou ve dvou vrstvách</t>
  </si>
  <si>
    <t>540917008</t>
  </si>
  <si>
    <t>(7,05-0,8)*0,2+1,85*1,8</t>
  </si>
  <si>
    <t>107</t>
  </si>
  <si>
    <t>781131232</t>
  </si>
  <si>
    <t>Izolace pod obklad těsnícími pásy pro styčné nebo dilatační spáry</t>
  </si>
  <si>
    <t>809454234</t>
  </si>
  <si>
    <t>3*2</t>
  </si>
  <si>
    <t>108</t>
  </si>
  <si>
    <t>781472214</t>
  </si>
  <si>
    <t>Montáž obkladů keramických hladkých lepených cementovým flexibilním lepidlem přes 4 do 6 ks/m2</t>
  </si>
  <si>
    <t>1450389487</t>
  </si>
  <si>
    <t>109</t>
  </si>
  <si>
    <t>ST1</t>
  </si>
  <si>
    <t>obklad keramickýdle specifikace</t>
  </si>
  <si>
    <t>1831516766</t>
  </si>
  <si>
    <t>15,2*1,15 'Přepočtené koeficientem množství</t>
  </si>
  <si>
    <t>110</t>
  </si>
  <si>
    <t>781473810</t>
  </si>
  <si>
    <t>Demontáž obkladů z obkladaček keramických lepených</t>
  </si>
  <si>
    <t>-67519334</t>
  </si>
  <si>
    <t>"218" 3*0,8</t>
  </si>
  <si>
    <t>"224" 1,97*0,8+3,1*1,5</t>
  </si>
  <si>
    <t>111</t>
  </si>
  <si>
    <t>781491021</t>
  </si>
  <si>
    <t>Montáž zrcadel plochy do 1 m2 lepených silikonovým tmelem na keramický obklad</t>
  </si>
  <si>
    <t>189571097</t>
  </si>
  <si>
    <t>"1/b" 0,8*0,6</t>
  </si>
  <si>
    <t>112</t>
  </si>
  <si>
    <t>63465126</t>
  </si>
  <si>
    <t>zrcadlo nemontované čiré tl 5mm max rozměr 3210x2250mm</t>
  </si>
  <si>
    <t>635726138</t>
  </si>
  <si>
    <t>0,48*1,1 'Přepočtené koeficientem množství</t>
  </si>
  <si>
    <t>113</t>
  </si>
  <si>
    <t>781492111</t>
  </si>
  <si>
    <t>Montáž profilů rohových kladených do malty</t>
  </si>
  <si>
    <t>-481935071</t>
  </si>
  <si>
    <t>2,5</t>
  </si>
  <si>
    <t>114</t>
  </si>
  <si>
    <t>19416007</t>
  </si>
  <si>
    <t>lišta ukončovací z eloxovaného hliníku 8mm</t>
  </si>
  <si>
    <t>1396377019</t>
  </si>
  <si>
    <t>2,5*1,05 'Přepočtené koeficientem množství</t>
  </si>
  <si>
    <t>115</t>
  </si>
  <si>
    <t>781495115</t>
  </si>
  <si>
    <t>Spárování vnitřních obkladů silikonem</t>
  </si>
  <si>
    <t>194791279</t>
  </si>
  <si>
    <t>5*2,5</t>
  </si>
  <si>
    <t>116</t>
  </si>
  <si>
    <t>781495211</t>
  </si>
  <si>
    <t>Čištění vnitřních ploch stěn po provedení obkladu chemickými prostředky</t>
  </si>
  <si>
    <t>808212883</t>
  </si>
  <si>
    <t>117</t>
  </si>
  <si>
    <t>998781312</t>
  </si>
  <si>
    <t>Přesun hmot procentní pro obklady keramické ruční v objektech v přes 6 do 12 m</t>
  </si>
  <si>
    <t>-70672840</t>
  </si>
  <si>
    <t>783</t>
  </si>
  <si>
    <t>Dokončovací práce - nátěry</t>
  </si>
  <si>
    <t>118</t>
  </si>
  <si>
    <t>783301401</t>
  </si>
  <si>
    <t>Ometení zámečnických konstrukcí</t>
  </si>
  <si>
    <t>615257646</t>
  </si>
  <si>
    <t>"zárubně"</t>
  </si>
  <si>
    <t>(0,7+0,8+1,1+2*6)*0,25</t>
  </si>
  <si>
    <t>119</t>
  </si>
  <si>
    <t>783315101</t>
  </si>
  <si>
    <t>Mezinátěr jednonásobný syntetický standardní zámečnických konstrukcí</t>
  </si>
  <si>
    <t>-604257960</t>
  </si>
  <si>
    <t>120</t>
  </si>
  <si>
    <t>783317101</t>
  </si>
  <si>
    <t>Krycí jednonásobný syntetický standardní nátěr zámečnických konstrukcí</t>
  </si>
  <si>
    <t>-474074025</t>
  </si>
  <si>
    <t>784</t>
  </si>
  <si>
    <t>Dokončovací práce - malby a tapety</t>
  </si>
  <si>
    <t>121</t>
  </si>
  <si>
    <t>784111001</t>
  </si>
  <si>
    <t>Oprášení (ometení ) podkladu v místnostech v do 3,80 m</t>
  </si>
  <si>
    <t>167856497</t>
  </si>
  <si>
    <t>"stěny" 24,858+2,67*3,2-0,8*2+88,94</t>
  </si>
  <si>
    <t>"stropy" 3</t>
  </si>
  <si>
    <t>122</t>
  </si>
  <si>
    <t>784181101</t>
  </si>
  <si>
    <t>Základní akrylátová jednonásobná bezbarvá penetrace podkladu v místnostech v do 3,80 m</t>
  </si>
  <si>
    <t>1137613806</t>
  </si>
  <si>
    <t>123</t>
  </si>
  <si>
    <t>784211101</t>
  </si>
  <si>
    <t>Dvojnásobné bílé malby ze směsí za mokra výborně oděruvzdorných v místnostech v do 3,80 m</t>
  </si>
  <si>
    <t>417610063</t>
  </si>
  <si>
    <t>VRN</t>
  </si>
  <si>
    <t>Vedlejší rozpočtové náklady</t>
  </si>
  <si>
    <t>VRN3</t>
  </si>
  <si>
    <t>Zařízení staveniště</t>
  </si>
  <si>
    <t>124</t>
  </si>
  <si>
    <t>030001000</t>
  </si>
  <si>
    <t>Zařízení staveniště - včetně protiprachových opatření</t>
  </si>
  <si>
    <t>1024</t>
  </si>
  <si>
    <t>1761709878</t>
  </si>
  <si>
    <t>VRN9</t>
  </si>
  <si>
    <t>Ostatní náklady</t>
  </si>
  <si>
    <t>125</t>
  </si>
  <si>
    <t>090001000</t>
  </si>
  <si>
    <t>-463948448</t>
  </si>
  <si>
    <t>Objekt:</t>
  </si>
  <si>
    <t>ZTI - Zdravotně technické instalace</t>
  </si>
  <si>
    <t>Ing. Jana Křížková</t>
  </si>
  <si>
    <t xml:space="preserve">    721 - Zdravotechnika - vnitřní kanalizace</t>
  </si>
  <si>
    <t xml:space="preserve">    722 - Zdravotechnika - vnitřní vodovod</t>
  </si>
  <si>
    <t xml:space="preserve">    726 - Zdravotechnika - předstěnové instalace</t>
  </si>
  <si>
    <t xml:space="preserve">    727 - Zdravotechnika - požární ochrana</t>
  </si>
  <si>
    <t>997013211</t>
  </si>
  <si>
    <t>Vnitrostaveništní doprava suti a vybouraných hmot vodorovně do 50 m svisle ručně pro budovy a haly výšky do 6 m</t>
  </si>
  <si>
    <t>CS ÚRS 2024 01</t>
  </si>
  <si>
    <t>1274367977</t>
  </si>
  <si>
    <t>Odvoz suti a vybouraných hmot na skládku nebo meziskládku se složením, na vzdálenost do 1 km</t>
  </si>
  <si>
    <t>2104912581</t>
  </si>
  <si>
    <t>Odvoz suti a vybouraných hmot na skládku nebo meziskládku se složením, na vzdálenost Příplatek k ceně za každý další i započatý 1 km přes 1 km</t>
  </si>
  <si>
    <t>-2079202607</t>
  </si>
  <si>
    <t>0,037*19</t>
  </si>
  <si>
    <t>997013631</t>
  </si>
  <si>
    <t>Poplatek za uložení stavebního odpadu na skládce (skládkovné) směsného stavebního a demoličního zatříděného do Katalogu odpadů pod kódem 17 09 04</t>
  </si>
  <si>
    <t>274603023</t>
  </si>
  <si>
    <t>0,037*1,665</t>
  </si>
  <si>
    <t>721</t>
  </si>
  <si>
    <t>Zdravotechnika - vnitřní kanalizace</t>
  </si>
  <si>
    <t>721100911R</t>
  </si>
  <si>
    <t>Zazátkování hrdla potrubí kanalizačního - zaslepení přip. potrubí d50</t>
  </si>
  <si>
    <t>-1406498609</t>
  </si>
  <si>
    <t>HLE.HL45</t>
  </si>
  <si>
    <t>Ochranná zátka DN32/40/50</t>
  </si>
  <si>
    <t>1636395143</t>
  </si>
  <si>
    <t>721170973</t>
  </si>
  <si>
    <t>Opravy odpadního potrubí plastového krácení trub DN 70</t>
  </si>
  <si>
    <t>845190104</t>
  </si>
  <si>
    <t>721171803</t>
  </si>
  <si>
    <t>Demontáž potrubí z novodurových trub odpadních nebo připojovacích do D 75</t>
  </si>
  <si>
    <t>-872006189</t>
  </si>
  <si>
    <t>3,5+1</t>
  </si>
  <si>
    <t>721171913</t>
  </si>
  <si>
    <t>Opravy odpadního potrubí plastového propojení dosavadního potrubí DN 50</t>
  </si>
  <si>
    <t>79609952</t>
  </si>
  <si>
    <t>721171914</t>
  </si>
  <si>
    <t>Opravy odpadního potrubí plastového propojení dosavadního potrubí DN 75</t>
  </si>
  <si>
    <t>-477783623</t>
  </si>
  <si>
    <t>721171916</t>
  </si>
  <si>
    <t>Opravy odpadního potrubí plastového propojení dosavadního potrubí DN 125</t>
  </si>
  <si>
    <t>-712403064</t>
  </si>
  <si>
    <t>721173706</t>
  </si>
  <si>
    <t>Potrubí z trub polyetylenových svařované odpadní (svislé) DN 100</t>
  </si>
  <si>
    <t>-743395960</t>
  </si>
  <si>
    <t>3,5+4,5</t>
  </si>
  <si>
    <t>721173722</t>
  </si>
  <si>
    <t>Potrubí z trub polyetylenových svařované připojovací DN 40</t>
  </si>
  <si>
    <t>1513927984</t>
  </si>
  <si>
    <t>721173723</t>
  </si>
  <si>
    <t>Potrubí z trub polyetylenových svařované připojovací DN 50</t>
  </si>
  <si>
    <t>-1990960207</t>
  </si>
  <si>
    <t>721173726</t>
  </si>
  <si>
    <t>Potrubí z trub polyetylenových svařované připojovací DN 100</t>
  </si>
  <si>
    <t>-75888367</t>
  </si>
  <si>
    <t>721174041</t>
  </si>
  <si>
    <t>Potrubí z trub polypropylenových připojovací DN 32</t>
  </si>
  <si>
    <t>-1948262249</t>
  </si>
  <si>
    <t>"napojení klima jednotky"4</t>
  </si>
  <si>
    <t>721194103</t>
  </si>
  <si>
    <t>Vyměření přípojek na potrubí vyvedení a upevnění odpadních výpustek DN 32</t>
  </si>
  <si>
    <t>1907876398</t>
  </si>
  <si>
    <t>721194104</t>
  </si>
  <si>
    <t>Vyměření přípojek na potrubí vyvedení a upevnění odpadních výpustek DN 40</t>
  </si>
  <si>
    <t>-1619120336</t>
  </si>
  <si>
    <t>721194105</t>
  </si>
  <si>
    <t>Vyměření přípojek na potrubí vyvedení a upevnění odpadních výpustek DN 50</t>
  </si>
  <si>
    <t>-1688605674</t>
  </si>
  <si>
    <t>721194109</t>
  </si>
  <si>
    <t>Vyměření přípojek na potrubí vyvedení a upevnění odpadních výpustek DN 110</t>
  </si>
  <si>
    <t>1461648391</t>
  </si>
  <si>
    <t>721212122</t>
  </si>
  <si>
    <t>Odtokové sprchové žlaby se zápachovou uzávěrkou a krycím roštem délky 750 mm</t>
  </si>
  <si>
    <t>-635026168</t>
  </si>
  <si>
    <t>721219128</t>
  </si>
  <si>
    <t>Odtokové sprchové žlaby montáž odtokových sprchových žlabů ostatních typů délky 1500 mm</t>
  </si>
  <si>
    <t>591244958</t>
  </si>
  <si>
    <t>HL50FF0150R</t>
  </si>
  <si>
    <t>Plochý liniový odtokový žlab z nerezové oceli, s nízkou stavební výškou (90mm), určený k zabudování do sprchových koutů do plochy, včetně 2 odtoků DN50, montážního příslušenství a stavební ochranné zátky, včetně krytu žlábku. Stavební délka 1500mm</t>
  </si>
  <si>
    <t>121790827</t>
  </si>
  <si>
    <t>721229111</t>
  </si>
  <si>
    <t>Zápachové uzávěrky montáž zápachových uzávěrek ostatních typů do DN 50</t>
  </si>
  <si>
    <t>378719964</t>
  </si>
  <si>
    <t>HLE.HL138H</t>
  </si>
  <si>
    <t>Podomítková zápachová uzávěrka pro odvod kondenzátu s hygienickým adaptérem, pro klimatizační jednotky DN32 - 100x100mm, kryt bílý 100x100mm</t>
  </si>
  <si>
    <t>1182054322</t>
  </si>
  <si>
    <t>721279126</t>
  </si>
  <si>
    <t>Ventily přivzdušňovací odpadních potrubí montáž ventilů přivzdušňovacích ostatních typů do DN 110</t>
  </si>
  <si>
    <t>241376551</t>
  </si>
  <si>
    <t>HLE.HL901</t>
  </si>
  <si>
    <t>Kanalizační přivzdušňovací ventil DN75/90/110 s integrovanou tepelnou izolací a masivním vícebřitovým pryžovým těsněním.</t>
  </si>
  <si>
    <t>-1482405596</t>
  </si>
  <si>
    <t>998721101</t>
  </si>
  <si>
    <t>Přesun hmot pro vnitřní kanalizaci stanovený z hmotnosti přesunovaného materiálu vodorovná dopravní vzdálenost do 50 m základní v objektech výšky do 6 m</t>
  </si>
  <si>
    <t>-1792564785</t>
  </si>
  <si>
    <t>722</t>
  </si>
  <si>
    <t>Zdravotechnika - vnitřní vodovod</t>
  </si>
  <si>
    <t>722130901R</t>
  </si>
  <si>
    <t>Opravy vodovodního potrubí - zazátkování vývodů vodovodního potrubí tlakovou zátkou - D+M</t>
  </si>
  <si>
    <t>1798161238</t>
  </si>
  <si>
    <t>722170801</t>
  </si>
  <si>
    <t>Demontáž rozvodů vody z plastů do Ø 25 mm</t>
  </si>
  <si>
    <t>-1195902136</t>
  </si>
  <si>
    <t>722171912</t>
  </si>
  <si>
    <t>Odříznutí trubky nebo tvarovky u rozvodů vody z plastů D přes 16 do 20 mm</t>
  </si>
  <si>
    <t>456787631</t>
  </si>
  <si>
    <t>722173232</t>
  </si>
  <si>
    <t>Potrubí z plastových trubek z pevného PVC-C spojované lepením PN 25 do 70°C D 20 x 2,3</t>
  </si>
  <si>
    <t>1750191968</t>
  </si>
  <si>
    <t>5+3</t>
  </si>
  <si>
    <t>722173912R</t>
  </si>
  <si>
    <t>Propojení se stávajícím potrubím z PVC-C D přes 16 do 20 mm</t>
  </si>
  <si>
    <t>1942014787</t>
  </si>
  <si>
    <t>722179191</t>
  </si>
  <si>
    <t>Příplatek k ceně rozvody vody z plastů za práce malého rozsahu na zakázce do 20 m rozvodu</t>
  </si>
  <si>
    <t>825197263</t>
  </si>
  <si>
    <t>722181231</t>
  </si>
  <si>
    <t>Ochrana potrubí termoizolačními trubicemi z pěnového polyetylenu PE přilepenými v příčných a podélných spojích, tloušťky izolace přes 9 do 13 mm, vnitřního průměru izolace DN do 22 mm</t>
  </si>
  <si>
    <t>3932874</t>
  </si>
  <si>
    <t>722181851</t>
  </si>
  <si>
    <t>Demontáž ochrany potrubí termoizolačních trubic z trub, průměru do 45 mm</t>
  </si>
  <si>
    <t>1424662381</t>
  </si>
  <si>
    <t>722190401</t>
  </si>
  <si>
    <t>Zřízení přípojek na potrubí vyvedení a upevnění výpustek do DN 25</t>
  </si>
  <si>
    <t>-1289421141</t>
  </si>
  <si>
    <t>722190901</t>
  </si>
  <si>
    <t>Opravy ostatní uzavření nebo otevření vodovodního potrubí při opravách včetně vypuštění a napuštění</t>
  </si>
  <si>
    <t>-205306311</t>
  </si>
  <si>
    <t>722220111</t>
  </si>
  <si>
    <t>Armatury s jedním závitem nástěnky pro výtokový ventil G 1/2"</t>
  </si>
  <si>
    <t>1834212237</t>
  </si>
  <si>
    <t>722220121</t>
  </si>
  <si>
    <t>Armatury s jedním závitem nástěnky pro baterii G 1/2"</t>
  </si>
  <si>
    <t>pár</t>
  </si>
  <si>
    <t>-241804925</t>
  </si>
  <si>
    <t>722290234</t>
  </si>
  <si>
    <t>Zkoušky, proplach a desinfekce vodovodního potrubí proplach a desinfekce vodovodního potrubí do DN 80</t>
  </si>
  <si>
    <t>522133612</t>
  </si>
  <si>
    <t>722290246</t>
  </si>
  <si>
    <t>Zkoušky, proplach a desinfekce vodovodního potrubí zkoušky těsnosti vodovodního potrubí plastového do DN 40</t>
  </si>
  <si>
    <t>-1049325228</t>
  </si>
  <si>
    <t>998722101</t>
  </si>
  <si>
    <t>Přesun hmot pro vnitřní vodovod stanovený z hmotnosti přesunovaného materiálu vodorovná dopravní vzdálenost do 50 m základní v objektech výšky do 6 m</t>
  </si>
  <si>
    <t>-2082160934</t>
  </si>
  <si>
    <t>725112022</t>
  </si>
  <si>
    <t>Zařízení záchodů klozety keramické závěsné na nosné stěny s hlubokým splachováním odpad vodorovný</t>
  </si>
  <si>
    <t>1337801130</t>
  </si>
  <si>
    <t>Demontáž umyvadel bez výtokových armatur umyvadel</t>
  </si>
  <si>
    <t>777810907</t>
  </si>
  <si>
    <t>725211601</t>
  </si>
  <si>
    <t>Umyvadla keramická bílá bez výtokových armatur připevněná na stěnu šrouby bez sloupu nebo krytu na sifon, šířka umyvadla 500 mm</t>
  </si>
  <si>
    <t>-1446627343</t>
  </si>
  <si>
    <t>725819402</t>
  </si>
  <si>
    <t>Ventily montáž ventilů ostatních typů rohových bez připojovací trubičky G 1/2"</t>
  </si>
  <si>
    <t>-1222752118</t>
  </si>
  <si>
    <t>55141001</t>
  </si>
  <si>
    <t>kohout kulový rohový mosazný R 1/2"x3/8"</t>
  </si>
  <si>
    <t>-221326905</t>
  </si>
  <si>
    <t>55141001R</t>
  </si>
  <si>
    <t>kohout kombinovaný rohový R 1/2"x3/8"x3/8"</t>
  </si>
  <si>
    <t>1106986690</t>
  </si>
  <si>
    <t>"pro napojení dvou baterií Dr+Ud"2</t>
  </si>
  <si>
    <t>725820802</t>
  </si>
  <si>
    <t>Demontáž baterií stojánkových do 1 otvoru</t>
  </si>
  <si>
    <t>1676847716</t>
  </si>
  <si>
    <t>725821325</t>
  </si>
  <si>
    <t>Baterie dřezové stojánkové pákové s otáčivým ústím a délkou ramínka 220 mm</t>
  </si>
  <si>
    <t>-1786671418</t>
  </si>
  <si>
    <t>725822613</t>
  </si>
  <si>
    <t>Baterie umyvadlové stojánkové pákové s výpustí</t>
  </si>
  <si>
    <t>1437167039</t>
  </si>
  <si>
    <t>725849411</t>
  </si>
  <si>
    <t>Baterie sprchové montáž nástěnných baterií s nastavitelnou výškou sprchy</t>
  </si>
  <si>
    <t>432843167</t>
  </si>
  <si>
    <t>55145590</t>
  </si>
  <si>
    <t>baterie sprchová páková včetně sprchové soupravy 150mm chrom</t>
  </si>
  <si>
    <t>-1553296294</t>
  </si>
  <si>
    <t>Demontáž zápachových uzávěrek pro zařizovací předměty jednoduchých</t>
  </si>
  <si>
    <t>-1343060396</t>
  </si>
  <si>
    <t>725869101</t>
  </si>
  <si>
    <t>Zápachové uzávěrky zařizovacích předmětů montáž zápachových uzávěrek umyvadlových do DN 40</t>
  </si>
  <si>
    <t>-1811003940</t>
  </si>
  <si>
    <t>55166633</t>
  </si>
  <si>
    <t>sifon umyvadlový prostorově úsporný DN 32</t>
  </si>
  <si>
    <t>-597502892</t>
  </si>
  <si>
    <t>725869204</t>
  </si>
  <si>
    <t>Zápachové uzávěrky zařizovacích předmětů montáž zápachových uzávěrek dřezových jednodílných DN 50</t>
  </si>
  <si>
    <t>-204392676</t>
  </si>
  <si>
    <t>55161116</t>
  </si>
  <si>
    <t>uzávěrka zápachová dřezová s kulovým kloubem DN 50</t>
  </si>
  <si>
    <t>-106884394</t>
  </si>
  <si>
    <t>725869213</t>
  </si>
  <si>
    <t>Zápachové uzávěrky zařizovacích předmětů montáž zápachových uzávěrek dřezových dvoudílných DN 40</t>
  </si>
  <si>
    <t>-2138158521</t>
  </si>
  <si>
    <t>HLE.HL100G50</t>
  </si>
  <si>
    <t>Zápachová uzávěrka DN50x6/4” pro dřezy s kulovým kloubem</t>
  </si>
  <si>
    <t>-762721378</t>
  </si>
  <si>
    <t>HLE.HL27</t>
  </si>
  <si>
    <t>Odtoková souprava DN40x6/4”</t>
  </si>
  <si>
    <t>-1951396691</t>
  </si>
  <si>
    <t>"dvojitá odtoková souprava pro napojení Dr+Ud"1</t>
  </si>
  <si>
    <t>725980121R</t>
  </si>
  <si>
    <t>Mřížka 15/15</t>
  </si>
  <si>
    <t>442543809</t>
  </si>
  <si>
    <t>725980122</t>
  </si>
  <si>
    <t>Dvířka 20/20</t>
  </si>
  <si>
    <t>205531263</t>
  </si>
  <si>
    <t>998725101</t>
  </si>
  <si>
    <t>Přesun hmot pro zařizovací předměty stanovený z hmotnosti přesunovaného materiálu vodorovná dopravní vzdálenost do 50 m základní v objektech výšky do 6 m</t>
  </si>
  <si>
    <t>-2042838892</t>
  </si>
  <si>
    <t>726</t>
  </si>
  <si>
    <t>Zdravotechnika - předstěnové instalace</t>
  </si>
  <si>
    <t>726131041</t>
  </si>
  <si>
    <t>Předstěnové instalační systémy do lehkých stěn s kovovou konstrukcí pro závěsné klozety ovládání zepředu, stavební výšky 1120 mm</t>
  </si>
  <si>
    <t>1802628144</t>
  </si>
  <si>
    <t>726191011</t>
  </si>
  <si>
    <t>Ostatní příslušenství instalačních systémů montáž ovládacích tlačítek k WC</t>
  </si>
  <si>
    <t>-1148908724</t>
  </si>
  <si>
    <t>55281800</t>
  </si>
  <si>
    <t>tlačítko pro ovládání WC zepředu dvě vody bílé 246x164mm</t>
  </si>
  <si>
    <t>1391989246</t>
  </si>
  <si>
    <t>998726111</t>
  </si>
  <si>
    <t>Přesun hmot pro instalační prefabrikáty stanovený z hmotnosti přesunovaného materiálu vodorovná dopravní vzdálenost do 50 m základní v objektech výšky do 6 m</t>
  </si>
  <si>
    <t>-1488024617</t>
  </si>
  <si>
    <t>727</t>
  </si>
  <si>
    <t>Zdravotechnika - požární ochrana</t>
  </si>
  <si>
    <t>727223105</t>
  </si>
  <si>
    <t>Protipožární ochranné manžety plastového potrubí prostup stropem tloušťky 150 mm požární odolnost EI 90 D 110</t>
  </si>
  <si>
    <t>832804758</t>
  </si>
  <si>
    <t>998727101</t>
  </si>
  <si>
    <t>Přesun hmot pro protipožární ochranu stanovený z hmotnosti přesunovaného materiálu vodorovná dopravní vzdálenost do 50 m základní v objektech výšky do 6 m</t>
  </si>
  <si>
    <t>-1950987806</t>
  </si>
  <si>
    <t>VZT - Vzduchotechnika</t>
  </si>
  <si>
    <t>D1 - Zařízení č. 01 - Nová vzd - koupelna</t>
  </si>
  <si>
    <t>D2 - Zařízení č. 02 - Doplňkový materiál</t>
  </si>
  <si>
    <t>O - Ostatní</t>
  </si>
  <si>
    <t>D1</t>
  </si>
  <si>
    <t>Zařízení č. 01 - Nová vzd - koupelna</t>
  </si>
  <si>
    <t>Pol51</t>
  </si>
  <si>
    <t>Odsávací kovový ventil pr. 200</t>
  </si>
  <si>
    <t>Pol52</t>
  </si>
  <si>
    <t>Hlukově izolovaná ohebná hadice pr. 200</t>
  </si>
  <si>
    <t>bm</t>
  </si>
  <si>
    <t>Pol53</t>
  </si>
  <si>
    <t>Kruhové potrubí pr. 200/10% tvarovek</t>
  </si>
  <si>
    <t>Pol54</t>
  </si>
  <si>
    <t>Regulační klapka pr. 200 - ruční</t>
  </si>
  <si>
    <t>Pol55</t>
  </si>
  <si>
    <t>Demontáž a zpětná montáž části potrubí pr.200</t>
  </si>
  <si>
    <t>Pol56</t>
  </si>
  <si>
    <t>Demontáž a zpětná montáž odsávacího ventilu</t>
  </si>
  <si>
    <t>Pol57</t>
  </si>
  <si>
    <t>Úprava stávajícího potrubí pr. 200</t>
  </si>
  <si>
    <t>kpl</t>
  </si>
  <si>
    <t>Pol58</t>
  </si>
  <si>
    <t xml:space="preserve">Vniřní klimatizační jednotka nástěnná   (Qch = 3,2kW) R32 vč.redukce, kabelový adaptér; 295x778x272mm (vxšxh)</t>
  </si>
  <si>
    <t>Pol59</t>
  </si>
  <si>
    <t>Vnější kondenzační jednotka Pi= 1kW, 13A, 230V, R32; 870x1100x460mm (vxšxh)</t>
  </si>
  <si>
    <t>Pol60</t>
  </si>
  <si>
    <t>konzola pod vnější jednotku</t>
  </si>
  <si>
    <t>Pol61</t>
  </si>
  <si>
    <t>montážní materiál</t>
  </si>
  <si>
    <t>Pol62</t>
  </si>
  <si>
    <t>Měděné připojovací potrubí včetně izolace, příslušných armatur, montážního a spojovacího materiálu, refnetů a rozdělovačů dle specifikace dodavatele, komunikační kabeláž, chladivo</t>
  </si>
  <si>
    <t>Pol63</t>
  </si>
  <si>
    <t xml:space="preserve">Měděné připojovací potrubí včetně izolace, příslušných armatur, montážního a spojovacího materiálu, refnetů a rozdělovačů dle specifikace dodavatele, oplechovaní izolace ve venkovním prostoru, komunikační kabeláž, chladivo  ve venkovním ochranném oplechov</t>
  </si>
  <si>
    <t>D2</t>
  </si>
  <si>
    <t>Zařízení č. 02 - Doplňkový materiál</t>
  </si>
  <si>
    <t>Pol64</t>
  </si>
  <si>
    <t>otvory do potrubí</t>
  </si>
  <si>
    <t>Pol65</t>
  </si>
  <si>
    <t>tmel</t>
  </si>
  <si>
    <t>bal.</t>
  </si>
  <si>
    <t>Pol66</t>
  </si>
  <si>
    <t>samolepící páska</t>
  </si>
  <si>
    <t>Pol67</t>
  </si>
  <si>
    <t>závěs s objímkou</t>
  </si>
  <si>
    <t>Pol68</t>
  </si>
  <si>
    <t>spojka vnitřní SV</t>
  </si>
  <si>
    <t>Pol69</t>
  </si>
  <si>
    <t>Páska QIP</t>
  </si>
  <si>
    <t>O</t>
  </si>
  <si>
    <t>Ostatní</t>
  </si>
  <si>
    <t>O1</t>
  </si>
  <si>
    <t>mimostaveništní doprava</t>
  </si>
  <si>
    <t>-934645946</t>
  </si>
  <si>
    <t>O2</t>
  </si>
  <si>
    <t>přesun hmot</t>
  </si>
  <si>
    <t>-1827348262</t>
  </si>
  <si>
    <t>O3</t>
  </si>
  <si>
    <t>seřízení, zaregulování, uvedení do provozu</t>
  </si>
  <si>
    <t>1220313303</t>
  </si>
  <si>
    <t>O4</t>
  </si>
  <si>
    <t>dokumentace skutečného provedení</t>
  </si>
  <si>
    <t>-1651855489</t>
  </si>
  <si>
    <t>O5</t>
  </si>
  <si>
    <t>měření hluku</t>
  </si>
  <si>
    <t>-2114241712</t>
  </si>
  <si>
    <t>O6</t>
  </si>
  <si>
    <t>zařízení staveniště</t>
  </si>
  <si>
    <t>-1781048502</t>
  </si>
  <si>
    <t>EL - Elektrorozvody</t>
  </si>
  <si>
    <t>1 - Rozvaděče , doplnění přístrojů do stávajících rozvodnic.</t>
  </si>
  <si>
    <t>2 - Instalační krabice, trubky a plastové kanály,včetně montáže</t>
  </si>
  <si>
    <t xml:space="preserve">3 - Spínače a zásuvky, sortiment silnoproud+slaboproud, včetně montáže. </t>
  </si>
  <si>
    <t xml:space="preserve">4 - Kabely se zvýšenou odolností proti šíření plamene bez funkční schopnosti,  včetně montáže, prořezu a</t>
  </si>
  <si>
    <t>5 - Uzemňovací vedení, včetně montáže a prořezu</t>
  </si>
  <si>
    <t xml:space="preserve">6 - Svítidla a nouzové osvětlení (vč. montáže, zdrojů, předřadníků, recyklace). </t>
  </si>
  <si>
    <t>D1 - Nouzová svítidla</t>
  </si>
  <si>
    <t xml:space="preserve">7 -  Revize a zjišťování stávajícího stavu elektrorozvodů, stavební přípomoce, úpravy stávajících rozvod</t>
  </si>
  <si>
    <t>Rozvaděče , doplnění přístrojů do stávajících rozvodnic.</t>
  </si>
  <si>
    <t>Pol1</t>
  </si>
  <si>
    <t xml:space="preserve">Jistič  jednopólový, 10A/1/B včetně montáže, doplnění do rozvaděče 2.RI-2</t>
  </si>
  <si>
    <t>Pol2</t>
  </si>
  <si>
    <t>Jističochránič , 16A/1N/B/0,03 včetně montáže, doplnění do rozvaděče 2.RI-2</t>
  </si>
  <si>
    <t>Instalační krabice, trubky a plastové kanály,včetně montáže</t>
  </si>
  <si>
    <t>Pol3</t>
  </si>
  <si>
    <t>Krabice univerzální 68 mm,KU1901</t>
  </si>
  <si>
    <t>Pol4</t>
  </si>
  <si>
    <t xml:space="preserve">Krabice rozbočná 68 mm  KU1903</t>
  </si>
  <si>
    <t>Pol5</t>
  </si>
  <si>
    <t>Trubka pancéřová plastová TPA23</t>
  </si>
  <si>
    <t xml:space="preserve">Spínače a zásuvky, sortiment silnoproud+slaboproud, včetně montáže. </t>
  </si>
  <si>
    <t>Pol6</t>
  </si>
  <si>
    <t>Spínač jednopólový; řazení 1, 1So, vestavný</t>
  </si>
  <si>
    <t>Pol7</t>
  </si>
  <si>
    <t>Spínač sériový řazení 5, 10A, 230V, vestavný</t>
  </si>
  <si>
    <t>Pol8</t>
  </si>
  <si>
    <t>Tlačítkový ovladač 1/0 , 10A, 230 V , vestavný</t>
  </si>
  <si>
    <t>Pol9</t>
  </si>
  <si>
    <t>Tlačítkový ovladač 1/0 , 10A, 230 V , vestavný pro ovládání DALI předřadníků</t>
  </si>
  <si>
    <t>Pol10</t>
  </si>
  <si>
    <t>Zásuvka jednonásobná, s ochranným kolíkem,16A, 250V, Ř.2P+P,bílá</t>
  </si>
  <si>
    <t>Pol11</t>
  </si>
  <si>
    <t>Zásuvka dvojnásobná, s ochranným kolíkem,16A, 250V, Ř.2x2P+P,bílá</t>
  </si>
  <si>
    <t>Pol12</t>
  </si>
  <si>
    <t>Zásuvka jednonásobná, s ochranným kolíkem,16A, 250V, Ř.2P+P, s přepěťovou ochranou "D", barva hnědá pro PC</t>
  </si>
  <si>
    <t>Pol13</t>
  </si>
  <si>
    <t>Zásuvka jednonásobná, s ochranným kolíkem,16A, 250V, Ř.2P+P, barva hnědá pro PC</t>
  </si>
  <si>
    <t xml:space="preserve">Kabely se zvýšenou odolností proti šíření plamene bez funkční schopnosti,  včetně montáže, prořezu a</t>
  </si>
  <si>
    <t>Pol14</t>
  </si>
  <si>
    <t>CXKH-R 2x1 mm2 ovládání DALI</t>
  </si>
  <si>
    <t>Pol15</t>
  </si>
  <si>
    <t>CXKH-R 3x1,5 mm2</t>
  </si>
  <si>
    <t>Pol16</t>
  </si>
  <si>
    <t>CXKH-R J3x2,5 mm2</t>
  </si>
  <si>
    <t>Uzemňovací vedení, včetně montáže a prořezu</t>
  </si>
  <si>
    <t>Pol17</t>
  </si>
  <si>
    <t>Vodič jednožilový CY 6 žlutozelený</t>
  </si>
  <si>
    <t>Pol18</t>
  </si>
  <si>
    <t>Vodič jednožilový CY 10 žlutozelený</t>
  </si>
  <si>
    <t xml:space="preserve">Svítidla a nouzové osvětlení (vč. montáže, zdrojů, předřadníků, recyklace). </t>
  </si>
  <si>
    <t>Pol19</t>
  </si>
  <si>
    <t xml:space="preserve">A-(viz TZ) LED panel IP65, CRI90, RA90, 36W, 4K, 4000lm, včetně instalovaného modulu pro  DALI řízení</t>
  </si>
  <si>
    <t>Pol20</t>
  </si>
  <si>
    <t>B-(viz kniha svítidel) LED panel IP40, CRI90, RA90, 36W, 4K, 4000lm, pouze ON - OFF</t>
  </si>
  <si>
    <t>Pol21</t>
  </si>
  <si>
    <t>C-SVÍTIDLO LED, 16W, 1400 lm, 3000K, MONTÁŽ DO PODHLEDU</t>
  </si>
  <si>
    <t>Pol22</t>
  </si>
  <si>
    <t>D-SVÍTIDLO LED, 8W, 900 lm, 3000K, MONTÁŽ NAD UMÝVADLO, DLE INTERIÉRU</t>
  </si>
  <si>
    <t>Pol23</t>
  </si>
  <si>
    <t>E-SVÍTIDLO LED, 8W, 900 lm, 3000K, MONTÁŽ NAD KUCH. LINKU, DLE INTERIÉRU</t>
  </si>
  <si>
    <t>Pol24</t>
  </si>
  <si>
    <t>F-SVÍTIDLO LED, 24W, 2400 lm, 3000K, IP20, MONTÁŽ NA STĚNOVÉ KONZOLE, S MOŽNOSTÍ OTÁČENÍ SVÍTIDLA O 180st. HLINÍKOVÝ PROFIL, VOLITELNÁ DÉLKA PROFILU, BARVA DLE INTERIÉRU.</t>
  </si>
  <si>
    <t>Pol25</t>
  </si>
  <si>
    <t>K-SVÍTIDLO LED, 16W, 1400 lm, 3000K, MONTÁŽ NA STĚNU, VÝBĚR DLE INTERIÉRU A UŽIVATELE</t>
  </si>
  <si>
    <t>Nouzová svítidla</t>
  </si>
  <si>
    <t>Pol26</t>
  </si>
  <si>
    <t>N1-NOUZOVÉ SVÍTIDLO LED S PIKTOGRAMEM, 5W, UNIVERZÁLNÍ MONTÁŽ, BATERIE TITANIUM (LTO), 10 LET ŽIVOTNOST, 1hod ,</t>
  </si>
  <si>
    <t xml:space="preserve"> Revize a zjišťování stávajícího stavu elektrorozvodů, stavební přípomoce, úpravy stávajících rozvod</t>
  </si>
  <si>
    <t>Pol27</t>
  </si>
  <si>
    <t>Výchozí revize</t>
  </si>
  <si>
    <t>hod</t>
  </si>
  <si>
    <t>Pol28</t>
  </si>
  <si>
    <t>Koordinace s ostatními profesemi</t>
  </si>
  <si>
    <t>Pol29</t>
  </si>
  <si>
    <t>Demontáž a zpětná montáž části podhledů na chodbě</t>
  </si>
  <si>
    <t>Pol30</t>
  </si>
  <si>
    <t>Demontáž rušených elektrorozvodů, přístroje, kabely, svítidla, ekologická likvidace odpadu.</t>
  </si>
  <si>
    <t>Pol31</t>
  </si>
  <si>
    <t>Úpravy ve stávajícÍm rozvaděči 2.RI-2 pro osazení nových jistících přístrojů, vypínání rozvaděčů při úpravách.</t>
  </si>
  <si>
    <t>Pol32</t>
  </si>
  <si>
    <t>Stavební přípomoce, sekaní drážek a kapes pro přístrojové krabice. Odvoz suti.</t>
  </si>
  <si>
    <t>Pol33</t>
  </si>
  <si>
    <t>Prostupy stěnou, otvory do rozměru 50 x50 mm, začištění, odvoz suti</t>
  </si>
  <si>
    <t>MP - Medicinální plyny</t>
  </si>
  <si>
    <t>D1 - Potrubní rozvod</t>
  </si>
  <si>
    <t>D2 - Ukončovací prvky</t>
  </si>
  <si>
    <t>D3 - Montáže, revize, zkoušky</t>
  </si>
  <si>
    <t>Potrubní rozvod</t>
  </si>
  <si>
    <t>Pol34</t>
  </si>
  <si>
    <t>Potrubí Cu ø 12x1mm</t>
  </si>
  <si>
    <t>Pol35</t>
  </si>
  <si>
    <t>Prořez potrubí 3%</t>
  </si>
  <si>
    <t>Pol36</t>
  </si>
  <si>
    <t>Pájka Ag 45%</t>
  </si>
  <si>
    <t>g</t>
  </si>
  <si>
    <t>Pol37</t>
  </si>
  <si>
    <t>Chránička potrubí ø 12</t>
  </si>
  <si>
    <t>Pol38</t>
  </si>
  <si>
    <t xml:space="preserve">Potrubní tvarovky Cu pro potrubí  ø 12x1</t>
  </si>
  <si>
    <t>Pol39</t>
  </si>
  <si>
    <t>Konzolový systém pro dva plyny ø 12,12</t>
  </si>
  <si>
    <t>Pol40</t>
  </si>
  <si>
    <t>Značení potrubí</t>
  </si>
  <si>
    <t>Pol41</t>
  </si>
  <si>
    <t>Ochranný plyn při pájení potrubí</t>
  </si>
  <si>
    <t>Pol42</t>
  </si>
  <si>
    <t>Čistící plyn - dusík</t>
  </si>
  <si>
    <t>Pol43</t>
  </si>
  <si>
    <t>Tlaková zkouška, závěrečná</t>
  </si>
  <si>
    <t>Pol44</t>
  </si>
  <si>
    <t>Napojení na stávající rozvod, včetně odstávky</t>
  </si>
  <si>
    <t>Ukončovací prvky</t>
  </si>
  <si>
    <t>Pol45</t>
  </si>
  <si>
    <t>Lůžková vertikální rampa . Detail koncového prvku viz výkres č.D1.4.MP-02, detail rampy . Specifikace (osazení rampy) je součástí detailu</t>
  </si>
  <si>
    <t>D3</t>
  </si>
  <si>
    <t>Montáže, revize, zkoušky</t>
  </si>
  <si>
    <t>Pol46</t>
  </si>
  <si>
    <t>Revize, zk. dle ČSN EN 7396-1 ed.2, zkoušky dle LEK</t>
  </si>
  <si>
    <t>Pol47</t>
  </si>
  <si>
    <t>Uvedení do provozu, provozní zkoušky, zkušební provoz</t>
  </si>
  <si>
    <t>Pol48</t>
  </si>
  <si>
    <t>Zaškolení obsluhy</t>
  </si>
  <si>
    <t>Pol49</t>
  </si>
  <si>
    <t>Dokumentace skutečného stavu</t>
  </si>
  <si>
    <t>Pol50</t>
  </si>
  <si>
    <t>Doprava, doprava materiálu, ubytování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</si>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</sst>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0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SK24043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Vytvoření jednolůžkového pokoje pro pacienty na interním oddělení v oblastní nemocnici Jičín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18. 9. 2024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25.6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Oblastní nemocnice Jičín a.s.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ATELIER H1 &amp; ATELIER HÁJEK s.r.o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>Martin Škrabal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ROUND(SUM(AG95:AG99),2)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ROUND(SUM(AS95:AS99),2)</f>
        <v>0</v>
      </c>
      <c r="AT94" s="115">
        <f>ROUND(SUM(AV94:AW94),2)</f>
        <v>0</v>
      </c>
      <c r="AU94" s="116">
        <f>ROUND(SUM(AU95:AU99),5)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ROUND(SUM(AZ95:AZ99),2)</f>
        <v>0</v>
      </c>
      <c r="BA94" s="115">
        <f>ROUND(SUM(BA95:BA99),2)</f>
        <v>0</v>
      </c>
      <c r="BB94" s="115">
        <f>ROUND(SUM(BB95:BB99),2)</f>
        <v>0</v>
      </c>
      <c r="BC94" s="115">
        <f>ROUND(SUM(BC95:BC99),2)</f>
        <v>0</v>
      </c>
      <c r="BD94" s="117">
        <f>ROUND(SUM(BD95:BD99),2)</f>
        <v>0</v>
      </c>
      <c r="BE94" s="6"/>
      <c r="BS94" s="118" t="s">
        <v>75</v>
      </c>
      <c r="BT94" s="118" t="s">
        <v>76</v>
      </c>
      <c r="BV94" s="118" t="s">
        <v>77</v>
      </c>
      <c r="BW94" s="118" t="s">
        <v>5</v>
      </c>
      <c r="BX94" s="118" t="s">
        <v>78</v>
      </c>
      <c r="CL94" s="118" t="s">
        <v>1</v>
      </c>
    </row>
    <row r="95" s="7" customFormat="1" ht="37.5" customHeight="1">
      <c r="A95" s="119" t="s">
        <v>79</v>
      </c>
      <c r="B95" s="120"/>
      <c r="C95" s="121"/>
      <c r="D95" s="122" t="s">
        <v>14</v>
      </c>
      <c r="E95" s="122"/>
      <c r="F95" s="122"/>
      <c r="G95" s="122"/>
      <c r="H95" s="122"/>
      <c r="I95" s="123"/>
      <c r="J95" s="122" t="s">
        <v>17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'SK24043 - Vytvoření jedno...'!J28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80</v>
      </c>
      <c r="AR95" s="126"/>
      <c r="AS95" s="127">
        <v>0</v>
      </c>
      <c r="AT95" s="128">
        <f>ROUND(SUM(AV95:AW95),2)</f>
        <v>0</v>
      </c>
      <c r="AU95" s="129">
        <f>'SK24043 - Vytvoření jedno...'!P131</f>
        <v>0</v>
      </c>
      <c r="AV95" s="128">
        <f>'SK24043 - Vytvoření jedno...'!J31</f>
        <v>0</v>
      </c>
      <c r="AW95" s="128">
        <f>'SK24043 - Vytvoření jedno...'!J32</f>
        <v>0</v>
      </c>
      <c r="AX95" s="128">
        <f>'SK24043 - Vytvoření jedno...'!J33</f>
        <v>0</v>
      </c>
      <c r="AY95" s="128">
        <f>'SK24043 - Vytvoření jedno...'!J34</f>
        <v>0</v>
      </c>
      <c r="AZ95" s="128">
        <f>'SK24043 - Vytvoření jedno...'!F31</f>
        <v>0</v>
      </c>
      <c r="BA95" s="128">
        <f>'SK24043 - Vytvoření jedno...'!F32</f>
        <v>0</v>
      </c>
      <c r="BB95" s="128">
        <f>'SK24043 - Vytvoření jedno...'!F33</f>
        <v>0</v>
      </c>
      <c r="BC95" s="128">
        <f>'SK24043 - Vytvoření jedno...'!F34</f>
        <v>0</v>
      </c>
      <c r="BD95" s="130">
        <f>'SK24043 - Vytvoření jedno...'!F35</f>
        <v>0</v>
      </c>
      <c r="BE95" s="7"/>
      <c r="BT95" s="131" t="s">
        <v>81</v>
      </c>
      <c r="BU95" s="131" t="s">
        <v>82</v>
      </c>
      <c r="BV95" s="131" t="s">
        <v>77</v>
      </c>
      <c r="BW95" s="131" t="s">
        <v>5</v>
      </c>
      <c r="BX95" s="131" t="s">
        <v>78</v>
      </c>
      <c r="CL95" s="131" t="s">
        <v>1</v>
      </c>
    </row>
    <row r="96" s="7" customFormat="1" ht="16.5" customHeight="1">
      <c r="A96" s="119" t="s">
        <v>79</v>
      </c>
      <c r="B96" s="120"/>
      <c r="C96" s="121"/>
      <c r="D96" s="122" t="s">
        <v>83</v>
      </c>
      <c r="E96" s="122"/>
      <c r="F96" s="122"/>
      <c r="G96" s="122"/>
      <c r="H96" s="122"/>
      <c r="I96" s="123"/>
      <c r="J96" s="122" t="s">
        <v>84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'ZTI - Zdravotně technické...'!J30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80</v>
      </c>
      <c r="AR96" s="126"/>
      <c r="AS96" s="127">
        <v>0</v>
      </c>
      <c r="AT96" s="128">
        <f>ROUND(SUM(AV96:AW96),2)</f>
        <v>0</v>
      </c>
      <c r="AU96" s="129">
        <f>'ZTI - Zdravotně technické...'!P124</f>
        <v>0</v>
      </c>
      <c r="AV96" s="128">
        <f>'ZTI - Zdravotně technické...'!J33</f>
        <v>0</v>
      </c>
      <c r="AW96" s="128">
        <f>'ZTI - Zdravotně technické...'!J34</f>
        <v>0</v>
      </c>
      <c r="AX96" s="128">
        <f>'ZTI - Zdravotně technické...'!J35</f>
        <v>0</v>
      </c>
      <c r="AY96" s="128">
        <f>'ZTI - Zdravotně technické...'!J36</f>
        <v>0</v>
      </c>
      <c r="AZ96" s="128">
        <f>'ZTI - Zdravotně technické...'!F33</f>
        <v>0</v>
      </c>
      <c r="BA96" s="128">
        <f>'ZTI - Zdravotně technické...'!F34</f>
        <v>0</v>
      </c>
      <c r="BB96" s="128">
        <f>'ZTI - Zdravotně technické...'!F35</f>
        <v>0</v>
      </c>
      <c r="BC96" s="128">
        <f>'ZTI - Zdravotně technické...'!F36</f>
        <v>0</v>
      </c>
      <c r="BD96" s="130">
        <f>'ZTI - Zdravotně technické...'!F37</f>
        <v>0</v>
      </c>
      <c r="BE96" s="7"/>
      <c r="BT96" s="131" t="s">
        <v>81</v>
      </c>
      <c r="BV96" s="131" t="s">
        <v>77</v>
      </c>
      <c r="BW96" s="131" t="s">
        <v>85</v>
      </c>
      <c r="BX96" s="131" t="s">
        <v>5</v>
      </c>
      <c r="CL96" s="131" t="s">
        <v>1</v>
      </c>
      <c r="CM96" s="131" t="s">
        <v>86</v>
      </c>
    </row>
    <row r="97" s="7" customFormat="1" ht="16.5" customHeight="1">
      <c r="A97" s="119" t="s">
        <v>79</v>
      </c>
      <c r="B97" s="120"/>
      <c r="C97" s="121"/>
      <c r="D97" s="122" t="s">
        <v>87</v>
      </c>
      <c r="E97" s="122"/>
      <c r="F97" s="122"/>
      <c r="G97" s="122"/>
      <c r="H97" s="122"/>
      <c r="I97" s="123"/>
      <c r="J97" s="122" t="s">
        <v>88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'VZT - Vzduchotechnika'!J30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80</v>
      </c>
      <c r="AR97" s="126"/>
      <c r="AS97" s="127">
        <v>0</v>
      </c>
      <c r="AT97" s="128">
        <f>ROUND(SUM(AV97:AW97),2)</f>
        <v>0</v>
      </c>
      <c r="AU97" s="129">
        <f>'VZT - Vzduchotechnika'!P119</f>
        <v>0</v>
      </c>
      <c r="AV97" s="128">
        <f>'VZT - Vzduchotechnika'!J33</f>
        <v>0</v>
      </c>
      <c r="AW97" s="128">
        <f>'VZT - Vzduchotechnika'!J34</f>
        <v>0</v>
      </c>
      <c r="AX97" s="128">
        <f>'VZT - Vzduchotechnika'!J35</f>
        <v>0</v>
      </c>
      <c r="AY97" s="128">
        <f>'VZT - Vzduchotechnika'!J36</f>
        <v>0</v>
      </c>
      <c r="AZ97" s="128">
        <f>'VZT - Vzduchotechnika'!F33</f>
        <v>0</v>
      </c>
      <c r="BA97" s="128">
        <f>'VZT - Vzduchotechnika'!F34</f>
        <v>0</v>
      </c>
      <c r="BB97" s="128">
        <f>'VZT - Vzduchotechnika'!F35</f>
        <v>0</v>
      </c>
      <c r="BC97" s="128">
        <f>'VZT - Vzduchotechnika'!F36</f>
        <v>0</v>
      </c>
      <c r="BD97" s="130">
        <f>'VZT - Vzduchotechnika'!F37</f>
        <v>0</v>
      </c>
      <c r="BE97" s="7"/>
      <c r="BT97" s="131" t="s">
        <v>81</v>
      </c>
      <c r="BV97" s="131" t="s">
        <v>77</v>
      </c>
      <c r="BW97" s="131" t="s">
        <v>89</v>
      </c>
      <c r="BX97" s="131" t="s">
        <v>5</v>
      </c>
      <c r="CL97" s="131" t="s">
        <v>1</v>
      </c>
      <c r="CM97" s="131" t="s">
        <v>86</v>
      </c>
    </row>
    <row r="98" s="7" customFormat="1" ht="16.5" customHeight="1">
      <c r="A98" s="119" t="s">
        <v>79</v>
      </c>
      <c r="B98" s="120"/>
      <c r="C98" s="121"/>
      <c r="D98" s="122" t="s">
        <v>90</v>
      </c>
      <c r="E98" s="122"/>
      <c r="F98" s="122"/>
      <c r="G98" s="122"/>
      <c r="H98" s="122"/>
      <c r="I98" s="123"/>
      <c r="J98" s="122" t="s">
        <v>91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'EL - Elektrorozvody'!J30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80</v>
      </c>
      <c r="AR98" s="126"/>
      <c r="AS98" s="127">
        <v>0</v>
      </c>
      <c r="AT98" s="128">
        <f>ROUND(SUM(AV98:AW98),2)</f>
        <v>0</v>
      </c>
      <c r="AU98" s="129">
        <f>'EL - Elektrorozvody'!P124</f>
        <v>0</v>
      </c>
      <c r="AV98" s="128">
        <f>'EL - Elektrorozvody'!J33</f>
        <v>0</v>
      </c>
      <c r="AW98" s="128">
        <f>'EL - Elektrorozvody'!J34</f>
        <v>0</v>
      </c>
      <c r="AX98" s="128">
        <f>'EL - Elektrorozvody'!J35</f>
        <v>0</v>
      </c>
      <c r="AY98" s="128">
        <f>'EL - Elektrorozvody'!J36</f>
        <v>0</v>
      </c>
      <c r="AZ98" s="128">
        <f>'EL - Elektrorozvody'!F33</f>
        <v>0</v>
      </c>
      <c r="BA98" s="128">
        <f>'EL - Elektrorozvody'!F34</f>
        <v>0</v>
      </c>
      <c r="BB98" s="128">
        <f>'EL - Elektrorozvody'!F35</f>
        <v>0</v>
      </c>
      <c r="BC98" s="128">
        <f>'EL - Elektrorozvody'!F36</f>
        <v>0</v>
      </c>
      <c r="BD98" s="130">
        <f>'EL - Elektrorozvody'!F37</f>
        <v>0</v>
      </c>
      <c r="BE98" s="7"/>
      <c r="BT98" s="131" t="s">
        <v>81</v>
      </c>
      <c r="BV98" s="131" t="s">
        <v>77</v>
      </c>
      <c r="BW98" s="131" t="s">
        <v>92</v>
      </c>
      <c r="BX98" s="131" t="s">
        <v>5</v>
      </c>
      <c r="CL98" s="131" t="s">
        <v>1</v>
      </c>
      <c r="CM98" s="131" t="s">
        <v>86</v>
      </c>
    </row>
    <row r="99" s="7" customFormat="1" ht="16.5" customHeight="1">
      <c r="A99" s="119" t="s">
        <v>79</v>
      </c>
      <c r="B99" s="120"/>
      <c r="C99" s="121"/>
      <c r="D99" s="122" t="s">
        <v>93</v>
      </c>
      <c r="E99" s="122"/>
      <c r="F99" s="122"/>
      <c r="G99" s="122"/>
      <c r="H99" s="122"/>
      <c r="I99" s="123"/>
      <c r="J99" s="122" t="s">
        <v>94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'MP - Medicinální plyny'!J30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80</v>
      </c>
      <c r="AR99" s="126"/>
      <c r="AS99" s="132">
        <v>0</v>
      </c>
      <c r="AT99" s="133">
        <f>ROUND(SUM(AV99:AW99),2)</f>
        <v>0</v>
      </c>
      <c r="AU99" s="134">
        <f>'MP - Medicinální plyny'!P119</f>
        <v>0</v>
      </c>
      <c r="AV99" s="133">
        <f>'MP - Medicinální plyny'!J33</f>
        <v>0</v>
      </c>
      <c r="AW99" s="133">
        <f>'MP - Medicinální plyny'!J34</f>
        <v>0</v>
      </c>
      <c r="AX99" s="133">
        <f>'MP - Medicinální plyny'!J35</f>
        <v>0</v>
      </c>
      <c r="AY99" s="133">
        <f>'MP - Medicinální plyny'!J36</f>
        <v>0</v>
      </c>
      <c r="AZ99" s="133">
        <f>'MP - Medicinální plyny'!F33</f>
        <v>0</v>
      </c>
      <c r="BA99" s="133">
        <f>'MP - Medicinální plyny'!F34</f>
        <v>0</v>
      </c>
      <c r="BB99" s="133">
        <f>'MP - Medicinální plyny'!F35</f>
        <v>0</v>
      </c>
      <c r="BC99" s="133">
        <f>'MP - Medicinální plyny'!F36</f>
        <v>0</v>
      </c>
      <c r="BD99" s="135">
        <f>'MP - Medicinální plyny'!F37</f>
        <v>0</v>
      </c>
      <c r="BE99" s="7"/>
      <c r="BT99" s="131" t="s">
        <v>81</v>
      </c>
      <c r="BV99" s="131" t="s">
        <v>77</v>
      </c>
      <c r="BW99" s="131" t="s">
        <v>95</v>
      </c>
      <c r="BX99" s="131" t="s">
        <v>5</v>
      </c>
      <c r="CL99" s="131" t="s">
        <v>1</v>
      </c>
      <c r="CM99" s="131" t="s">
        <v>86</v>
      </c>
    </row>
    <row r="100" s="2" customFormat="1" ht="30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5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="2" customFormat="1" ht="6.96" customHeight="1">
      <c r="A101" s="39"/>
      <c r="B101" s="67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45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</sheetData>
  <sheetProtection sheet="1" formatColumns="0" formatRows="0" objects="1" scenarios="1" spinCount="100000" saltValue="wWz+ICsGdTfo+LLA3XNdT+Q4Cf8YkAngvNFMSiCmS9BTaHJ11uoIMsHwMhioqrJ0UywL7k+Zy4/dXs1tq8jHog==" hashValue="Oj4t8gaKjMN1CW4YgXVhHyqEJIBvou0bT7/J0kkzHyQhUSIHp7b+VZFFINoJXmLiJQmvg7mePlVIRfrYsxRZEw==" algorithmName="SHA-512" password="C6CD"/>
  <mergeCells count="58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K24043 - Vytvoření jedno...'!C2" display="/"/>
    <hyperlink ref="A96" location="'ZTI - Zdravotně technické...'!C2" display="/"/>
    <hyperlink ref="A97" location="'VZT - Vzduchotechnika'!C2" display="/"/>
    <hyperlink ref="A98" location="'EL - Elektrorozvody'!C2" display="/"/>
    <hyperlink ref="A99" location="'MP - Medicinální plyn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5</v>
      </c>
      <c r="AZ2" s="136" t="s">
        <v>96</v>
      </c>
      <c r="BA2" s="136" t="s">
        <v>1</v>
      </c>
      <c r="BB2" s="136" t="s">
        <v>1</v>
      </c>
      <c r="BC2" s="136" t="s">
        <v>97</v>
      </c>
      <c r="BD2" s="136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  <c r="AZ3" s="136" t="s">
        <v>98</v>
      </c>
      <c r="BA3" s="136" t="s">
        <v>1</v>
      </c>
      <c r="BB3" s="136" t="s">
        <v>1</v>
      </c>
      <c r="BC3" s="136" t="s">
        <v>99</v>
      </c>
      <c r="BD3" s="136" t="s">
        <v>86</v>
      </c>
    </row>
    <row r="4" s="1" customFormat="1" ht="24.96" customHeight="1">
      <c r="B4" s="21"/>
      <c r="D4" s="139" t="s">
        <v>100</v>
      </c>
      <c r="L4" s="21"/>
      <c r="M4" s="140" t="s">
        <v>10</v>
      </c>
      <c r="AT4" s="18" t="s">
        <v>4</v>
      </c>
      <c r="AZ4" s="136" t="s">
        <v>101</v>
      </c>
      <c r="BA4" s="136" t="s">
        <v>1</v>
      </c>
      <c r="BB4" s="136" t="s">
        <v>1</v>
      </c>
      <c r="BC4" s="136" t="s">
        <v>102</v>
      </c>
      <c r="BD4" s="136" t="s">
        <v>86</v>
      </c>
    </row>
    <row r="5" s="1" customFormat="1" ht="6.96" customHeight="1">
      <c r="B5" s="21"/>
      <c r="L5" s="21"/>
      <c r="AZ5" s="136" t="s">
        <v>103</v>
      </c>
      <c r="BA5" s="136" t="s">
        <v>1</v>
      </c>
      <c r="BB5" s="136" t="s">
        <v>1</v>
      </c>
      <c r="BC5" s="136" t="s">
        <v>104</v>
      </c>
      <c r="BD5" s="136" t="s">
        <v>86</v>
      </c>
    </row>
    <row r="6" s="2" customFormat="1" ht="12" customHeight="1">
      <c r="A6" s="39"/>
      <c r="B6" s="45"/>
      <c r="C6" s="39"/>
      <c r="D6" s="141" t="s">
        <v>16</v>
      </c>
      <c r="E6" s="39"/>
      <c r="F6" s="39"/>
      <c r="G6" s="39"/>
      <c r="H6" s="39"/>
      <c r="I6" s="39"/>
      <c r="J6" s="39"/>
      <c r="K6" s="39"/>
      <c r="L6" s="64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</row>
    <row r="7" s="2" customFormat="1" ht="30" customHeight="1">
      <c r="A7" s="39"/>
      <c r="B7" s="45"/>
      <c r="C7" s="39"/>
      <c r="D7" s="39"/>
      <c r="E7" s="142" t="s">
        <v>17</v>
      </c>
      <c r="F7" s="39"/>
      <c r="G7" s="39"/>
      <c r="H7" s="39"/>
      <c r="I7" s="39"/>
      <c r="J7" s="39"/>
      <c r="K7" s="39"/>
      <c r="L7" s="64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</row>
    <row r="8" s="2" customFormat="1">
      <c r="A8" s="39"/>
      <c r="B8" s="45"/>
      <c r="C8" s="39"/>
      <c r="D8" s="39"/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2" customHeight="1">
      <c r="A9" s="39"/>
      <c r="B9" s="45"/>
      <c r="C9" s="39"/>
      <c r="D9" s="141" t="s">
        <v>18</v>
      </c>
      <c r="E9" s="39"/>
      <c r="F9" s="143" t="s">
        <v>1</v>
      </c>
      <c r="G9" s="39"/>
      <c r="H9" s="39"/>
      <c r="I9" s="141" t="s">
        <v>19</v>
      </c>
      <c r="J9" s="143" t="s">
        <v>1</v>
      </c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1" t="s">
        <v>20</v>
      </c>
      <c r="E10" s="39"/>
      <c r="F10" s="143" t="s">
        <v>21</v>
      </c>
      <c r="G10" s="39"/>
      <c r="H10" s="39"/>
      <c r="I10" s="141" t="s">
        <v>22</v>
      </c>
      <c r="J10" s="144" t="str">
        <f>'Rekapitulace stavby'!AN8</f>
        <v>18. 9. 2024</v>
      </c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0.8" customHeight="1">
      <c r="A11" s="39"/>
      <c r="B11" s="45"/>
      <c r="C11" s="39"/>
      <c r="D11" s="39"/>
      <c r="E11" s="39"/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24</v>
      </c>
      <c r="E12" s="39"/>
      <c r="F12" s="39"/>
      <c r="G12" s="39"/>
      <c r="H12" s="39"/>
      <c r="I12" s="141" t="s">
        <v>25</v>
      </c>
      <c r="J12" s="143" t="s">
        <v>1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8" customHeight="1">
      <c r="A13" s="39"/>
      <c r="B13" s="45"/>
      <c r="C13" s="39"/>
      <c r="D13" s="39"/>
      <c r="E13" s="143" t="s">
        <v>26</v>
      </c>
      <c r="F13" s="39"/>
      <c r="G13" s="39"/>
      <c r="H13" s="39"/>
      <c r="I13" s="141" t="s">
        <v>27</v>
      </c>
      <c r="J13" s="143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6.96" customHeigh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41" t="s">
        <v>28</v>
      </c>
      <c r="E15" s="39"/>
      <c r="F15" s="39"/>
      <c r="G15" s="39"/>
      <c r="H15" s="39"/>
      <c r="I15" s="141" t="s">
        <v>25</v>
      </c>
      <c r="J15" s="34" t="str">
        <f>'Rekapitulace stavby'!AN13</f>
        <v>Vyplň údaj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8" customHeight="1">
      <c r="A16" s="39"/>
      <c r="B16" s="45"/>
      <c r="C16" s="39"/>
      <c r="D16" s="39"/>
      <c r="E16" s="34" t="str">
        <f>'Rekapitulace stavby'!E14</f>
        <v>Vyplň údaj</v>
      </c>
      <c r="F16" s="143"/>
      <c r="G16" s="143"/>
      <c r="H16" s="143"/>
      <c r="I16" s="141" t="s">
        <v>27</v>
      </c>
      <c r="J16" s="34" t="str">
        <f>'Rekapitulace stavby'!AN14</f>
        <v>Vyplň údaj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6.96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41" t="s">
        <v>30</v>
      </c>
      <c r="E18" s="39"/>
      <c r="F18" s="39"/>
      <c r="G18" s="39"/>
      <c r="H18" s="39"/>
      <c r="I18" s="141" t="s">
        <v>25</v>
      </c>
      <c r="J18" s="143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3" t="s">
        <v>31</v>
      </c>
      <c r="F19" s="39"/>
      <c r="G19" s="39"/>
      <c r="H19" s="39"/>
      <c r="I19" s="141" t="s">
        <v>27</v>
      </c>
      <c r="J19" s="143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41" t="s">
        <v>33</v>
      </c>
      <c r="E21" s="39"/>
      <c r="F21" s="39"/>
      <c r="G21" s="39"/>
      <c r="H21" s="39"/>
      <c r="I21" s="141" t="s">
        <v>25</v>
      </c>
      <c r="J21" s="143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143" t="s">
        <v>34</v>
      </c>
      <c r="F22" s="39"/>
      <c r="G22" s="39"/>
      <c r="H22" s="39"/>
      <c r="I22" s="141" t="s">
        <v>27</v>
      </c>
      <c r="J22" s="143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41" t="s">
        <v>35</v>
      </c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8" customFormat="1" ht="16.5" customHeight="1">
      <c r="A25" s="145"/>
      <c r="B25" s="146"/>
      <c r="C25" s="145"/>
      <c r="D25" s="145"/>
      <c r="E25" s="147" t="s">
        <v>1</v>
      </c>
      <c r="F25" s="147"/>
      <c r="G25" s="147"/>
      <c r="H25" s="147"/>
      <c r="I25" s="145"/>
      <c r="J25" s="145"/>
      <c r="K25" s="145"/>
      <c r="L25" s="148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149"/>
      <c r="E27" s="149"/>
      <c r="F27" s="149"/>
      <c r="G27" s="149"/>
      <c r="H27" s="149"/>
      <c r="I27" s="149"/>
      <c r="J27" s="149"/>
      <c r="K27" s="14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25.44" customHeight="1">
      <c r="A28" s="39"/>
      <c r="B28" s="45"/>
      <c r="C28" s="39"/>
      <c r="D28" s="150" t="s">
        <v>36</v>
      </c>
      <c r="E28" s="39"/>
      <c r="F28" s="39"/>
      <c r="G28" s="39"/>
      <c r="H28" s="39"/>
      <c r="I28" s="39"/>
      <c r="J28" s="151">
        <f>ROUND(J131, 2)</f>
        <v>0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9"/>
      <c r="E29" s="149"/>
      <c r="F29" s="149"/>
      <c r="G29" s="149"/>
      <c r="H29" s="149"/>
      <c r="I29" s="149"/>
      <c r="J29" s="149"/>
      <c r="K29" s="14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39"/>
      <c r="E30" s="39"/>
      <c r="F30" s="152" t="s">
        <v>38</v>
      </c>
      <c r="G30" s="39"/>
      <c r="H30" s="39"/>
      <c r="I30" s="152" t="s">
        <v>37</v>
      </c>
      <c r="J30" s="152" t="s">
        <v>39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53" t="s">
        <v>40</v>
      </c>
      <c r="E31" s="141" t="s">
        <v>41</v>
      </c>
      <c r="F31" s="154">
        <f>ROUND((SUM(BE131:BE516)),  2)</f>
        <v>0</v>
      </c>
      <c r="G31" s="39"/>
      <c r="H31" s="39"/>
      <c r="I31" s="155">
        <v>0.20999999999999999</v>
      </c>
      <c r="J31" s="154">
        <f>ROUND(((SUM(BE131:BE516))*I31),  2)</f>
        <v>0</v>
      </c>
      <c r="K31" s="3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141" t="s">
        <v>42</v>
      </c>
      <c r="F32" s="154">
        <f>ROUND((SUM(BF131:BF516)),  2)</f>
        <v>0</v>
      </c>
      <c r="G32" s="39"/>
      <c r="H32" s="39"/>
      <c r="I32" s="155">
        <v>0.12</v>
      </c>
      <c r="J32" s="154">
        <f>ROUND(((SUM(BF131:BF516))*I32), 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39"/>
      <c r="E33" s="141" t="s">
        <v>43</v>
      </c>
      <c r="F33" s="154">
        <f>ROUND((SUM(BG131:BG516)),  2)</f>
        <v>0</v>
      </c>
      <c r="G33" s="39"/>
      <c r="H33" s="39"/>
      <c r="I33" s="155">
        <v>0.20999999999999999</v>
      </c>
      <c r="J33" s="154">
        <f>0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41" t="s">
        <v>44</v>
      </c>
      <c r="F34" s="154">
        <f>ROUND((SUM(BH131:BH516)),  2)</f>
        <v>0</v>
      </c>
      <c r="G34" s="39"/>
      <c r="H34" s="39"/>
      <c r="I34" s="155">
        <v>0.12</v>
      </c>
      <c r="J34" s="154">
        <f>0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45</v>
      </c>
      <c r="F35" s="154">
        <f>ROUND((SUM(BI131:BI516)),  2)</f>
        <v>0</v>
      </c>
      <c r="G35" s="39"/>
      <c r="H35" s="39"/>
      <c r="I35" s="155">
        <v>0</v>
      </c>
      <c r="J35" s="15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6.96" customHeight="1">
      <c r="A36" s="39"/>
      <c r="B36" s="45"/>
      <c r="C36" s="39"/>
      <c r="D36" s="39"/>
      <c r="E36" s="39"/>
      <c r="F36" s="39"/>
      <c r="G36" s="39"/>
      <c r="H36" s="39"/>
      <c r="I36" s="39"/>
      <c r="J36" s="39"/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25.44" customHeight="1">
      <c r="A37" s="39"/>
      <c r="B37" s="45"/>
      <c r="C37" s="156"/>
      <c r="D37" s="157" t="s">
        <v>46</v>
      </c>
      <c r="E37" s="158"/>
      <c r="F37" s="158"/>
      <c r="G37" s="159" t="s">
        <v>47</v>
      </c>
      <c r="H37" s="160" t="s">
        <v>48</v>
      </c>
      <c r="I37" s="158"/>
      <c r="J37" s="161">
        <f>SUM(J28:J35)</f>
        <v>0</v>
      </c>
      <c r="K37" s="162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1" customFormat="1" ht="14.4" customHeight="1">
      <c r="B39" s="21"/>
      <c r="L39" s="21"/>
    </row>
    <row r="40" s="1" customFormat="1" ht="14.4" customHeight="1">
      <c r="B40" s="21"/>
      <c r="L40" s="21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30" customHeight="1">
      <c r="A85" s="39"/>
      <c r="B85" s="40"/>
      <c r="C85" s="41"/>
      <c r="D85" s="41"/>
      <c r="E85" s="77" t="str">
        <f>E7</f>
        <v>Vytvoření jednolůžkového pokoje pro pacienty na interním oddělení v oblastní nemocnici Jičín</v>
      </c>
      <c r="F85" s="41"/>
      <c r="G85" s="41"/>
      <c r="H85" s="41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20</v>
      </c>
      <c r="D87" s="41"/>
      <c r="E87" s="41"/>
      <c r="F87" s="28" t="str">
        <f>F10</f>
        <v xml:space="preserve"> </v>
      </c>
      <c r="G87" s="41"/>
      <c r="H87" s="41"/>
      <c r="I87" s="33" t="s">
        <v>22</v>
      </c>
      <c r="J87" s="80" t="str">
        <f>IF(J10="","",J10)</f>
        <v>18. 9. 2024</v>
      </c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40.05" customHeight="1">
      <c r="A89" s="39"/>
      <c r="B89" s="40"/>
      <c r="C89" s="33" t="s">
        <v>24</v>
      </c>
      <c r="D89" s="41"/>
      <c r="E89" s="41"/>
      <c r="F89" s="28" t="str">
        <f>E13</f>
        <v>Oblastní nemocnice Jičín a.s.</v>
      </c>
      <c r="G89" s="41"/>
      <c r="H89" s="41"/>
      <c r="I89" s="33" t="s">
        <v>30</v>
      </c>
      <c r="J89" s="37" t="str">
        <f>E19</f>
        <v>ATELIER H1 &amp; ATELIER HÁJEK s.r.o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5.15" customHeight="1">
      <c r="A90" s="39"/>
      <c r="B90" s="40"/>
      <c r="C90" s="33" t="s">
        <v>28</v>
      </c>
      <c r="D90" s="41"/>
      <c r="E90" s="41"/>
      <c r="F90" s="28" t="str">
        <f>IF(E16="","",E16)</f>
        <v>Vyplň údaj</v>
      </c>
      <c r="G90" s="41"/>
      <c r="H90" s="41"/>
      <c r="I90" s="33" t="s">
        <v>33</v>
      </c>
      <c r="J90" s="37" t="str">
        <f>E22</f>
        <v>Martin Škrabal</v>
      </c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0.32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9.28" customHeight="1">
      <c r="A92" s="39"/>
      <c r="B92" s="40"/>
      <c r="C92" s="174" t="s">
        <v>106</v>
      </c>
      <c r="D92" s="175"/>
      <c r="E92" s="175"/>
      <c r="F92" s="175"/>
      <c r="G92" s="175"/>
      <c r="H92" s="175"/>
      <c r="I92" s="175"/>
      <c r="J92" s="176" t="s">
        <v>107</v>
      </c>
      <c r="K92" s="175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2.8" customHeight="1">
      <c r="A94" s="39"/>
      <c r="B94" s="40"/>
      <c r="C94" s="177" t="s">
        <v>108</v>
      </c>
      <c r="D94" s="41"/>
      <c r="E94" s="41"/>
      <c r="F94" s="41"/>
      <c r="G94" s="41"/>
      <c r="H94" s="41"/>
      <c r="I94" s="41"/>
      <c r="J94" s="111">
        <f>J131</f>
        <v>0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U94" s="18" t="s">
        <v>109</v>
      </c>
    </row>
    <row r="95" s="9" customFormat="1" ht="24.96" customHeight="1">
      <c r="A95" s="9"/>
      <c r="B95" s="178"/>
      <c r="C95" s="179"/>
      <c r="D95" s="180" t="s">
        <v>110</v>
      </c>
      <c r="E95" s="181"/>
      <c r="F95" s="181"/>
      <c r="G95" s="181"/>
      <c r="H95" s="181"/>
      <c r="I95" s="181"/>
      <c r="J95" s="182">
        <f>J132</f>
        <v>0</v>
      </c>
      <c r="K95" s="179"/>
      <c r="L95" s="183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84"/>
      <c r="C96" s="185"/>
      <c r="D96" s="186" t="s">
        <v>111</v>
      </c>
      <c r="E96" s="187"/>
      <c r="F96" s="187"/>
      <c r="G96" s="187"/>
      <c r="H96" s="187"/>
      <c r="I96" s="187"/>
      <c r="J96" s="188">
        <f>J133</f>
        <v>0</v>
      </c>
      <c r="K96" s="185"/>
      <c r="L96" s="189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84"/>
      <c r="C97" s="185"/>
      <c r="D97" s="186" t="s">
        <v>112</v>
      </c>
      <c r="E97" s="187"/>
      <c r="F97" s="187"/>
      <c r="G97" s="187"/>
      <c r="H97" s="187"/>
      <c r="I97" s="187"/>
      <c r="J97" s="188">
        <f>J143</f>
        <v>0</v>
      </c>
      <c r="K97" s="185"/>
      <c r="L97" s="189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84"/>
      <c r="C98" s="185"/>
      <c r="D98" s="186" t="s">
        <v>113</v>
      </c>
      <c r="E98" s="187"/>
      <c r="F98" s="187"/>
      <c r="G98" s="187"/>
      <c r="H98" s="187"/>
      <c r="I98" s="187"/>
      <c r="J98" s="188">
        <f>J182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114</v>
      </c>
      <c r="E99" s="187"/>
      <c r="F99" s="187"/>
      <c r="G99" s="187"/>
      <c r="H99" s="187"/>
      <c r="I99" s="187"/>
      <c r="J99" s="188">
        <f>J232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115</v>
      </c>
      <c r="E100" s="187"/>
      <c r="F100" s="187"/>
      <c r="G100" s="187"/>
      <c r="H100" s="187"/>
      <c r="I100" s="187"/>
      <c r="J100" s="188">
        <f>J240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8"/>
      <c r="C101" s="179"/>
      <c r="D101" s="180" t="s">
        <v>116</v>
      </c>
      <c r="E101" s="181"/>
      <c r="F101" s="181"/>
      <c r="G101" s="181"/>
      <c r="H101" s="181"/>
      <c r="I101" s="181"/>
      <c r="J101" s="182">
        <f>J242</f>
        <v>0</v>
      </c>
      <c r="K101" s="179"/>
      <c r="L101" s="18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4"/>
      <c r="C102" s="185"/>
      <c r="D102" s="186" t="s">
        <v>117</v>
      </c>
      <c r="E102" s="187"/>
      <c r="F102" s="187"/>
      <c r="G102" s="187"/>
      <c r="H102" s="187"/>
      <c r="I102" s="187"/>
      <c r="J102" s="188">
        <f>J243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118</v>
      </c>
      <c r="E103" s="187"/>
      <c r="F103" s="187"/>
      <c r="G103" s="187"/>
      <c r="H103" s="187"/>
      <c r="I103" s="187"/>
      <c r="J103" s="188">
        <f>J271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4"/>
      <c r="C104" s="185"/>
      <c r="D104" s="186" t="s">
        <v>119</v>
      </c>
      <c r="E104" s="187"/>
      <c r="F104" s="187"/>
      <c r="G104" s="187"/>
      <c r="H104" s="187"/>
      <c r="I104" s="187"/>
      <c r="J104" s="188">
        <f>J318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4"/>
      <c r="C105" s="185"/>
      <c r="D105" s="186" t="s">
        <v>120</v>
      </c>
      <c r="E105" s="187"/>
      <c r="F105" s="187"/>
      <c r="G105" s="187"/>
      <c r="H105" s="187"/>
      <c r="I105" s="187"/>
      <c r="J105" s="188">
        <f>J321</f>
        <v>0</v>
      </c>
      <c r="K105" s="185"/>
      <c r="L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4"/>
      <c r="C106" s="185"/>
      <c r="D106" s="186" t="s">
        <v>121</v>
      </c>
      <c r="E106" s="187"/>
      <c r="F106" s="187"/>
      <c r="G106" s="187"/>
      <c r="H106" s="187"/>
      <c r="I106" s="187"/>
      <c r="J106" s="188">
        <f>J343</f>
        <v>0</v>
      </c>
      <c r="K106" s="185"/>
      <c r="L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4"/>
      <c r="C107" s="185"/>
      <c r="D107" s="186" t="s">
        <v>122</v>
      </c>
      <c r="E107" s="187"/>
      <c r="F107" s="187"/>
      <c r="G107" s="187"/>
      <c r="H107" s="187"/>
      <c r="I107" s="187"/>
      <c r="J107" s="188">
        <f>J391</f>
        <v>0</v>
      </c>
      <c r="K107" s="185"/>
      <c r="L107" s="18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4"/>
      <c r="C108" s="185"/>
      <c r="D108" s="186" t="s">
        <v>123</v>
      </c>
      <c r="E108" s="187"/>
      <c r="F108" s="187"/>
      <c r="G108" s="187"/>
      <c r="H108" s="187"/>
      <c r="I108" s="187"/>
      <c r="J108" s="188">
        <f>J441</f>
        <v>0</v>
      </c>
      <c r="K108" s="185"/>
      <c r="L108" s="18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4"/>
      <c r="C109" s="185"/>
      <c r="D109" s="186" t="s">
        <v>124</v>
      </c>
      <c r="E109" s="187"/>
      <c r="F109" s="187"/>
      <c r="G109" s="187"/>
      <c r="H109" s="187"/>
      <c r="I109" s="187"/>
      <c r="J109" s="188">
        <f>J490</f>
        <v>0</v>
      </c>
      <c r="K109" s="185"/>
      <c r="L109" s="18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4"/>
      <c r="C110" s="185"/>
      <c r="D110" s="186" t="s">
        <v>125</v>
      </c>
      <c r="E110" s="187"/>
      <c r="F110" s="187"/>
      <c r="G110" s="187"/>
      <c r="H110" s="187"/>
      <c r="I110" s="187"/>
      <c r="J110" s="188">
        <f>J498</f>
        <v>0</v>
      </c>
      <c r="K110" s="185"/>
      <c r="L110" s="189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78"/>
      <c r="C111" s="179"/>
      <c r="D111" s="180" t="s">
        <v>126</v>
      </c>
      <c r="E111" s="181"/>
      <c r="F111" s="181"/>
      <c r="G111" s="181"/>
      <c r="H111" s="181"/>
      <c r="I111" s="181"/>
      <c r="J111" s="182">
        <f>J512</f>
        <v>0</v>
      </c>
      <c r="K111" s="179"/>
      <c r="L111" s="183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84"/>
      <c r="C112" s="185"/>
      <c r="D112" s="186" t="s">
        <v>127</v>
      </c>
      <c r="E112" s="187"/>
      <c r="F112" s="187"/>
      <c r="G112" s="187"/>
      <c r="H112" s="187"/>
      <c r="I112" s="187"/>
      <c r="J112" s="188">
        <f>J513</f>
        <v>0</v>
      </c>
      <c r="K112" s="185"/>
      <c r="L112" s="189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4"/>
      <c r="C113" s="185"/>
      <c r="D113" s="186" t="s">
        <v>128</v>
      </c>
      <c r="E113" s="187"/>
      <c r="F113" s="187"/>
      <c r="G113" s="187"/>
      <c r="H113" s="187"/>
      <c r="I113" s="187"/>
      <c r="J113" s="188">
        <f>J515</f>
        <v>0</v>
      </c>
      <c r="K113" s="185"/>
      <c r="L113" s="189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2" customFormat="1" ht="21.84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9" s="2" customFormat="1" ht="6.96" customHeight="1">
      <c r="A119" s="39"/>
      <c r="B119" s="69"/>
      <c r="C119" s="70"/>
      <c r="D119" s="70"/>
      <c r="E119" s="70"/>
      <c r="F119" s="70"/>
      <c r="G119" s="70"/>
      <c r="H119" s="70"/>
      <c r="I119" s="70"/>
      <c r="J119" s="70"/>
      <c r="K119" s="70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4.96" customHeight="1">
      <c r="A120" s="39"/>
      <c r="B120" s="40"/>
      <c r="C120" s="24" t="s">
        <v>129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16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30" customHeight="1">
      <c r="A123" s="39"/>
      <c r="B123" s="40"/>
      <c r="C123" s="41"/>
      <c r="D123" s="41"/>
      <c r="E123" s="77" t="str">
        <f>E7</f>
        <v>Vytvoření jednolůžkového pokoje pro pacienty na interním oddělení v oblastní nemocnici Jičín</v>
      </c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20</v>
      </c>
      <c r="D125" s="41"/>
      <c r="E125" s="41"/>
      <c r="F125" s="28" t="str">
        <f>F10</f>
        <v xml:space="preserve"> </v>
      </c>
      <c r="G125" s="41"/>
      <c r="H125" s="41"/>
      <c r="I125" s="33" t="s">
        <v>22</v>
      </c>
      <c r="J125" s="80" t="str">
        <f>IF(J10="","",J10)</f>
        <v>18. 9. 2024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40.05" customHeight="1">
      <c r="A127" s="39"/>
      <c r="B127" s="40"/>
      <c r="C127" s="33" t="s">
        <v>24</v>
      </c>
      <c r="D127" s="41"/>
      <c r="E127" s="41"/>
      <c r="F127" s="28" t="str">
        <f>E13</f>
        <v>Oblastní nemocnice Jičín a.s.</v>
      </c>
      <c r="G127" s="41"/>
      <c r="H127" s="41"/>
      <c r="I127" s="33" t="s">
        <v>30</v>
      </c>
      <c r="J127" s="37" t="str">
        <f>E19</f>
        <v>ATELIER H1 &amp; ATELIER HÁJEK s.r.o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3" t="s">
        <v>28</v>
      </c>
      <c r="D128" s="41"/>
      <c r="E128" s="41"/>
      <c r="F128" s="28" t="str">
        <f>IF(E16="","",E16)</f>
        <v>Vyplň údaj</v>
      </c>
      <c r="G128" s="41"/>
      <c r="H128" s="41"/>
      <c r="I128" s="33" t="s">
        <v>33</v>
      </c>
      <c r="J128" s="37" t="str">
        <f>E22</f>
        <v>Martin Škrabal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0.32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11" customFormat="1" ht="29.28" customHeight="1">
      <c r="A130" s="190"/>
      <c r="B130" s="191"/>
      <c r="C130" s="192" t="s">
        <v>130</v>
      </c>
      <c r="D130" s="193" t="s">
        <v>61</v>
      </c>
      <c r="E130" s="193" t="s">
        <v>57</v>
      </c>
      <c r="F130" s="193" t="s">
        <v>58</v>
      </c>
      <c r="G130" s="193" t="s">
        <v>131</v>
      </c>
      <c r="H130" s="193" t="s">
        <v>132</v>
      </c>
      <c r="I130" s="193" t="s">
        <v>133</v>
      </c>
      <c r="J130" s="193" t="s">
        <v>107</v>
      </c>
      <c r="K130" s="194" t="s">
        <v>134</v>
      </c>
      <c r="L130" s="195"/>
      <c r="M130" s="101" t="s">
        <v>1</v>
      </c>
      <c r="N130" s="102" t="s">
        <v>40</v>
      </c>
      <c r="O130" s="102" t="s">
        <v>135</v>
      </c>
      <c r="P130" s="102" t="s">
        <v>136</v>
      </c>
      <c r="Q130" s="102" t="s">
        <v>137</v>
      </c>
      <c r="R130" s="102" t="s">
        <v>138</v>
      </c>
      <c r="S130" s="102" t="s">
        <v>139</v>
      </c>
      <c r="T130" s="103" t="s">
        <v>140</v>
      </c>
      <c r="U130" s="190"/>
      <c r="V130" s="190"/>
      <c r="W130" s="190"/>
      <c r="X130" s="190"/>
      <c r="Y130" s="190"/>
      <c r="Z130" s="190"/>
      <c r="AA130" s="190"/>
      <c r="AB130" s="190"/>
      <c r="AC130" s="190"/>
      <c r="AD130" s="190"/>
      <c r="AE130" s="190"/>
    </row>
    <row r="131" s="2" customFormat="1" ht="22.8" customHeight="1">
      <c r="A131" s="39"/>
      <c r="B131" s="40"/>
      <c r="C131" s="108" t="s">
        <v>141</v>
      </c>
      <c r="D131" s="41"/>
      <c r="E131" s="41"/>
      <c r="F131" s="41"/>
      <c r="G131" s="41"/>
      <c r="H131" s="41"/>
      <c r="I131" s="41"/>
      <c r="J131" s="196">
        <f>BK131</f>
        <v>0</v>
      </c>
      <c r="K131" s="41"/>
      <c r="L131" s="45"/>
      <c r="M131" s="104"/>
      <c r="N131" s="197"/>
      <c r="O131" s="105"/>
      <c r="P131" s="198">
        <f>P132+P242+P512</f>
        <v>0</v>
      </c>
      <c r="Q131" s="105"/>
      <c r="R131" s="198">
        <f>R132+R242+R512</f>
        <v>6.0068445399999995</v>
      </c>
      <c r="S131" s="105"/>
      <c r="T131" s="199">
        <f>T132+T242+T512</f>
        <v>8.1180416999999991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75</v>
      </c>
      <c r="AU131" s="18" t="s">
        <v>109</v>
      </c>
      <c r="BK131" s="200">
        <f>BK132+BK242+BK512</f>
        <v>0</v>
      </c>
    </row>
    <row r="132" s="12" customFormat="1" ht="25.92" customHeight="1">
      <c r="A132" s="12"/>
      <c r="B132" s="201"/>
      <c r="C132" s="202"/>
      <c r="D132" s="203" t="s">
        <v>75</v>
      </c>
      <c r="E132" s="204" t="s">
        <v>142</v>
      </c>
      <c r="F132" s="204" t="s">
        <v>143</v>
      </c>
      <c r="G132" s="202"/>
      <c r="H132" s="202"/>
      <c r="I132" s="205"/>
      <c r="J132" s="206">
        <f>BK132</f>
        <v>0</v>
      </c>
      <c r="K132" s="202"/>
      <c r="L132" s="207"/>
      <c r="M132" s="208"/>
      <c r="N132" s="209"/>
      <c r="O132" s="209"/>
      <c r="P132" s="210">
        <f>P133+P143+P182+P232+P240</f>
        <v>0</v>
      </c>
      <c r="Q132" s="209"/>
      <c r="R132" s="210">
        <f>R133+R143+R182+R232+R240</f>
        <v>3.9450267399999994</v>
      </c>
      <c r="S132" s="209"/>
      <c r="T132" s="211">
        <f>T133+T143+T182+T232+T240</f>
        <v>6.9900099999999998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2" t="s">
        <v>81</v>
      </c>
      <c r="AT132" s="213" t="s">
        <v>75</v>
      </c>
      <c r="AU132" s="213" t="s">
        <v>76</v>
      </c>
      <c r="AY132" s="212" t="s">
        <v>144</v>
      </c>
      <c r="BK132" s="214">
        <f>BK133+BK143+BK182+BK232+BK240</f>
        <v>0</v>
      </c>
    </row>
    <row r="133" s="12" customFormat="1" ht="22.8" customHeight="1">
      <c r="A133" s="12"/>
      <c r="B133" s="201"/>
      <c r="C133" s="202"/>
      <c r="D133" s="203" t="s">
        <v>75</v>
      </c>
      <c r="E133" s="215" t="s">
        <v>99</v>
      </c>
      <c r="F133" s="215" t="s">
        <v>145</v>
      </c>
      <c r="G133" s="202"/>
      <c r="H133" s="202"/>
      <c r="I133" s="205"/>
      <c r="J133" s="216">
        <f>BK133</f>
        <v>0</v>
      </c>
      <c r="K133" s="202"/>
      <c r="L133" s="207"/>
      <c r="M133" s="208"/>
      <c r="N133" s="209"/>
      <c r="O133" s="209"/>
      <c r="P133" s="210">
        <f>SUM(P134:P142)</f>
        <v>0</v>
      </c>
      <c r="Q133" s="209"/>
      <c r="R133" s="210">
        <f>SUM(R134:R142)</f>
        <v>2.4699317199999999</v>
      </c>
      <c r="S133" s="209"/>
      <c r="T133" s="211">
        <f>SUM(T134:T142)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2" t="s">
        <v>81</v>
      </c>
      <c r="AT133" s="213" t="s">
        <v>75</v>
      </c>
      <c r="AU133" s="213" t="s">
        <v>81</v>
      </c>
      <c r="AY133" s="212" t="s">
        <v>144</v>
      </c>
      <c r="BK133" s="214">
        <f>SUM(BK134:BK142)</f>
        <v>0</v>
      </c>
    </row>
    <row r="134" s="2" customFormat="1" ht="21.75" customHeight="1">
      <c r="A134" s="39"/>
      <c r="B134" s="40"/>
      <c r="C134" s="217" t="s">
        <v>81</v>
      </c>
      <c r="D134" s="217" t="s">
        <v>146</v>
      </c>
      <c r="E134" s="218" t="s">
        <v>147</v>
      </c>
      <c r="F134" s="219" t="s">
        <v>148</v>
      </c>
      <c r="G134" s="220" t="s">
        <v>149</v>
      </c>
      <c r="H134" s="221">
        <v>1</v>
      </c>
      <c r="I134" s="222"/>
      <c r="J134" s="223">
        <f>ROUND(I134*H134,2)</f>
        <v>0</v>
      </c>
      <c r="K134" s="219" t="s">
        <v>150</v>
      </c>
      <c r="L134" s="45"/>
      <c r="M134" s="224" t="s">
        <v>1</v>
      </c>
      <c r="N134" s="225" t="s">
        <v>41</v>
      </c>
      <c r="O134" s="92"/>
      <c r="P134" s="226">
        <f>O134*H134</f>
        <v>0</v>
      </c>
      <c r="Q134" s="226">
        <v>0.026929999999999999</v>
      </c>
      <c r="R134" s="226">
        <f>Q134*H134</f>
        <v>0.026929999999999999</v>
      </c>
      <c r="S134" s="226">
        <v>0</v>
      </c>
      <c r="T134" s="22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8" t="s">
        <v>151</v>
      </c>
      <c r="AT134" s="228" t="s">
        <v>146</v>
      </c>
      <c r="AU134" s="228" t="s">
        <v>86</v>
      </c>
      <c r="AY134" s="18" t="s">
        <v>144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8" t="s">
        <v>81</v>
      </c>
      <c r="BK134" s="229">
        <f>ROUND(I134*H134,2)</f>
        <v>0</v>
      </c>
      <c r="BL134" s="18" t="s">
        <v>151</v>
      </c>
      <c r="BM134" s="228" t="s">
        <v>152</v>
      </c>
    </row>
    <row r="135" s="2" customFormat="1" ht="21.75" customHeight="1">
      <c r="A135" s="39"/>
      <c r="B135" s="40"/>
      <c r="C135" s="217" t="s">
        <v>86</v>
      </c>
      <c r="D135" s="217" t="s">
        <v>146</v>
      </c>
      <c r="E135" s="218" t="s">
        <v>153</v>
      </c>
      <c r="F135" s="219" t="s">
        <v>154</v>
      </c>
      <c r="G135" s="220" t="s">
        <v>149</v>
      </c>
      <c r="H135" s="221">
        <v>1</v>
      </c>
      <c r="I135" s="222"/>
      <c r="J135" s="223">
        <f>ROUND(I135*H135,2)</f>
        <v>0</v>
      </c>
      <c r="K135" s="219" t="s">
        <v>150</v>
      </c>
      <c r="L135" s="45"/>
      <c r="M135" s="224" t="s">
        <v>1</v>
      </c>
      <c r="N135" s="225" t="s">
        <v>41</v>
      </c>
      <c r="O135" s="92"/>
      <c r="P135" s="226">
        <f>O135*H135</f>
        <v>0</v>
      </c>
      <c r="Q135" s="226">
        <v>0.031949999999999999</v>
      </c>
      <c r="R135" s="226">
        <f>Q135*H135</f>
        <v>0.031949999999999999</v>
      </c>
      <c r="S135" s="226">
        <v>0</v>
      </c>
      <c r="T135" s="22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8" t="s">
        <v>151</v>
      </c>
      <c r="AT135" s="228" t="s">
        <v>146</v>
      </c>
      <c r="AU135" s="228" t="s">
        <v>86</v>
      </c>
      <c r="AY135" s="18" t="s">
        <v>144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8" t="s">
        <v>81</v>
      </c>
      <c r="BK135" s="229">
        <f>ROUND(I135*H135,2)</f>
        <v>0</v>
      </c>
      <c r="BL135" s="18" t="s">
        <v>151</v>
      </c>
      <c r="BM135" s="228" t="s">
        <v>155</v>
      </c>
    </row>
    <row r="136" s="2" customFormat="1" ht="24.15" customHeight="1">
      <c r="A136" s="39"/>
      <c r="B136" s="40"/>
      <c r="C136" s="217" t="s">
        <v>99</v>
      </c>
      <c r="D136" s="217" t="s">
        <v>146</v>
      </c>
      <c r="E136" s="218" t="s">
        <v>156</v>
      </c>
      <c r="F136" s="219" t="s">
        <v>157</v>
      </c>
      <c r="G136" s="220" t="s">
        <v>158</v>
      </c>
      <c r="H136" s="221">
        <v>21.157</v>
      </c>
      <c r="I136" s="222"/>
      <c r="J136" s="223">
        <f>ROUND(I136*H136,2)</f>
        <v>0</v>
      </c>
      <c r="K136" s="219" t="s">
        <v>150</v>
      </c>
      <c r="L136" s="45"/>
      <c r="M136" s="224" t="s">
        <v>1</v>
      </c>
      <c r="N136" s="225" t="s">
        <v>41</v>
      </c>
      <c r="O136" s="92"/>
      <c r="P136" s="226">
        <f>O136*H136</f>
        <v>0</v>
      </c>
      <c r="Q136" s="226">
        <v>0.11396000000000001</v>
      </c>
      <c r="R136" s="226">
        <f>Q136*H136</f>
        <v>2.4110517200000001</v>
      </c>
      <c r="S136" s="226">
        <v>0</v>
      </c>
      <c r="T136" s="22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8" t="s">
        <v>151</v>
      </c>
      <c r="AT136" s="228" t="s">
        <v>146</v>
      </c>
      <c r="AU136" s="228" t="s">
        <v>86</v>
      </c>
      <c r="AY136" s="18" t="s">
        <v>144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8" t="s">
        <v>81</v>
      </c>
      <c r="BK136" s="229">
        <f>ROUND(I136*H136,2)</f>
        <v>0</v>
      </c>
      <c r="BL136" s="18" t="s">
        <v>151</v>
      </c>
      <c r="BM136" s="228" t="s">
        <v>159</v>
      </c>
    </row>
    <row r="137" s="13" customFormat="1">
      <c r="A137" s="13"/>
      <c r="B137" s="230"/>
      <c r="C137" s="231"/>
      <c r="D137" s="232" t="s">
        <v>160</v>
      </c>
      <c r="E137" s="233" t="s">
        <v>1</v>
      </c>
      <c r="F137" s="234" t="s">
        <v>161</v>
      </c>
      <c r="G137" s="231"/>
      <c r="H137" s="235">
        <v>25.550000000000001</v>
      </c>
      <c r="I137" s="236"/>
      <c r="J137" s="231"/>
      <c r="K137" s="231"/>
      <c r="L137" s="237"/>
      <c r="M137" s="238"/>
      <c r="N137" s="239"/>
      <c r="O137" s="239"/>
      <c r="P137" s="239"/>
      <c r="Q137" s="239"/>
      <c r="R137" s="239"/>
      <c r="S137" s="239"/>
      <c r="T137" s="24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1" t="s">
        <v>160</v>
      </c>
      <c r="AU137" s="241" t="s">
        <v>86</v>
      </c>
      <c r="AV137" s="13" t="s">
        <v>86</v>
      </c>
      <c r="AW137" s="13" t="s">
        <v>32</v>
      </c>
      <c r="AX137" s="13" t="s">
        <v>76</v>
      </c>
      <c r="AY137" s="241" t="s">
        <v>144</v>
      </c>
    </row>
    <row r="138" s="13" customFormat="1">
      <c r="A138" s="13"/>
      <c r="B138" s="230"/>
      <c r="C138" s="231"/>
      <c r="D138" s="232" t="s">
        <v>160</v>
      </c>
      <c r="E138" s="233" t="s">
        <v>1</v>
      </c>
      <c r="F138" s="234" t="s">
        <v>162</v>
      </c>
      <c r="G138" s="231"/>
      <c r="H138" s="235">
        <v>-4.2000000000000002</v>
      </c>
      <c r="I138" s="236"/>
      <c r="J138" s="231"/>
      <c r="K138" s="231"/>
      <c r="L138" s="237"/>
      <c r="M138" s="238"/>
      <c r="N138" s="239"/>
      <c r="O138" s="239"/>
      <c r="P138" s="239"/>
      <c r="Q138" s="239"/>
      <c r="R138" s="239"/>
      <c r="S138" s="239"/>
      <c r="T138" s="24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1" t="s">
        <v>160</v>
      </c>
      <c r="AU138" s="241" t="s">
        <v>86</v>
      </c>
      <c r="AV138" s="13" t="s">
        <v>86</v>
      </c>
      <c r="AW138" s="13" t="s">
        <v>32</v>
      </c>
      <c r="AX138" s="13" t="s">
        <v>76</v>
      </c>
      <c r="AY138" s="241" t="s">
        <v>144</v>
      </c>
    </row>
    <row r="139" s="13" customFormat="1">
      <c r="A139" s="13"/>
      <c r="B139" s="230"/>
      <c r="C139" s="231"/>
      <c r="D139" s="232" t="s">
        <v>160</v>
      </c>
      <c r="E139" s="233" t="s">
        <v>1</v>
      </c>
      <c r="F139" s="234" t="s">
        <v>163</v>
      </c>
      <c r="G139" s="231"/>
      <c r="H139" s="235">
        <v>-0.087999999999999995</v>
      </c>
      <c r="I139" s="236"/>
      <c r="J139" s="231"/>
      <c r="K139" s="231"/>
      <c r="L139" s="237"/>
      <c r="M139" s="238"/>
      <c r="N139" s="239"/>
      <c r="O139" s="239"/>
      <c r="P139" s="239"/>
      <c r="Q139" s="239"/>
      <c r="R139" s="239"/>
      <c r="S139" s="239"/>
      <c r="T139" s="24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1" t="s">
        <v>160</v>
      </c>
      <c r="AU139" s="241" t="s">
        <v>86</v>
      </c>
      <c r="AV139" s="13" t="s">
        <v>86</v>
      </c>
      <c r="AW139" s="13" t="s">
        <v>32</v>
      </c>
      <c r="AX139" s="13" t="s">
        <v>76</v>
      </c>
      <c r="AY139" s="241" t="s">
        <v>144</v>
      </c>
    </row>
    <row r="140" s="13" customFormat="1">
      <c r="A140" s="13"/>
      <c r="B140" s="230"/>
      <c r="C140" s="231"/>
      <c r="D140" s="232" t="s">
        <v>160</v>
      </c>
      <c r="E140" s="233" t="s">
        <v>1</v>
      </c>
      <c r="F140" s="234" t="s">
        <v>164</v>
      </c>
      <c r="G140" s="231"/>
      <c r="H140" s="235">
        <v>-0.105</v>
      </c>
      <c r="I140" s="236"/>
      <c r="J140" s="231"/>
      <c r="K140" s="231"/>
      <c r="L140" s="237"/>
      <c r="M140" s="238"/>
      <c r="N140" s="239"/>
      <c r="O140" s="239"/>
      <c r="P140" s="239"/>
      <c r="Q140" s="239"/>
      <c r="R140" s="239"/>
      <c r="S140" s="239"/>
      <c r="T140" s="24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1" t="s">
        <v>160</v>
      </c>
      <c r="AU140" s="241" t="s">
        <v>86</v>
      </c>
      <c r="AV140" s="13" t="s">
        <v>86</v>
      </c>
      <c r="AW140" s="13" t="s">
        <v>32</v>
      </c>
      <c r="AX140" s="13" t="s">
        <v>76</v>
      </c>
      <c r="AY140" s="241" t="s">
        <v>144</v>
      </c>
    </row>
    <row r="141" s="14" customFormat="1">
      <c r="A141" s="14"/>
      <c r="B141" s="242"/>
      <c r="C141" s="243"/>
      <c r="D141" s="232" t="s">
        <v>160</v>
      </c>
      <c r="E141" s="244" t="s">
        <v>1</v>
      </c>
      <c r="F141" s="245" t="s">
        <v>165</v>
      </c>
      <c r="G141" s="243"/>
      <c r="H141" s="246">
        <v>21.157</v>
      </c>
      <c r="I141" s="247"/>
      <c r="J141" s="243"/>
      <c r="K141" s="243"/>
      <c r="L141" s="248"/>
      <c r="M141" s="249"/>
      <c r="N141" s="250"/>
      <c r="O141" s="250"/>
      <c r="P141" s="250"/>
      <c r="Q141" s="250"/>
      <c r="R141" s="250"/>
      <c r="S141" s="250"/>
      <c r="T141" s="251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2" t="s">
        <v>160</v>
      </c>
      <c r="AU141" s="252" t="s">
        <v>86</v>
      </c>
      <c r="AV141" s="14" t="s">
        <v>99</v>
      </c>
      <c r="AW141" s="14" t="s">
        <v>32</v>
      </c>
      <c r="AX141" s="14" t="s">
        <v>76</v>
      </c>
      <c r="AY141" s="252" t="s">
        <v>144</v>
      </c>
    </row>
    <row r="142" s="15" customFormat="1">
      <c r="A142" s="15"/>
      <c r="B142" s="253"/>
      <c r="C142" s="254"/>
      <c r="D142" s="232" t="s">
        <v>160</v>
      </c>
      <c r="E142" s="255" t="s">
        <v>1</v>
      </c>
      <c r="F142" s="256" t="s">
        <v>166</v>
      </c>
      <c r="G142" s="254"/>
      <c r="H142" s="257">
        <v>21.157</v>
      </c>
      <c r="I142" s="258"/>
      <c r="J142" s="254"/>
      <c r="K142" s="254"/>
      <c r="L142" s="259"/>
      <c r="M142" s="260"/>
      <c r="N142" s="261"/>
      <c r="O142" s="261"/>
      <c r="P142" s="261"/>
      <c r="Q142" s="261"/>
      <c r="R142" s="261"/>
      <c r="S142" s="261"/>
      <c r="T142" s="262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3" t="s">
        <v>160</v>
      </c>
      <c r="AU142" s="263" t="s">
        <v>86</v>
      </c>
      <c r="AV142" s="15" t="s">
        <v>151</v>
      </c>
      <c r="AW142" s="15" t="s">
        <v>32</v>
      </c>
      <c r="AX142" s="15" t="s">
        <v>81</v>
      </c>
      <c r="AY142" s="263" t="s">
        <v>144</v>
      </c>
    </row>
    <row r="143" s="12" customFormat="1" ht="22.8" customHeight="1">
      <c r="A143" s="12"/>
      <c r="B143" s="201"/>
      <c r="C143" s="202"/>
      <c r="D143" s="203" t="s">
        <v>75</v>
      </c>
      <c r="E143" s="215" t="s">
        <v>167</v>
      </c>
      <c r="F143" s="215" t="s">
        <v>168</v>
      </c>
      <c r="G143" s="202"/>
      <c r="H143" s="202"/>
      <c r="I143" s="205"/>
      <c r="J143" s="216">
        <f>BK143</f>
        <v>0</v>
      </c>
      <c r="K143" s="202"/>
      <c r="L143" s="207"/>
      <c r="M143" s="208"/>
      <c r="N143" s="209"/>
      <c r="O143" s="209"/>
      <c r="P143" s="210">
        <f>SUM(P144:P181)</f>
        <v>0</v>
      </c>
      <c r="Q143" s="209"/>
      <c r="R143" s="210">
        <f>SUM(R144:R181)</f>
        <v>1.4562620199999998</v>
      </c>
      <c r="S143" s="209"/>
      <c r="T143" s="211">
        <f>SUM(T144:T181)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2" t="s">
        <v>81</v>
      </c>
      <c r="AT143" s="213" t="s">
        <v>75</v>
      </c>
      <c r="AU143" s="213" t="s">
        <v>81</v>
      </c>
      <c r="AY143" s="212" t="s">
        <v>144</v>
      </c>
      <c r="BK143" s="214">
        <f>SUM(BK144:BK181)</f>
        <v>0</v>
      </c>
    </row>
    <row r="144" s="2" customFormat="1" ht="24.15" customHeight="1">
      <c r="A144" s="39"/>
      <c r="B144" s="40"/>
      <c r="C144" s="217" t="s">
        <v>151</v>
      </c>
      <c r="D144" s="217" t="s">
        <v>146</v>
      </c>
      <c r="E144" s="218" t="s">
        <v>169</v>
      </c>
      <c r="F144" s="219" t="s">
        <v>170</v>
      </c>
      <c r="G144" s="220" t="s">
        <v>158</v>
      </c>
      <c r="H144" s="221">
        <v>33.177999999999997</v>
      </c>
      <c r="I144" s="222"/>
      <c r="J144" s="223">
        <f>ROUND(I144*H144,2)</f>
        <v>0</v>
      </c>
      <c r="K144" s="219" t="s">
        <v>150</v>
      </c>
      <c r="L144" s="45"/>
      <c r="M144" s="224" t="s">
        <v>1</v>
      </c>
      <c r="N144" s="225" t="s">
        <v>41</v>
      </c>
      <c r="O144" s="92"/>
      <c r="P144" s="226">
        <f>O144*H144</f>
        <v>0</v>
      </c>
      <c r="Q144" s="226">
        <v>0.0073499999999999998</v>
      </c>
      <c r="R144" s="226">
        <f>Q144*H144</f>
        <v>0.24385829999999997</v>
      </c>
      <c r="S144" s="226">
        <v>0</v>
      </c>
      <c r="T144" s="22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8" t="s">
        <v>151</v>
      </c>
      <c r="AT144" s="228" t="s">
        <v>146</v>
      </c>
      <c r="AU144" s="228" t="s">
        <v>86</v>
      </c>
      <c r="AY144" s="18" t="s">
        <v>144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8" t="s">
        <v>81</v>
      </c>
      <c r="BK144" s="229">
        <f>ROUND(I144*H144,2)</f>
        <v>0</v>
      </c>
      <c r="BL144" s="18" t="s">
        <v>151</v>
      </c>
      <c r="BM144" s="228" t="s">
        <v>171</v>
      </c>
    </row>
    <row r="145" s="13" customFormat="1">
      <c r="A145" s="13"/>
      <c r="B145" s="230"/>
      <c r="C145" s="231"/>
      <c r="D145" s="232" t="s">
        <v>160</v>
      </c>
      <c r="E145" s="233" t="s">
        <v>1</v>
      </c>
      <c r="F145" s="234" t="s">
        <v>172</v>
      </c>
      <c r="G145" s="231"/>
      <c r="H145" s="235">
        <v>2.3849999999999998</v>
      </c>
      <c r="I145" s="236"/>
      <c r="J145" s="231"/>
      <c r="K145" s="231"/>
      <c r="L145" s="237"/>
      <c r="M145" s="238"/>
      <c r="N145" s="239"/>
      <c r="O145" s="239"/>
      <c r="P145" s="239"/>
      <c r="Q145" s="239"/>
      <c r="R145" s="239"/>
      <c r="S145" s="239"/>
      <c r="T145" s="24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1" t="s">
        <v>160</v>
      </c>
      <c r="AU145" s="241" t="s">
        <v>86</v>
      </c>
      <c r="AV145" s="13" t="s">
        <v>86</v>
      </c>
      <c r="AW145" s="13" t="s">
        <v>32</v>
      </c>
      <c r="AX145" s="13" t="s">
        <v>76</v>
      </c>
      <c r="AY145" s="241" t="s">
        <v>144</v>
      </c>
    </row>
    <row r="146" s="13" customFormat="1">
      <c r="A146" s="13"/>
      <c r="B146" s="230"/>
      <c r="C146" s="231"/>
      <c r="D146" s="232" t="s">
        <v>160</v>
      </c>
      <c r="E146" s="233" t="s">
        <v>1</v>
      </c>
      <c r="F146" s="234" t="s">
        <v>173</v>
      </c>
      <c r="G146" s="231"/>
      <c r="H146" s="235">
        <v>8.3200000000000003</v>
      </c>
      <c r="I146" s="236"/>
      <c r="J146" s="231"/>
      <c r="K146" s="231"/>
      <c r="L146" s="237"/>
      <c r="M146" s="238"/>
      <c r="N146" s="239"/>
      <c r="O146" s="239"/>
      <c r="P146" s="239"/>
      <c r="Q146" s="239"/>
      <c r="R146" s="239"/>
      <c r="S146" s="239"/>
      <c r="T146" s="24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1" t="s">
        <v>160</v>
      </c>
      <c r="AU146" s="241" t="s">
        <v>86</v>
      </c>
      <c r="AV146" s="13" t="s">
        <v>86</v>
      </c>
      <c r="AW146" s="13" t="s">
        <v>32</v>
      </c>
      <c r="AX146" s="13" t="s">
        <v>76</v>
      </c>
      <c r="AY146" s="241" t="s">
        <v>144</v>
      </c>
    </row>
    <row r="147" s="13" customFormat="1">
      <c r="A147" s="13"/>
      <c r="B147" s="230"/>
      <c r="C147" s="231"/>
      <c r="D147" s="232" t="s">
        <v>160</v>
      </c>
      <c r="E147" s="233" t="s">
        <v>1</v>
      </c>
      <c r="F147" s="234" t="s">
        <v>174</v>
      </c>
      <c r="G147" s="231"/>
      <c r="H147" s="235">
        <v>8.8350000000000009</v>
      </c>
      <c r="I147" s="236"/>
      <c r="J147" s="231"/>
      <c r="K147" s="231"/>
      <c r="L147" s="237"/>
      <c r="M147" s="238"/>
      <c r="N147" s="239"/>
      <c r="O147" s="239"/>
      <c r="P147" s="239"/>
      <c r="Q147" s="239"/>
      <c r="R147" s="239"/>
      <c r="S147" s="239"/>
      <c r="T147" s="24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1" t="s">
        <v>160</v>
      </c>
      <c r="AU147" s="241" t="s">
        <v>86</v>
      </c>
      <c r="AV147" s="13" t="s">
        <v>86</v>
      </c>
      <c r="AW147" s="13" t="s">
        <v>32</v>
      </c>
      <c r="AX147" s="13" t="s">
        <v>76</v>
      </c>
      <c r="AY147" s="241" t="s">
        <v>144</v>
      </c>
    </row>
    <row r="148" s="13" customFormat="1">
      <c r="A148" s="13"/>
      <c r="B148" s="230"/>
      <c r="C148" s="231"/>
      <c r="D148" s="232" t="s">
        <v>160</v>
      </c>
      <c r="E148" s="233" t="s">
        <v>1</v>
      </c>
      <c r="F148" s="234" t="s">
        <v>175</v>
      </c>
      <c r="G148" s="231"/>
      <c r="H148" s="235">
        <v>13.638</v>
      </c>
      <c r="I148" s="236"/>
      <c r="J148" s="231"/>
      <c r="K148" s="231"/>
      <c r="L148" s="237"/>
      <c r="M148" s="238"/>
      <c r="N148" s="239"/>
      <c r="O148" s="239"/>
      <c r="P148" s="239"/>
      <c r="Q148" s="239"/>
      <c r="R148" s="239"/>
      <c r="S148" s="239"/>
      <c r="T148" s="24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1" t="s">
        <v>160</v>
      </c>
      <c r="AU148" s="241" t="s">
        <v>86</v>
      </c>
      <c r="AV148" s="13" t="s">
        <v>86</v>
      </c>
      <c r="AW148" s="13" t="s">
        <v>32</v>
      </c>
      <c r="AX148" s="13" t="s">
        <v>76</v>
      </c>
      <c r="AY148" s="241" t="s">
        <v>144</v>
      </c>
    </row>
    <row r="149" s="14" customFormat="1">
      <c r="A149" s="14"/>
      <c r="B149" s="242"/>
      <c r="C149" s="243"/>
      <c r="D149" s="232" t="s">
        <v>160</v>
      </c>
      <c r="E149" s="244" t="s">
        <v>1</v>
      </c>
      <c r="F149" s="245" t="s">
        <v>165</v>
      </c>
      <c r="G149" s="243"/>
      <c r="H149" s="246">
        <v>33.177999999999997</v>
      </c>
      <c r="I149" s="247"/>
      <c r="J149" s="243"/>
      <c r="K149" s="243"/>
      <c r="L149" s="248"/>
      <c r="M149" s="249"/>
      <c r="N149" s="250"/>
      <c r="O149" s="250"/>
      <c r="P149" s="250"/>
      <c r="Q149" s="250"/>
      <c r="R149" s="250"/>
      <c r="S149" s="250"/>
      <c r="T149" s="251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2" t="s">
        <v>160</v>
      </c>
      <c r="AU149" s="252" t="s">
        <v>86</v>
      </c>
      <c r="AV149" s="14" t="s">
        <v>99</v>
      </c>
      <c r="AW149" s="14" t="s">
        <v>32</v>
      </c>
      <c r="AX149" s="14" t="s">
        <v>76</v>
      </c>
      <c r="AY149" s="252" t="s">
        <v>144</v>
      </c>
    </row>
    <row r="150" s="15" customFormat="1">
      <c r="A150" s="15"/>
      <c r="B150" s="253"/>
      <c r="C150" s="254"/>
      <c r="D150" s="232" t="s">
        <v>160</v>
      </c>
      <c r="E150" s="255" t="s">
        <v>1</v>
      </c>
      <c r="F150" s="256" t="s">
        <v>166</v>
      </c>
      <c r="G150" s="254"/>
      <c r="H150" s="257">
        <v>33.177999999999997</v>
      </c>
      <c r="I150" s="258"/>
      <c r="J150" s="254"/>
      <c r="K150" s="254"/>
      <c r="L150" s="259"/>
      <c r="M150" s="260"/>
      <c r="N150" s="261"/>
      <c r="O150" s="261"/>
      <c r="P150" s="261"/>
      <c r="Q150" s="261"/>
      <c r="R150" s="261"/>
      <c r="S150" s="261"/>
      <c r="T150" s="262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3" t="s">
        <v>160</v>
      </c>
      <c r="AU150" s="263" t="s">
        <v>86</v>
      </c>
      <c r="AV150" s="15" t="s">
        <v>151</v>
      </c>
      <c r="AW150" s="15" t="s">
        <v>32</v>
      </c>
      <c r="AX150" s="15" t="s">
        <v>81</v>
      </c>
      <c r="AY150" s="263" t="s">
        <v>144</v>
      </c>
    </row>
    <row r="151" s="2" customFormat="1" ht="24.15" customHeight="1">
      <c r="A151" s="39"/>
      <c r="B151" s="40"/>
      <c r="C151" s="217" t="s">
        <v>176</v>
      </c>
      <c r="D151" s="217" t="s">
        <v>146</v>
      </c>
      <c r="E151" s="218" t="s">
        <v>177</v>
      </c>
      <c r="F151" s="219" t="s">
        <v>178</v>
      </c>
      <c r="G151" s="220" t="s">
        <v>158</v>
      </c>
      <c r="H151" s="221">
        <v>33.177999999999997</v>
      </c>
      <c r="I151" s="222"/>
      <c r="J151" s="223">
        <f>ROUND(I151*H151,2)</f>
        <v>0</v>
      </c>
      <c r="K151" s="219" t="s">
        <v>150</v>
      </c>
      <c r="L151" s="45"/>
      <c r="M151" s="224" t="s">
        <v>1</v>
      </c>
      <c r="N151" s="225" t="s">
        <v>41</v>
      </c>
      <c r="O151" s="92"/>
      <c r="P151" s="226">
        <f>O151*H151</f>
        <v>0</v>
      </c>
      <c r="Q151" s="226">
        <v>0.00025999999999999998</v>
      </c>
      <c r="R151" s="226">
        <f>Q151*H151</f>
        <v>0.0086262799999999983</v>
      </c>
      <c r="S151" s="226">
        <v>0</v>
      </c>
      <c r="T151" s="22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8" t="s">
        <v>151</v>
      </c>
      <c r="AT151" s="228" t="s">
        <v>146</v>
      </c>
      <c r="AU151" s="228" t="s">
        <v>86</v>
      </c>
      <c r="AY151" s="18" t="s">
        <v>144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8" t="s">
        <v>81</v>
      </c>
      <c r="BK151" s="229">
        <f>ROUND(I151*H151,2)</f>
        <v>0</v>
      </c>
      <c r="BL151" s="18" t="s">
        <v>151</v>
      </c>
      <c r="BM151" s="228" t="s">
        <v>179</v>
      </c>
    </row>
    <row r="152" s="13" customFormat="1">
      <c r="A152" s="13"/>
      <c r="B152" s="230"/>
      <c r="C152" s="231"/>
      <c r="D152" s="232" t="s">
        <v>160</v>
      </c>
      <c r="E152" s="233" t="s">
        <v>1</v>
      </c>
      <c r="F152" s="234" t="s">
        <v>172</v>
      </c>
      <c r="G152" s="231"/>
      <c r="H152" s="235">
        <v>2.3849999999999998</v>
      </c>
      <c r="I152" s="236"/>
      <c r="J152" s="231"/>
      <c r="K152" s="231"/>
      <c r="L152" s="237"/>
      <c r="M152" s="238"/>
      <c r="N152" s="239"/>
      <c r="O152" s="239"/>
      <c r="P152" s="239"/>
      <c r="Q152" s="239"/>
      <c r="R152" s="239"/>
      <c r="S152" s="239"/>
      <c r="T152" s="24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1" t="s">
        <v>160</v>
      </c>
      <c r="AU152" s="241" t="s">
        <v>86</v>
      </c>
      <c r="AV152" s="13" t="s">
        <v>86</v>
      </c>
      <c r="AW152" s="13" t="s">
        <v>32</v>
      </c>
      <c r="AX152" s="13" t="s">
        <v>76</v>
      </c>
      <c r="AY152" s="241" t="s">
        <v>144</v>
      </c>
    </row>
    <row r="153" s="13" customFormat="1">
      <c r="A153" s="13"/>
      <c r="B153" s="230"/>
      <c r="C153" s="231"/>
      <c r="D153" s="232" t="s">
        <v>160</v>
      </c>
      <c r="E153" s="233" t="s">
        <v>1</v>
      </c>
      <c r="F153" s="234" t="s">
        <v>173</v>
      </c>
      <c r="G153" s="231"/>
      <c r="H153" s="235">
        <v>8.3200000000000003</v>
      </c>
      <c r="I153" s="236"/>
      <c r="J153" s="231"/>
      <c r="K153" s="231"/>
      <c r="L153" s="237"/>
      <c r="M153" s="238"/>
      <c r="N153" s="239"/>
      <c r="O153" s="239"/>
      <c r="P153" s="239"/>
      <c r="Q153" s="239"/>
      <c r="R153" s="239"/>
      <c r="S153" s="239"/>
      <c r="T153" s="24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1" t="s">
        <v>160</v>
      </c>
      <c r="AU153" s="241" t="s">
        <v>86</v>
      </c>
      <c r="AV153" s="13" t="s">
        <v>86</v>
      </c>
      <c r="AW153" s="13" t="s">
        <v>32</v>
      </c>
      <c r="AX153" s="13" t="s">
        <v>76</v>
      </c>
      <c r="AY153" s="241" t="s">
        <v>144</v>
      </c>
    </row>
    <row r="154" s="13" customFormat="1">
      <c r="A154" s="13"/>
      <c r="B154" s="230"/>
      <c r="C154" s="231"/>
      <c r="D154" s="232" t="s">
        <v>160</v>
      </c>
      <c r="E154" s="233" t="s">
        <v>1</v>
      </c>
      <c r="F154" s="234" t="s">
        <v>174</v>
      </c>
      <c r="G154" s="231"/>
      <c r="H154" s="235">
        <v>8.8350000000000009</v>
      </c>
      <c r="I154" s="236"/>
      <c r="J154" s="231"/>
      <c r="K154" s="231"/>
      <c r="L154" s="237"/>
      <c r="M154" s="238"/>
      <c r="N154" s="239"/>
      <c r="O154" s="239"/>
      <c r="P154" s="239"/>
      <c r="Q154" s="239"/>
      <c r="R154" s="239"/>
      <c r="S154" s="239"/>
      <c r="T154" s="24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1" t="s">
        <v>160</v>
      </c>
      <c r="AU154" s="241" t="s">
        <v>86</v>
      </c>
      <c r="AV154" s="13" t="s">
        <v>86</v>
      </c>
      <c r="AW154" s="13" t="s">
        <v>32</v>
      </c>
      <c r="AX154" s="13" t="s">
        <v>76</v>
      </c>
      <c r="AY154" s="241" t="s">
        <v>144</v>
      </c>
    </row>
    <row r="155" s="13" customFormat="1">
      <c r="A155" s="13"/>
      <c r="B155" s="230"/>
      <c r="C155" s="231"/>
      <c r="D155" s="232" t="s">
        <v>160</v>
      </c>
      <c r="E155" s="233" t="s">
        <v>1</v>
      </c>
      <c r="F155" s="234" t="s">
        <v>175</v>
      </c>
      <c r="G155" s="231"/>
      <c r="H155" s="235">
        <v>13.638</v>
      </c>
      <c r="I155" s="236"/>
      <c r="J155" s="231"/>
      <c r="K155" s="231"/>
      <c r="L155" s="237"/>
      <c r="M155" s="238"/>
      <c r="N155" s="239"/>
      <c r="O155" s="239"/>
      <c r="P155" s="239"/>
      <c r="Q155" s="239"/>
      <c r="R155" s="239"/>
      <c r="S155" s="239"/>
      <c r="T155" s="24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1" t="s">
        <v>160</v>
      </c>
      <c r="AU155" s="241" t="s">
        <v>86</v>
      </c>
      <c r="AV155" s="13" t="s">
        <v>86</v>
      </c>
      <c r="AW155" s="13" t="s">
        <v>32</v>
      </c>
      <c r="AX155" s="13" t="s">
        <v>76</v>
      </c>
      <c r="AY155" s="241" t="s">
        <v>144</v>
      </c>
    </row>
    <row r="156" s="14" customFormat="1">
      <c r="A156" s="14"/>
      <c r="B156" s="242"/>
      <c r="C156" s="243"/>
      <c r="D156" s="232" t="s">
        <v>160</v>
      </c>
      <c r="E156" s="244" t="s">
        <v>1</v>
      </c>
      <c r="F156" s="245" t="s">
        <v>165</v>
      </c>
      <c r="G156" s="243"/>
      <c r="H156" s="246">
        <v>33.177999999999997</v>
      </c>
      <c r="I156" s="247"/>
      <c r="J156" s="243"/>
      <c r="K156" s="243"/>
      <c r="L156" s="248"/>
      <c r="M156" s="249"/>
      <c r="N156" s="250"/>
      <c r="O156" s="250"/>
      <c r="P156" s="250"/>
      <c r="Q156" s="250"/>
      <c r="R156" s="250"/>
      <c r="S156" s="250"/>
      <c r="T156" s="251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2" t="s">
        <v>160</v>
      </c>
      <c r="AU156" s="252" t="s">
        <v>86</v>
      </c>
      <c r="AV156" s="14" t="s">
        <v>99</v>
      </c>
      <c r="AW156" s="14" t="s">
        <v>32</v>
      </c>
      <c r="AX156" s="14" t="s">
        <v>76</v>
      </c>
      <c r="AY156" s="252" t="s">
        <v>144</v>
      </c>
    </row>
    <row r="157" s="15" customFormat="1">
      <c r="A157" s="15"/>
      <c r="B157" s="253"/>
      <c r="C157" s="254"/>
      <c r="D157" s="232" t="s">
        <v>160</v>
      </c>
      <c r="E157" s="255" t="s">
        <v>1</v>
      </c>
      <c r="F157" s="256" t="s">
        <v>166</v>
      </c>
      <c r="G157" s="254"/>
      <c r="H157" s="257">
        <v>33.177999999999997</v>
      </c>
      <c r="I157" s="258"/>
      <c r="J157" s="254"/>
      <c r="K157" s="254"/>
      <c r="L157" s="259"/>
      <c r="M157" s="260"/>
      <c r="N157" s="261"/>
      <c r="O157" s="261"/>
      <c r="P157" s="261"/>
      <c r="Q157" s="261"/>
      <c r="R157" s="261"/>
      <c r="S157" s="261"/>
      <c r="T157" s="262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3" t="s">
        <v>160</v>
      </c>
      <c r="AU157" s="263" t="s">
        <v>86</v>
      </c>
      <c r="AV157" s="15" t="s">
        <v>151</v>
      </c>
      <c r="AW157" s="15" t="s">
        <v>32</v>
      </c>
      <c r="AX157" s="15" t="s">
        <v>81</v>
      </c>
      <c r="AY157" s="263" t="s">
        <v>144</v>
      </c>
    </row>
    <row r="158" s="2" customFormat="1" ht="24.15" customHeight="1">
      <c r="A158" s="39"/>
      <c r="B158" s="40"/>
      <c r="C158" s="217" t="s">
        <v>167</v>
      </c>
      <c r="D158" s="217" t="s">
        <v>146</v>
      </c>
      <c r="E158" s="218" t="s">
        <v>180</v>
      </c>
      <c r="F158" s="219" t="s">
        <v>181</v>
      </c>
      <c r="G158" s="220" t="s">
        <v>158</v>
      </c>
      <c r="H158" s="221">
        <v>8.3200000000000003</v>
      </c>
      <c r="I158" s="222"/>
      <c r="J158" s="223">
        <f>ROUND(I158*H158,2)</f>
        <v>0</v>
      </c>
      <c r="K158" s="219" t="s">
        <v>150</v>
      </c>
      <c r="L158" s="45"/>
      <c r="M158" s="224" t="s">
        <v>1</v>
      </c>
      <c r="N158" s="225" t="s">
        <v>41</v>
      </c>
      <c r="O158" s="92"/>
      <c r="P158" s="226">
        <f>O158*H158</f>
        <v>0</v>
      </c>
      <c r="Q158" s="226">
        <v>0.01575</v>
      </c>
      <c r="R158" s="226">
        <f>Q158*H158</f>
        <v>0.13104000000000002</v>
      </c>
      <c r="S158" s="226">
        <v>0</v>
      </c>
      <c r="T158" s="22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8" t="s">
        <v>151</v>
      </c>
      <c r="AT158" s="228" t="s">
        <v>146</v>
      </c>
      <c r="AU158" s="228" t="s">
        <v>86</v>
      </c>
      <c r="AY158" s="18" t="s">
        <v>144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8" t="s">
        <v>81</v>
      </c>
      <c r="BK158" s="229">
        <f>ROUND(I158*H158,2)</f>
        <v>0</v>
      </c>
      <c r="BL158" s="18" t="s">
        <v>151</v>
      </c>
      <c r="BM158" s="228" t="s">
        <v>182</v>
      </c>
    </row>
    <row r="159" s="13" customFormat="1">
      <c r="A159" s="13"/>
      <c r="B159" s="230"/>
      <c r="C159" s="231"/>
      <c r="D159" s="232" t="s">
        <v>160</v>
      </c>
      <c r="E159" s="233" t="s">
        <v>1</v>
      </c>
      <c r="F159" s="234" t="s">
        <v>173</v>
      </c>
      <c r="G159" s="231"/>
      <c r="H159" s="235">
        <v>8.3200000000000003</v>
      </c>
      <c r="I159" s="236"/>
      <c r="J159" s="231"/>
      <c r="K159" s="231"/>
      <c r="L159" s="237"/>
      <c r="M159" s="238"/>
      <c r="N159" s="239"/>
      <c r="O159" s="239"/>
      <c r="P159" s="239"/>
      <c r="Q159" s="239"/>
      <c r="R159" s="239"/>
      <c r="S159" s="239"/>
      <c r="T159" s="24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1" t="s">
        <v>160</v>
      </c>
      <c r="AU159" s="241" t="s">
        <v>86</v>
      </c>
      <c r="AV159" s="13" t="s">
        <v>86</v>
      </c>
      <c r="AW159" s="13" t="s">
        <v>32</v>
      </c>
      <c r="AX159" s="13" t="s">
        <v>76</v>
      </c>
      <c r="AY159" s="241" t="s">
        <v>144</v>
      </c>
    </row>
    <row r="160" s="14" customFormat="1">
      <c r="A160" s="14"/>
      <c r="B160" s="242"/>
      <c r="C160" s="243"/>
      <c r="D160" s="232" t="s">
        <v>160</v>
      </c>
      <c r="E160" s="244" t="s">
        <v>1</v>
      </c>
      <c r="F160" s="245" t="s">
        <v>165</v>
      </c>
      <c r="G160" s="243"/>
      <c r="H160" s="246">
        <v>8.3200000000000003</v>
      </c>
      <c r="I160" s="247"/>
      <c r="J160" s="243"/>
      <c r="K160" s="243"/>
      <c r="L160" s="248"/>
      <c r="M160" s="249"/>
      <c r="N160" s="250"/>
      <c r="O160" s="250"/>
      <c r="P160" s="250"/>
      <c r="Q160" s="250"/>
      <c r="R160" s="250"/>
      <c r="S160" s="250"/>
      <c r="T160" s="251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2" t="s">
        <v>160</v>
      </c>
      <c r="AU160" s="252" t="s">
        <v>86</v>
      </c>
      <c r="AV160" s="14" t="s">
        <v>99</v>
      </c>
      <c r="AW160" s="14" t="s">
        <v>32</v>
      </c>
      <c r="AX160" s="14" t="s">
        <v>76</v>
      </c>
      <c r="AY160" s="252" t="s">
        <v>144</v>
      </c>
    </row>
    <row r="161" s="15" customFormat="1">
      <c r="A161" s="15"/>
      <c r="B161" s="253"/>
      <c r="C161" s="254"/>
      <c r="D161" s="232" t="s">
        <v>160</v>
      </c>
      <c r="E161" s="255" t="s">
        <v>1</v>
      </c>
      <c r="F161" s="256" t="s">
        <v>166</v>
      </c>
      <c r="G161" s="254"/>
      <c r="H161" s="257">
        <v>8.3200000000000003</v>
      </c>
      <c r="I161" s="258"/>
      <c r="J161" s="254"/>
      <c r="K161" s="254"/>
      <c r="L161" s="259"/>
      <c r="M161" s="260"/>
      <c r="N161" s="261"/>
      <c r="O161" s="261"/>
      <c r="P161" s="261"/>
      <c r="Q161" s="261"/>
      <c r="R161" s="261"/>
      <c r="S161" s="261"/>
      <c r="T161" s="262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3" t="s">
        <v>160</v>
      </c>
      <c r="AU161" s="263" t="s">
        <v>86</v>
      </c>
      <c r="AV161" s="15" t="s">
        <v>151</v>
      </c>
      <c r="AW161" s="15" t="s">
        <v>32</v>
      </c>
      <c r="AX161" s="15" t="s">
        <v>81</v>
      </c>
      <c r="AY161" s="263" t="s">
        <v>144</v>
      </c>
    </row>
    <row r="162" s="2" customFormat="1" ht="24.15" customHeight="1">
      <c r="A162" s="39"/>
      <c r="B162" s="40"/>
      <c r="C162" s="217" t="s">
        <v>183</v>
      </c>
      <c r="D162" s="217" t="s">
        <v>146</v>
      </c>
      <c r="E162" s="218" t="s">
        <v>184</v>
      </c>
      <c r="F162" s="219" t="s">
        <v>185</v>
      </c>
      <c r="G162" s="220" t="s">
        <v>158</v>
      </c>
      <c r="H162" s="221">
        <v>24.858000000000001</v>
      </c>
      <c r="I162" s="222"/>
      <c r="J162" s="223">
        <f>ROUND(I162*H162,2)</f>
        <v>0</v>
      </c>
      <c r="K162" s="219" t="s">
        <v>150</v>
      </c>
      <c r="L162" s="45"/>
      <c r="M162" s="224" t="s">
        <v>1</v>
      </c>
      <c r="N162" s="225" t="s">
        <v>41</v>
      </c>
      <c r="O162" s="92"/>
      <c r="P162" s="226">
        <f>O162*H162</f>
        <v>0</v>
      </c>
      <c r="Q162" s="226">
        <v>0.018380000000000001</v>
      </c>
      <c r="R162" s="226">
        <f>Q162*H162</f>
        <v>0.45689004</v>
      </c>
      <c r="S162" s="226">
        <v>0</v>
      </c>
      <c r="T162" s="22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8" t="s">
        <v>151</v>
      </c>
      <c r="AT162" s="228" t="s">
        <v>146</v>
      </c>
      <c r="AU162" s="228" t="s">
        <v>86</v>
      </c>
      <c r="AY162" s="18" t="s">
        <v>144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8" t="s">
        <v>81</v>
      </c>
      <c r="BK162" s="229">
        <f>ROUND(I162*H162,2)</f>
        <v>0</v>
      </c>
      <c r="BL162" s="18" t="s">
        <v>151</v>
      </c>
      <c r="BM162" s="228" t="s">
        <v>186</v>
      </c>
    </row>
    <row r="163" s="13" customFormat="1">
      <c r="A163" s="13"/>
      <c r="B163" s="230"/>
      <c r="C163" s="231"/>
      <c r="D163" s="232" t="s">
        <v>160</v>
      </c>
      <c r="E163" s="233" t="s">
        <v>1</v>
      </c>
      <c r="F163" s="234" t="s">
        <v>172</v>
      </c>
      <c r="G163" s="231"/>
      <c r="H163" s="235">
        <v>2.3849999999999998</v>
      </c>
      <c r="I163" s="236"/>
      <c r="J163" s="231"/>
      <c r="K163" s="231"/>
      <c r="L163" s="237"/>
      <c r="M163" s="238"/>
      <c r="N163" s="239"/>
      <c r="O163" s="239"/>
      <c r="P163" s="239"/>
      <c r="Q163" s="239"/>
      <c r="R163" s="239"/>
      <c r="S163" s="239"/>
      <c r="T163" s="24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1" t="s">
        <v>160</v>
      </c>
      <c r="AU163" s="241" t="s">
        <v>86</v>
      </c>
      <c r="AV163" s="13" t="s">
        <v>86</v>
      </c>
      <c r="AW163" s="13" t="s">
        <v>32</v>
      </c>
      <c r="AX163" s="13" t="s">
        <v>76</v>
      </c>
      <c r="AY163" s="241" t="s">
        <v>144</v>
      </c>
    </row>
    <row r="164" s="13" customFormat="1">
      <c r="A164" s="13"/>
      <c r="B164" s="230"/>
      <c r="C164" s="231"/>
      <c r="D164" s="232" t="s">
        <v>160</v>
      </c>
      <c r="E164" s="233" t="s">
        <v>1</v>
      </c>
      <c r="F164" s="234" t="s">
        <v>174</v>
      </c>
      <c r="G164" s="231"/>
      <c r="H164" s="235">
        <v>8.8350000000000009</v>
      </c>
      <c r="I164" s="236"/>
      <c r="J164" s="231"/>
      <c r="K164" s="231"/>
      <c r="L164" s="237"/>
      <c r="M164" s="238"/>
      <c r="N164" s="239"/>
      <c r="O164" s="239"/>
      <c r="P164" s="239"/>
      <c r="Q164" s="239"/>
      <c r="R164" s="239"/>
      <c r="S164" s="239"/>
      <c r="T164" s="24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1" t="s">
        <v>160</v>
      </c>
      <c r="AU164" s="241" t="s">
        <v>86</v>
      </c>
      <c r="AV164" s="13" t="s">
        <v>86</v>
      </c>
      <c r="AW164" s="13" t="s">
        <v>32</v>
      </c>
      <c r="AX164" s="13" t="s">
        <v>76</v>
      </c>
      <c r="AY164" s="241" t="s">
        <v>144</v>
      </c>
    </row>
    <row r="165" s="13" customFormat="1">
      <c r="A165" s="13"/>
      <c r="B165" s="230"/>
      <c r="C165" s="231"/>
      <c r="D165" s="232" t="s">
        <v>160</v>
      </c>
      <c r="E165" s="233" t="s">
        <v>1</v>
      </c>
      <c r="F165" s="234" t="s">
        <v>175</v>
      </c>
      <c r="G165" s="231"/>
      <c r="H165" s="235">
        <v>13.638</v>
      </c>
      <c r="I165" s="236"/>
      <c r="J165" s="231"/>
      <c r="K165" s="231"/>
      <c r="L165" s="237"/>
      <c r="M165" s="238"/>
      <c r="N165" s="239"/>
      <c r="O165" s="239"/>
      <c r="P165" s="239"/>
      <c r="Q165" s="239"/>
      <c r="R165" s="239"/>
      <c r="S165" s="239"/>
      <c r="T165" s="24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1" t="s">
        <v>160</v>
      </c>
      <c r="AU165" s="241" t="s">
        <v>86</v>
      </c>
      <c r="AV165" s="13" t="s">
        <v>86</v>
      </c>
      <c r="AW165" s="13" t="s">
        <v>32</v>
      </c>
      <c r="AX165" s="13" t="s">
        <v>76</v>
      </c>
      <c r="AY165" s="241" t="s">
        <v>144</v>
      </c>
    </row>
    <row r="166" s="14" customFormat="1">
      <c r="A166" s="14"/>
      <c r="B166" s="242"/>
      <c r="C166" s="243"/>
      <c r="D166" s="232" t="s">
        <v>160</v>
      </c>
      <c r="E166" s="244" t="s">
        <v>1</v>
      </c>
      <c r="F166" s="245" t="s">
        <v>165</v>
      </c>
      <c r="G166" s="243"/>
      <c r="H166" s="246">
        <v>24.858000000000001</v>
      </c>
      <c r="I166" s="247"/>
      <c r="J166" s="243"/>
      <c r="K166" s="243"/>
      <c r="L166" s="248"/>
      <c r="M166" s="249"/>
      <c r="N166" s="250"/>
      <c r="O166" s="250"/>
      <c r="P166" s="250"/>
      <c r="Q166" s="250"/>
      <c r="R166" s="250"/>
      <c r="S166" s="250"/>
      <c r="T166" s="251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2" t="s">
        <v>160</v>
      </c>
      <c r="AU166" s="252" t="s">
        <v>86</v>
      </c>
      <c r="AV166" s="14" t="s">
        <v>99</v>
      </c>
      <c r="AW166" s="14" t="s">
        <v>32</v>
      </c>
      <c r="AX166" s="14" t="s">
        <v>76</v>
      </c>
      <c r="AY166" s="252" t="s">
        <v>144</v>
      </c>
    </row>
    <row r="167" s="15" customFormat="1">
      <c r="A167" s="15"/>
      <c r="B167" s="253"/>
      <c r="C167" s="254"/>
      <c r="D167" s="232" t="s">
        <v>160</v>
      </c>
      <c r="E167" s="255" t="s">
        <v>1</v>
      </c>
      <c r="F167" s="256" t="s">
        <v>166</v>
      </c>
      <c r="G167" s="254"/>
      <c r="H167" s="257">
        <v>24.858000000000001</v>
      </c>
      <c r="I167" s="258"/>
      <c r="J167" s="254"/>
      <c r="K167" s="254"/>
      <c r="L167" s="259"/>
      <c r="M167" s="260"/>
      <c r="N167" s="261"/>
      <c r="O167" s="261"/>
      <c r="P167" s="261"/>
      <c r="Q167" s="261"/>
      <c r="R167" s="261"/>
      <c r="S167" s="261"/>
      <c r="T167" s="262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3" t="s">
        <v>160</v>
      </c>
      <c r="AU167" s="263" t="s">
        <v>86</v>
      </c>
      <c r="AV167" s="15" t="s">
        <v>151</v>
      </c>
      <c r="AW167" s="15" t="s">
        <v>32</v>
      </c>
      <c r="AX167" s="15" t="s">
        <v>81</v>
      </c>
      <c r="AY167" s="263" t="s">
        <v>144</v>
      </c>
    </row>
    <row r="168" s="2" customFormat="1" ht="37.8" customHeight="1">
      <c r="A168" s="39"/>
      <c r="B168" s="40"/>
      <c r="C168" s="217" t="s">
        <v>187</v>
      </c>
      <c r="D168" s="217" t="s">
        <v>146</v>
      </c>
      <c r="E168" s="218" t="s">
        <v>188</v>
      </c>
      <c r="F168" s="219" t="s">
        <v>189</v>
      </c>
      <c r="G168" s="220" t="s">
        <v>158</v>
      </c>
      <c r="H168" s="221">
        <v>88.939999999999998</v>
      </c>
      <c r="I168" s="222"/>
      <c r="J168" s="223">
        <f>ROUND(I168*H168,2)</f>
        <v>0</v>
      </c>
      <c r="K168" s="219" t="s">
        <v>150</v>
      </c>
      <c r="L168" s="45"/>
      <c r="M168" s="224" t="s">
        <v>1</v>
      </c>
      <c r="N168" s="225" t="s">
        <v>41</v>
      </c>
      <c r="O168" s="92"/>
      <c r="P168" s="226">
        <f>O168*H168</f>
        <v>0</v>
      </c>
      <c r="Q168" s="226">
        <v>0.0057099999999999998</v>
      </c>
      <c r="R168" s="226">
        <f>Q168*H168</f>
        <v>0.50784739999999995</v>
      </c>
      <c r="S168" s="226">
        <v>0</v>
      </c>
      <c r="T168" s="22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28" t="s">
        <v>151</v>
      </c>
      <c r="AT168" s="228" t="s">
        <v>146</v>
      </c>
      <c r="AU168" s="228" t="s">
        <v>86</v>
      </c>
      <c r="AY168" s="18" t="s">
        <v>144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8" t="s">
        <v>81</v>
      </c>
      <c r="BK168" s="229">
        <f>ROUND(I168*H168,2)</f>
        <v>0</v>
      </c>
      <c r="BL168" s="18" t="s">
        <v>151</v>
      </c>
      <c r="BM168" s="228" t="s">
        <v>190</v>
      </c>
    </row>
    <row r="169" s="13" customFormat="1">
      <c r="A169" s="13"/>
      <c r="B169" s="230"/>
      <c r="C169" s="231"/>
      <c r="D169" s="232" t="s">
        <v>160</v>
      </c>
      <c r="E169" s="233" t="s">
        <v>1</v>
      </c>
      <c r="F169" s="234" t="s">
        <v>191</v>
      </c>
      <c r="G169" s="231"/>
      <c r="H169" s="235">
        <v>45.354999999999997</v>
      </c>
      <c r="I169" s="236"/>
      <c r="J169" s="231"/>
      <c r="K169" s="231"/>
      <c r="L169" s="237"/>
      <c r="M169" s="238"/>
      <c r="N169" s="239"/>
      <c r="O169" s="239"/>
      <c r="P169" s="239"/>
      <c r="Q169" s="239"/>
      <c r="R169" s="239"/>
      <c r="S169" s="239"/>
      <c r="T169" s="24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1" t="s">
        <v>160</v>
      </c>
      <c r="AU169" s="241" t="s">
        <v>86</v>
      </c>
      <c r="AV169" s="13" t="s">
        <v>86</v>
      </c>
      <c r="AW169" s="13" t="s">
        <v>32</v>
      </c>
      <c r="AX169" s="13" t="s">
        <v>76</v>
      </c>
      <c r="AY169" s="241" t="s">
        <v>144</v>
      </c>
    </row>
    <row r="170" s="13" customFormat="1">
      <c r="A170" s="13"/>
      <c r="B170" s="230"/>
      <c r="C170" s="231"/>
      <c r="D170" s="232" t="s">
        <v>160</v>
      </c>
      <c r="E170" s="233" t="s">
        <v>1</v>
      </c>
      <c r="F170" s="234" t="s">
        <v>192</v>
      </c>
      <c r="G170" s="231"/>
      <c r="H170" s="235">
        <v>43.585000000000001</v>
      </c>
      <c r="I170" s="236"/>
      <c r="J170" s="231"/>
      <c r="K170" s="231"/>
      <c r="L170" s="237"/>
      <c r="M170" s="238"/>
      <c r="N170" s="239"/>
      <c r="O170" s="239"/>
      <c r="P170" s="239"/>
      <c r="Q170" s="239"/>
      <c r="R170" s="239"/>
      <c r="S170" s="239"/>
      <c r="T170" s="24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1" t="s">
        <v>160</v>
      </c>
      <c r="AU170" s="241" t="s">
        <v>86</v>
      </c>
      <c r="AV170" s="13" t="s">
        <v>86</v>
      </c>
      <c r="AW170" s="13" t="s">
        <v>32</v>
      </c>
      <c r="AX170" s="13" t="s">
        <v>76</v>
      </c>
      <c r="AY170" s="241" t="s">
        <v>144</v>
      </c>
    </row>
    <row r="171" s="14" customFormat="1">
      <c r="A171" s="14"/>
      <c r="B171" s="242"/>
      <c r="C171" s="243"/>
      <c r="D171" s="232" t="s">
        <v>160</v>
      </c>
      <c r="E171" s="244" t="s">
        <v>1</v>
      </c>
      <c r="F171" s="245" t="s">
        <v>165</v>
      </c>
      <c r="G171" s="243"/>
      <c r="H171" s="246">
        <v>88.939999999999998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2" t="s">
        <v>160</v>
      </c>
      <c r="AU171" s="252" t="s">
        <v>86</v>
      </c>
      <c r="AV171" s="14" t="s">
        <v>99</v>
      </c>
      <c r="AW171" s="14" t="s">
        <v>32</v>
      </c>
      <c r="AX171" s="14" t="s">
        <v>76</v>
      </c>
      <c r="AY171" s="252" t="s">
        <v>144</v>
      </c>
    </row>
    <row r="172" s="15" customFormat="1">
      <c r="A172" s="15"/>
      <c r="B172" s="253"/>
      <c r="C172" s="254"/>
      <c r="D172" s="232" t="s">
        <v>160</v>
      </c>
      <c r="E172" s="255" t="s">
        <v>1</v>
      </c>
      <c r="F172" s="256" t="s">
        <v>166</v>
      </c>
      <c r="G172" s="254"/>
      <c r="H172" s="257">
        <v>88.939999999999998</v>
      </c>
      <c r="I172" s="258"/>
      <c r="J172" s="254"/>
      <c r="K172" s="254"/>
      <c r="L172" s="259"/>
      <c r="M172" s="260"/>
      <c r="N172" s="261"/>
      <c r="O172" s="261"/>
      <c r="P172" s="261"/>
      <c r="Q172" s="261"/>
      <c r="R172" s="261"/>
      <c r="S172" s="261"/>
      <c r="T172" s="262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3" t="s">
        <v>160</v>
      </c>
      <c r="AU172" s="263" t="s">
        <v>86</v>
      </c>
      <c r="AV172" s="15" t="s">
        <v>151</v>
      </c>
      <c r="AW172" s="15" t="s">
        <v>32</v>
      </c>
      <c r="AX172" s="15" t="s">
        <v>81</v>
      </c>
      <c r="AY172" s="263" t="s">
        <v>144</v>
      </c>
    </row>
    <row r="173" s="2" customFormat="1" ht="24.15" customHeight="1">
      <c r="A173" s="39"/>
      <c r="B173" s="40"/>
      <c r="C173" s="217" t="s">
        <v>193</v>
      </c>
      <c r="D173" s="217" t="s">
        <v>146</v>
      </c>
      <c r="E173" s="218" t="s">
        <v>194</v>
      </c>
      <c r="F173" s="219" t="s">
        <v>195</v>
      </c>
      <c r="G173" s="220" t="s">
        <v>149</v>
      </c>
      <c r="H173" s="221">
        <v>3</v>
      </c>
      <c r="I173" s="222"/>
      <c r="J173" s="223">
        <f>ROUND(I173*H173,2)</f>
        <v>0</v>
      </c>
      <c r="K173" s="219" t="s">
        <v>150</v>
      </c>
      <c r="L173" s="45"/>
      <c r="M173" s="224" t="s">
        <v>1</v>
      </c>
      <c r="N173" s="225" t="s">
        <v>41</v>
      </c>
      <c r="O173" s="92"/>
      <c r="P173" s="226">
        <f>O173*H173</f>
        <v>0</v>
      </c>
      <c r="Q173" s="226">
        <v>0.017770000000000001</v>
      </c>
      <c r="R173" s="226">
        <f>Q173*H173</f>
        <v>0.053310000000000003</v>
      </c>
      <c r="S173" s="226">
        <v>0</v>
      </c>
      <c r="T173" s="22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28" t="s">
        <v>151</v>
      </c>
      <c r="AT173" s="228" t="s">
        <v>146</v>
      </c>
      <c r="AU173" s="228" t="s">
        <v>86</v>
      </c>
      <c r="AY173" s="18" t="s">
        <v>144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8" t="s">
        <v>81</v>
      </c>
      <c r="BK173" s="229">
        <f>ROUND(I173*H173,2)</f>
        <v>0</v>
      </c>
      <c r="BL173" s="18" t="s">
        <v>151</v>
      </c>
      <c r="BM173" s="228" t="s">
        <v>196</v>
      </c>
    </row>
    <row r="174" s="13" customFormat="1">
      <c r="A174" s="13"/>
      <c r="B174" s="230"/>
      <c r="C174" s="231"/>
      <c r="D174" s="232" t="s">
        <v>160</v>
      </c>
      <c r="E174" s="233" t="s">
        <v>1</v>
      </c>
      <c r="F174" s="234" t="s">
        <v>197</v>
      </c>
      <c r="G174" s="231"/>
      <c r="H174" s="235">
        <v>1</v>
      </c>
      <c r="I174" s="236"/>
      <c r="J174" s="231"/>
      <c r="K174" s="231"/>
      <c r="L174" s="237"/>
      <c r="M174" s="238"/>
      <c r="N174" s="239"/>
      <c r="O174" s="239"/>
      <c r="P174" s="239"/>
      <c r="Q174" s="239"/>
      <c r="R174" s="239"/>
      <c r="S174" s="239"/>
      <c r="T174" s="24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1" t="s">
        <v>160</v>
      </c>
      <c r="AU174" s="241" t="s">
        <v>86</v>
      </c>
      <c r="AV174" s="13" t="s">
        <v>86</v>
      </c>
      <c r="AW174" s="13" t="s">
        <v>32</v>
      </c>
      <c r="AX174" s="13" t="s">
        <v>76</v>
      </c>
      <c r="AY174" s="241" t="s">
        <v>144</v>
      </c>
    </row>
    <row r="175" s="13" customFormat="1">
      <c r="A175" s="13"/>
      <c r="B175" s="230"/>
      <c r="C175" s="231"/>
      <c r="D175" s="232" t="s">
        <v>160</v>
      </c>
      <c r="E175" s="233" t="s">
        <v>1</v>
      </c>
      <c r="F175" s="234" t="s">
        <v>198</v>
      </c>
      <c r="G175" s="231"/>
      <c r="H175" s="235">
        <v>1</v>
      </c>
      <c r="I175" s="236"/>
      <c r="J175" s="231"/>
      <c r="K175" s="231"/>
      <c r="L175" s="237"/>
      <c r="M175" s="238"/>
      <c r="N175" s="239"/>
      <c r="O175" s="239"/>
      <c r="P175" s="239"/>
      <c r="Q175" s="239"/>
      <c r="R175" s="239"/>
      <c r="S175" s="239"/>
      <c r="T175" s="24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1" t="s">
        <v>160</v>
      </c>
      <c r="AU175" s="241" t="s">
        <v>86</v>
      </c>
      <c r="AV175" s="13" t="s">
        <v>86</v>
      </c>
      <c r="AW175" s="13" t="s">
        <v>32</v>
      </c>
      <c r="AX175" s="13" t="s">
        <v>76</v>
      </c>
      <c r="AY175" s="241" t="s">
        <v>144</v>
      </c>
    </row>
    <row r="176" s="13" customFormat="1">
      <c r="A176" s="13"/>
      <c r="B176" s="230"/>
      <c r="C176" s="231"/>
      <c r="D176" s="232" t="s">
        <v>160</v>
      </c>
      <c r="E176" s="233" t="s">
        <v>1</v>
      </c>
      <c r="F176" s="234" t="s">
        <v>199</v>
      </c>
      <c r="G176" s="231"/>
      <c r="H176" s="235">
        <v>1</v>
      </c>
      <c r="I176" s="236"/>
      <c r="J176" s="231"/>
      <c r="K176" s="231"/>
      <c r="L176" s="237"/>
      <c r="M176" s="238"/>
      <c r="N176" s="239"/>
      <c r="O176" s="239"/>
      <c r="P176" s="239"/>
      <c r="Q176" s="239"/>
      <c r="R176" s="239"/>
      <c r="S176" s="239"/>
      <c r="T176" s="24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1" t="s">
        <v>160</v>
      </c>
      <c r="AU176" s="241" t="s">
        <v>86</v>
      </c>
      <c r="AV176" s="13" t="s">
        <v>86</v>
      </c>
      <c r="AW176" s="13" t="s">
        <v>32</v>
      </c>
      <c r="AX176" s="13" t="s">
        <v>76</v>
      </c>
      <c r="AY176" s="241" t="s">
        <v>144</v>
      </c>
    </row>
    <row r="177" s="14" customFormat="1">
      <c r="A177" s="14"/>
      <c r="B177" s="242"/>
      <c r="C177" s="243"/>
      <c r="D177" s="232" t="s">
        <v>160</v>
      </c>
      <c r="E177" s="244" t="s">
        <v>1</v>
      </c>
      <c r="F177" s="245" t="s">
        <v>165</v>
      </c>
      <c r="G177" s="243"/>
      <c r="H177" s="246">
        <v>3</v>
      </c>
      <c r="I177" s="247"/>
      <c r="J177" s="243"/>
      <c r="K177" s="243"/>
      <c r="L177" s="248"/>
      <c r="M177" s="249"/>
      <c r="N177" s="250"/>
      <c r="O177" s="250"/>
      <c r="P177" s="250"/>
      <c r="Q177" s="250"/>
      <c r="R177" s="250"/>
      <c r="S177" s="250"/>
      <c r="T177" s="251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2" t="s">
        <v>160</v>
      </c>
      <c r="AU177" s="252" t="s">
        <v>86</v>
      </c>
      <c r="AV177" s="14" t="s">
        <v>99</v>
      </c>
      <c r="AW177" s="14" t="s">
        <v>32</v>
      </c>
      <c r="AX177" s="14" t="s">
        <v>76</v>
      </c>
      <c r="AY177" s="252" t="s">
        <v>144</v>
      </c>
    </row>
    <row r="178" s="15" customFormat="1">
      <c r="A178" s="15"/>
      <c r="B178" s="253"/>
      <c r="C178" s="254"/>
      <c r="D178" s="232" t="s">
        <v>160</v>
      </c>
      <c r="E178" s="255" t="s">
        <v>1</v>
      </c>
      <c r="F178" s="256" t="s">
        <v>166</v>
      </c>
      <c r="G178" s="254"/>
      <c r="H178" s="257">
        <v>3</v>
      </c>
      <c r="I178" s="258"/>
      <c r="J178" s="254"/>
      <c r="K178" s="254"/>
      <c r="L178" s="259"/>
      <c r="M178" s="260"/>
      <c r="N178" s="261"/>
      <c r="O178" s="261"/>
      <c r="P178" s="261"/>
      <c r="Q178" s="261"/>
      <c r="R178" s="261"/>
      <c r="S178" s="261"/>
      <c r="T178" s="262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3" t="s">
        <v>160</v>
      </c>
      <c r="AU178" s="263" t="s">
        <v>86</v>
      </c>
      <c r="AV178" s="15" t="s">
        <v>151</v>
      </c>
      <c r="AW178" s="15" t="s">
        <v>32</v>
      </c>
      <c r="AX178" s="15" t="s">
        <v>81</v>
      </c>
      <c r="AY178" s="263" t="s">
        <v>144</v>
      </c>
    </row>
    <row r="179" s="2" customFormat="1" ht="24.15" customHeight="1">
      <c r="A179" s="39"/>
      <c r="B179" s="40"/>
      <c r="C179" s="264" t="s">
        <v>200</v>
      </c>
      <c r="D179" s="264" t="s">
        <v>201</v>
      </c>
      <c r="E179" s="265" t="s">
        <v>202</v>
      </c>
      <c r="F179" s="266" t="s">
        <v>203</v>
      </c>
      <c r="G179" s="267" t="s">
        <v>149</v>
      </c>
      <c r="H179" s="268">
        <v>1</v>
      </c>
      <c r="I179" s="269"/>
      <c r="J179" s="270">
        <f>ROUND(I179*H179,2)</f>
        <v>0</v>
      </c>
      <c r="K179" s="266" t="s">
        <v>150</v>
      </c>
      <c r="L179" s="271"/>
      <c r="M179" s="272" t="s">
        <v>1</v>
      </c>
      <c r="N179" s="273" t="s">
        <v>41</v>
      </c>
      <c r="O179" s="92"/>
      <c r="P179" s="226">
        <f>O179*H179</f>
        <v>0</v>
      </c>
      <c r="Q179" s="226">
        <v>0.01753</v>
      </c>
      <c r="R179" s="226">
        <f>Q179*H179</f>
        <v>0.01753</v>
      </c>
      <c r="S179" s="226">
        <v>0</v>
      </c>
      <c r="T179" s="227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28" t="s">
        <v>187</v>
      </c>
      <c r="AT179" s="228" t="s">
        <v>201</v>
      </c>
      <c r="AU179" s="228" t="s">
        <v>86</v>
      </c>
      <c r="AY179" s="18" t="s">
        <v>144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8" t="s">
        <v>81</v>
      </c>
      <c r="BK179" s="229">
        <f>ROUND(I179*H179,2)</f>
        <v>0</v>
      </c>
      <c r="BL179" s="18" t="s">
        <v>151</v>
      </c>
      <c r="BM179" s="228" t="s">
        <v>204</v>
      </c>
    </row>
    <row r="180" s="2" customFormat="1" ht="24.15" customHeight="1">
      <c r="A180" s="39"/>
      <c r="B180" s="40"/>
      <c r="C180" s="264" t="s">
        <v>205</v>
      </c>
      <c r="D180" s="264" t="s">
        <v>201</v>
      </c>
      <c r="E180" s="265" t="s">
        <v>206</v>
      </c>
      <c r="F180" s="266" t="s">
        <v>207</v>
      </c>
      <c r="G180" s="267" t="s">
        <v>149</v>
      </c>
      <c r="H180" s="268">
        <v>1</v>
      </c>
      <c r="I180" s="269"/>
      <c r="J180" s="270">
        <f>ROUND(I180*H180,2)</f>
        <v>0</v>
      </c>
      <c r="K180" s="266" t="s">
        <v>150</v>
      </c>
      <c r="L180" s="271"/>
      <c r="M180" s="272" t="s">
        <v>1</v>
      </c>
      <c r="N180" s="273" t="s">
        <v>41</v>
      </c>
      <c r="O180" s="92"/>
      <c r="P180" s="226">
        <f>O180*H180</f>
        <v>0</v>
      </c>
      <c r="Q180" s="226">
        <v>0.017930000000000001</v>
      </c>
      <c r="R180" s="226">
        <f>Q180*H180</f>
        <v>0.017930000000000001</v>
      </c>
      <c r="S180" s="226">
        <v>0</v>
      </c>
      <c r="T180" s="22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28" t="s">
        <v>187</v>
      </c>
      <c r="AT180" s="228" t="s">
        <v>201</v>
      </c>
      <c r="AU180" s="228" t="s">
        <v>86</v>
      </c>
      <c r="AY180" s="18" t="s">
        <v>144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8" t="s">
        <v>81</v>
      </c>
      <c r="BK180" s="229">
        <f>ROUND(I180*H180,2)</f>
        <v>0</v>
      </c>
      <c r="BL180" s="18" t="s">
        <v>151</v>
      </c>
      <c r="BM180" s="228" t="s">
        <v>208</v>
      </c>
    </row>
    <row r="181" s="2" customFormat="1" ht="24.15" customHeight="1">
      <c r="A181" s="39"/>
      <c r="B181" s="40"/>
      <c r="C181" s="264" t="s">
        <v>8</v>
      </c>
      <c r="D181" s="264" t="s">
        <v>201</v>
      </c>
      <c r="E181" s="265" t="s">
        <v>209</v>
      </c>
      <c r="F181" s="266" t="s">
        <v>210</v>
      </c>
      <c r="G181" s="267" t="s">
        <v>149</v>
      </c>
      <c r="H181" s="268">
        <v>1</v>
      </c>
      <c r="I181" s="269"/>
      <c r="J181" s="270">
        <f>ROUND(I181*H181,2)</f>
        <v>0</v>
      </c>
      <c r="K181" s="266" t="s">
        <v>150</v>
      </c>
      <c r="L181" s="271"/>
      <c r="M181" s="272" t="s">
        <v>1</v>
      </c>
      <c r="N181" s="273" t="s">
        <v>41</v>
      </c>
      <c r="O181" s="92"/>
      <c r="P181" s="226">
        <f>O181*H181</f>
        <v>0</v>
      </c>
      <c r="Q181" s="226">
        <v>0.019230000000000001</v>
      </c>
      <c r="R181" s="226">
        <f>Q181*H181</f>
        <v>0.019230000000000001</v>
      </c>
      <c r="S181" s="226">
        <v>0</v>
      </c>
      <c r="T181" s="22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8" t="s">
        <v>187</v>
      </c>
      <c r="AT181" s="228" t="s">
        <v>201</v>
      </c>
      <c r="AU181" s="228" t="s">
        <v>86</v>
      </c>
      <c r="AY181" s="18" t="s">
        <v>144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8" t="s">
        <v>81</v>
      </c>
      <c r="BK181" s="229">
        <f>ROUND(I181*H181,2)</f>
        <v>0</v>
      </c>
      <c r="BL181" s="18" t="s">
        <v>151</v>
      </c>
      <c r="BM181" s="228" t="s">
        <v>211</v>
      </c>
    </row>
    <row r="182" s="12" customFormat="1" ht="22.8" customHeight="1">
      <c r="A182" s="12"/>
      <c r="B182" s="201"/>
      <c r="C182" s="202"/>
      <c r="D182" s="203" t="s">
        <v>75</v>
      </c>
      <c r="E182" s="215" t="s">
        <v>193</v>
      </c>
      <c r="F182" s="215" t="s">
        <v>212</v>
      </c>
      <c r="G182" s="202"/>
      <c r="H182" s="202"/>
      <c r="I182" s="205"/>
      <c r="J182" s="216">
        <f>BK182</f>
        <v>0</v>
      </c>
      <c r="K182" s="202"/>
      <c r="L182" s="207"/>
      <c r="M182" s="208"/>
      <c r="N182" s="209"/>
      <c r="O182" s="209"/>
      <c r="P182" s="210">
        <f>SUM(P183:P231)</f>
        <v>0</v>
      </c>
      <c r="Q182" s="209"/>
      <c r="R182" s="210">
        <f>SUM(R183:R231)</f>
        <v>0.018832999999999999</v>
      </c>
      <c r="S182" s="209"/>
      <c r="T182" s="211">
        <f>SUM(T183:T231)</f>
        <v>6.9900099999999998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2" t="s">
        <v>81</v>
      </c>
      <c r="AT182" s="213" t="s">
        <v>75</v>
      </c>
      <c r="AU182" s="213" t="s">
        <v>81</v>
      </c>
      <c r="AY182" s="212" t="s">
        <v>144</v>
      </c>
      <c r="BK182" s="214">
        <f>SUM(BK183:BK231)</f>
        <v>0</v>
      </c>
    </row>
    <row r="183" s="2" customFormat="1" ht="33" customHeight="1">
      <c r="A183" s="39"/>
      <c r="B183" s="40"/>
      <c r="C183" s="217" t="s">
        <v>213</v>
      </c>
      <c r="D183" s="217" t="s">
        <v>146</v>
      </c>
      <c r="E183" s="218" t="s">
        <v>214</v>
      </c>
      <c r="F183" s="219" t="s">
        <v>215</v>
      </c>
      <c r="G183" s="220" t="s">
        <v>158</v>
      </c>
      <c r="H183" s="221">
        <v>47.640000000000001</v>
      </c>
      <c r="I183" s="222"/>
      <c r="J183" s="223">
        <f>ROUND(I183*H183,2)</f>
        <v>0</v>
      </c>
      <c r="K183" s="219" t="s">
        <v>150</v>
      </c>
      <c r="L183" s="45"/>
      <c r="M183" s="224" t="s">
        <v>1</v>
      </c>
      <c r="N183" s="225" t="s">
        <v>41</v>
      </c>
      <c r="O183" s="92"/>
      <c r="P183" s="226">
        <f>O183*H183</f>
        <v>0</v>
      </c>
      <c r="Q183" s="226">
        <v>0.00012999999999999999</v>
      </c>
      <c r="R183" s="226">
        <f>Q183*H183</f>
        <v>0.0061931999999999994</v>
      </c>
      <c r="S183" s="226">
        <v>0</v>
      </c>
      <c r="T183" s="22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28" t="s">
        <v>151</v>
      </c>
      <c r="AT183" s="228" t="s">
        <v>146</v>
      </c>
      <c r="AU183" s="228" t="s">
        <v>86</v>
      </c>
      <c r="AY183" s="18" t="s">
        <v>144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8" t="s">
        <v>81</v>
      </c>
      <c r="BK183" s="229">
        <f>ROUND(I183*H183,2)</f>
        <v>0</v>
      </c>
      <c r="BL183" s="18" t="s">
        <v>151</v>
      </c>
      <c r="BM183" s="228" t="s">
        <v>216</v>
      </c>
    </row>
    <row r="184" s="13" customFormat="1">
      <c r="A184" s="13"/>
      <c r="B184" s="230"/>
      <c r="C184" s="231"/>
      <c r="D184" s="232" t="s">
        <v>160</v>
      </c>
      <c r="E184" s="233" t="s">
        <v>1</v>
      </c>
      <c r="F184" s="234" t="s">
        <v>217</v>
      </c>
      <c r="G184" s="231"/>
      <c r="H184" s="235">
        <v>47.640000000000001</v>
      </c>
      <c r="I184" s="236"/>
      <c r="J184" s="231"/>
      <c r="K184" s="231"/>
      <c r="L184" s="237"/>
      <c r="M184" s="238"/>
      <c r="N184" s="239"/>
      <c r="O184" s="239"/>
      <c r="P184" s="239"/>
      <c r="Q184" s="239"/>
      <c r="R184" s="239"/>
      <c r="S184" s="239"/>
      <c r="T184" s="24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1" t="s">
        <v>160</v>
      </c>
      <c r="AU184" s="241" t="s">
        <v>86</v>
      </c>
      <c r="AV184" s="13" t="s">
        <v>86</v>
      </c>
      <c r="AW184" s="13" t="s">
        <v>32</v>
      </c>
      <c r="AX184" s="13" t="s">
        <v>76</v>
      </c>
      <c r="AY184" s="241" t="s">
        <v>144</v>
      </c>
    </row>
    <row r="185" s="14" customFormat="1">
      <c r="A185" s="14"/>
      <c r="B185" s="242"/>
      <c r="C185" s="243"/>
      <c r="D185" s="232" t="s">
        <v>160</v>
      </c>
      <c r="E185" s="244" t="s">
        <v>1</v>
      </c>
      <c r="F185" s="245" t="s">
        <v>165</v>
      </c>
      <c r="G185" s="243"/>
      <c r="H185" s="246">
        <v>47.640000000000001</v>
      </c>
      <c r="I185" s="247"/>
      <c r="J185" s="243"/>
      <c r="K185" s="243"/>
      <c r="L185" s="248"/>
      <c r="M185" s="249"/>
      <c r="N185" s="250"/>
      <c r="O185" s="250"/>
      <c r="P185" s="250"/>
      <c r="Q185" s="250"/>
      <c r="R185" s="250"/>
      <c r="S185" s="250"/>
      <c r="T185" s="251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2" t="s">
        <v>160</v>
      </c>
      <c r="AU185" s="252" t="s">
        <v>86</v>
      </c>
      <c r="AV185" s="14" t="s">
        <v>99</v>
      </c>
      <c r="AW185" s="14" t="s">
        <v>32</v>
      </c>
      <c r="AX185" s="14" t="s">
        <v>76</v>
      </c>
      <c r="AY185" s="252" t="s">
        <v>144</v>
      </c>
    </row>
    <row r="186" s="15" customFormat="1">
      <c r="A186" s="15"/>
      <c r="B186" s="253"/>
      <c r="C186" s="254"/>
      <c r="D186" s="232" t="s">
        <v>160</v>
      </c>
      <c r="E186" s="255" t="s">
        <v>1</v>
      </c>
      <c r="F186" s="256" t="s">
        <v>166</v>
      </c>
      <c r="G186" s="254"/>
      <c r="H186" s="257">
        <v>47.640000000000001</v>
      </c>
      <c r="I186" s="258"/>
      <c r="J186" s="254"/>
      <c r="K186" s="254"/>
      <c r="L186" s="259"/>
      <c r="M186" s="260"/>
      <c r="N186" s="261"/>
      <c r="O186" s="261"/>
      <c r="P186" s="261"/>
      <c r="Q186" s="261"/>
      <c r="R186" s="261"/>
      <c r="S186" s="261"/>
      <c r="T186" s="262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3" t="s">
        <v>160</v>
      </c>
      <c r="AU186" s="263" t="s">
        <v>86</v>
      </c>
      <c r="AV186" s="15" t="s">
        <v>151</v>
      </c>
      <c r="AW186" s="15" t="s">
        <v>32</v>
      </c>
      <c r="AX186" s="15" t="s">
        <v>81</v>
      </c>
      <c r="AY186" s="263" t="s">
        <v>144</v>
      </c>
    </row>
    <row r="187" s="2" customFormat="1" ht="24.15" customHeight="1">
      <c r="A187" s="39"/>
      <c r="B187" s="40"/>
      <c r="C187" s="217" t="s">
        <v>218</v>
      </c>
      <c r="D187" s="217" t="s">
        <v>146</v>
      </c>
      <c r="E187" s="218" t="s">
        <v>219</v>
      </c>
      <c r="F187" s="219" t="s">
        <v>220</v>
      </c>
      <c r="G187" s="220" t="s">
        <v>158</v>
      </c>
      <c r="H187" s="221">
        <v>47.640000000000001</v>
      </c>
      <c r="I187" s="222"/>
      <c r="J187" s="223">
        <f>ROUND(I187*H187,2)</f>
        <v>0</v>
      </c>
      <c r="K187" s="219" t="s">
        <v>150</v>
      </c>
      <c r="L187" s="45"/>
      <c r="M187" s="224" t="s">
        <v>1</v>
      </c>
      <c r="N187" s="225" t="s">
        <v>41</v>
      </c>
      <c r="O187" s="92"/>
      <c r="P187" s="226">
        <f>O187*H187</f>
        <v>0</v>
      </c>
      <c r="Q187" s="226">
        <v>4.0000000000000003E-05</v>
      </c>
      <c r="R187" s="226">
        <f>Q187*H187</f>
        <v>0.0019056000000000001</v>
      </c>
      <c r="S187" s="226">
        <v>0</v>
      </c>
      <c r="T187" s="22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28" t="s">
        <v>151</v>
      </c>
      <c r="AT187" s="228" t="s">
        <v>146</v>
      </c>
      <c r="AU187" s="228" t="s">
        <v>86</v>
      </c>
      <c r="AY187" s="18" t="s">
        <v>144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8" t="s">
        <v>81</v>
      </c>
      <c r="BK187" s="229">
        <f>ROUND(I187*H187,2)</f>
        <v>0</v>
      </c>
      <c r="BL187" s="18" t="s">
        <v>151</v>
      </c>
      <c r="BM187" s="228" t="s">
        <v>221</v>
      </c>
    </row>
    <row r="188" s="2" customFormat="1" ht="44.25" customHeight="1">
      <c r="A188" s="39"/>
      <c r="B188" s="40"/>
      <c r="C188" s="217" t="s">
        <v>222</v>
      </c>
      <c r="D188" s="217" t="s">
        <v>146</v>
      </c>
      <c r="E188" s="218" t="s">
        <v>223</v>
      </c>
      <c r="F188" s="219" t="s">
        <v>224</v>
      </c>
      <c r="G188" s="220" t="s">
        <v>225</v>
      </c>
      <c r="H188" s="221">
        <v>16</v>
      </c>
      <c r="I188" s="222"/>
      <c r="J188" s="223">
        <f>ROUND(I188*H188,2)</f>
        <v>0</v>
      </c>
      <c r="K188" s="219" t="s">
        <v>150</v>
      </c>
      <c r="L188" s="45"/>
      <c r="M188" s="224" t="s">
        <v>1</v>
      </c>
      <c r="N188" s="225" t="s">
        <v>41</v>
      </c>
      <c r="O188" s="92"/>
      <c r="P188" s="226">
        <f>O188*H188</f>
        <v>0</v>
      </c>
      <c r="Q188" s="226">
        <v>0</v>
      </c>
      <c r="R188" s="226">
        <f>Q188*H188</f>
        <v>0</v>
      </c>
      <c r="S188" s="226">
        <v>0</v>
      </c>
      <c r="T188" s="22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28" t="s">
        <v>151</v>
      </c>
      <c r="AT188" s="228" t="s">
        <v>146</v>
      </c>
      <c r="AU188" s="228" t="s">
        <v>86</v>
      </c>
      <c r="AY188" s="18" t="s">
        <v>144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8" t="s">
        <v>81</v>
      </c>
      <c r="BK188" s="229">
        <f>ROUND(I188*H188,2)</f>
        <v>0</v>
      </c>
      <c r="BL188" s="18" t="s">
        <v>151</v>
      </c>
      <c r="BM188" s="228" t="s">
        <v>226</v>
      </c>
    </row>
    <row r="189" s="13" customFormat="1">
      <c r="A189" s="13"/>
      <c r="B189" s="230"/>
      <c r="C189" s="231"/>
      <c r="D189" s="232" t="s">
        <v>160</v>
      </c>
      <c r="E189" s="233" t="s">
        <v>1</v>
      </c>
      <c r="F189" s="234" t="s">
        <v>227</v>
      </c>
      <c r="G189" s="231"/>
      <c r="H189" s="235">
        <v>16</v>
      </c>
      <c r="I189" s="236"/>
      <c r="J189" s="231"/>
      <c r="K189" s="231"/>
      <c r="L189" s="237"/>
      <c r="M189" s="238"/>
      <c r="N189" s="239"/>
      <c r="O189" s="239"/>
      <c r="P189" s="239"/>
      <c r="Q189" s="239"/>
      <c r="R189" s="239"/>
      <c r="S189" s="239"/>
      <c r="T189" s="24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1" t="s">
        <v>160</v>
      </c>
      <c r="AU189" s="241" t="s">
        <v>86</v>
      </c>
      <c r="AV189" s="13" t="s">
        <v>86</v>
      </c>
      <c r="AW189" s="13" t="s">
        <v>32</v>
      </c>
      <c r="AX189" s="13" t="s">
        <v>76</v>
      </c>
      <c r="AY189" s="241" t="s">
        <v>144</v>
      </c>
    </row>
    <row r="190" s="14" customFormat="1">
      <c r="A190" s="14"/>
      <c r="B190" s="242"/>
      <c r="C190" s="243"/>
      <c r="D190" s="232" t="s">
        <v>160</v>
      </c>
      <c r="E190" s="244" t="s">
        <v>1</v>
      </c>
      <c r="F190" s="245" t="s">
        <v>165</v>
      </c>
      <c r="G190" s="243"/>
      <c r="H190" s="246">
        <v>16</v>
      </c>
      <c r="I190" s="247"/>
      <c r="J190" s="243"/>
      <c r="K190" s="243"/>
      <c r="L190" s="248"/>
      <c r="M190" s="249"/>
      <c r="N190" s="250"/>
      <c r="O190" s="250"/>
      <c r="P190" s="250"/>
      <c r="Q190" s="250"/>
      <c r="R190" s="250"/>
      <c r="S190" s="250"/>
      <c r="T190" s="251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2" t="s">
        <v>160</v>
      </c>
      <c r="AU190" s="252" t="s">
        <v>86</v>
      </c>
      <c r="AV190" s="14" t="s">
        <v>99</v>
      </c>
      <c r="AW190" s="14" t="s">
        <v>32</v>
      </c>
      <c r="AX190" s="14" t="s">
        <v>76</v>
      </c>
      <c r="AY190" s="252" t="s">
        <v>144</v>
      </c>
    </row>
    <row r="191" s="15" customFormat="1">
      <c r="A191" s="15"/>
      <c r="B191" s="253"/>
      <c r="C191" s="254"/>
      <c r="D191" s="232" t="s">
        <v>160</v>
      </c>
      <c r="E191" s="255" t="s">
        <v>1</v>
      </c>
      <c r="F191" s="256" t="s">
        <v>166</v>
      </c>
      <c r="G191" s="254"/>
      <c r="H191" s="257">
        <v>16</v>
      </c>
      <c r="I191" s="258"/>
      <c r="J191" s="254"/>
      <c r="K191" s="254"/>
      <c r="L191" s="259"/>
      <c r="M191" s="260"/>
      <c r="N191" s="261"/>
      <c r="O191" s="261"/>
      <c r="P191" s="261"/>
      <c r="Q191" s="261"/>
      <c r="R191" s="261"/>
      <c r="S191" s="261"/>
      <c r="T191" s="262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3" t="s">
        <v>160</v>
      </c>
      <c r="AU191" s="263" t="s">
        <v>86</v>
      </c>
      <c r="AV191" s="15" t="s">
        <v>151</v>
      </c>
      <c r="AW191" s="15" t="s">
        <v>32</v>
      </c>
      <c r="AX191" s="15" t="s">
        <v>81</v>
      </c>
      <c r="AY191" s="263" t="s">
        <v>144</v>
      </c>
    </row>
    <row r="192" s="2" customFormat="1" ht="37.8" customHeight="1">
      <c r="A192" s="39"/>
      <c r="B192" s="40"/>
      <c r="C192" s="264" t="s">
        <v>228</v>
      </c>
      <c r="D192" s="264" t="s">
        <v>201</v>
      </c>
      <c r="E192" s="265" t="s">
        <v>229</v>
      </c>
      <c r="F192" s="266" t="s">
        <v>230</v>
      </c>
      <c r="G192" s="267" t="s">
        <v>225</v>
      </c>
      <c r="H192" s="268">
        <v>17.600000000000001</v>
      </c>
      <c r="I192" s="269"/>
      <c r="J192" s="270">
        <f>ROUND(I192*H192,2)</f>
        <v>0</v>
      </c>
      <c r="K192" s="266" t="s">
        <v>150</v>
      </c>
      <c r="L192" s="271"/>
      <c r="M192" s="272" t="s">
        <v>1</v>
      </c>
      <c r="N192" s="273" t="s">
        <v>41</v>
      </c>
      <c r="O192" s="92"/>
      <c r="P192" s="226">
        <f>O192*H192</f>
        <v>0</v>
      </c>
      <c r="Q192" s="226">
        <v>0.00020000000000000001</v>
      </c>
      <c r="R192" s="226">
        <f>Q192*H192</f>
        <v>0.0035200000000000006</v>
      </c>
      <c r="S192" s="226">
        <v>0</v>
      </c>
      <c r="T192" s="22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28" t="s">
        <v>187</v>
      </c>
      <c r="AT192" s="228" t="s">
        <v>201</v>
      </c>
      <c r="AU192" s="228" t="s">
        <v>86</v>
      </c>
      <c r="AY192" s="18" t="s">
        <v>144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8" t="s">
        <v>81</v>
      </c>
      <c r="BK192" s="229">
        <f>ROUND(I192*H192,2)</f>
        <v>0</v>
      </c>
      <c r="BL192" s="18" t="s">
        <v>151</v>
      </c>
      <c r="BM192" s="228" t="s">
        <v>231</v>
      </c>
    </row>
    <row r="193" s="13" customFormat="1">
      <c r="A193" s="13"/>
      <c r="B193" s="230"/>
      <c r="C193" s="231"/>
      <c r="D193" s="232" t="s">
        <v>160</v>
      </c>
      <c r="E193" s="231"/>
      <c r="F193" s="234" t="s">
        <v>232</v>
      </c>
      <c r="G193" s="231"/>
      <c r="H193" s="235">
        <v>17.600000000000001</v>
      </c>
      <c r="I193" s="236"/>
      <c r="J193" s="231"/>
      <c r="K193" s="231"/>
      <c r="L193" s="237"/>
      <c r="M193" s="238"/>
      <c r="N193" s="239"/>
      <c r="O193" s="239"/>
      <c r="P193" s="239"/>
      <c r="Q193" s="239"/>
      <c r="R193" s="239"/>
      <c r="S193" s="239"/>
      <c r="T193" s="24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1" t="s">
        <v>160</v>
      </c>
      <c r="AU193" s="241" t="s">
        <v>86</v>
      </c>
      <c r="AV193" s="13" t="s">
        <v>86</v>
      </c>
      <c r="AW193" s="13" t="s">
        <v>4</v>
      </c>
      <c r="AX193" s="13" t="s">
        <v>81</v>
      </c>
      <c r="AY193" s="241" t="s">
        <v>144</v>
      </c>
    </row>
    <row r="194" s="2" customFormat="1" ht="49.05" customHeight="1">
      <c r="A194" s="39"/>
      <c r="B194" s="40"/>
      <c r="C194" s="217" t="s">
        <v>233</v>
      </c>
      <c r="D194" s="217" t="s">
        <v>146</v>
      </c>
      <c r="E194" s="218" t="s">
        <v>234</v>
      </c>
      <c r="F194" s="219" t="s">
        <v>235</v>
      </c>
      <c r="G194" s="220" t="s">
        <v>225</v>
      </c>
      <c r="H194" s="221">
        <v>2.3999999999999999</v>
      </c>
      <c r="I194" s="222"/>
      <c r="J194" s="223">
        <f>ROUND(I194*H194,2)</f>
        <v>0</v>
      </c>
      <c r="K194" s="219" t="s">
        <v>150</v>
      </c>
      <c r="L194" s="45"/>
      <c r="M194" s="224" t="s">
        <v>1</v>
      </c>
      <c r="N194" s="225" t="s">
        <v>41</v>
      </c>
      <c r="O194" s="92"/>
      <c r="P194" s="226">
        <f>O194*H194</f>
        <v>0</v>
      </c>
      <c r="Q194" s="226">
        <v>0</v>
      </c>
      <c r="R194" s="226">
        <f>Q194*H194</f>
        <v>0</v>
      </c>
      <c r="S194" s="226">
        <v>0</v>
      </c>
      <c r="T194" s="22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28" t="s">
        <v>151</v>
      </c>
      <c r="AT194" s="228" t="s">
        <v>146</v>
      </c>
      <c r="AU194" s="228" t="s">
        <v>86</v>
      </c>
      <c r="AY194" s="18" t="s">
        <v>144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8" t="s">
        <v>81</v>
      </c>
      <c r="BK194" s="229">
        <f>ROUND(I194*H194,2)</f>
        <v>0</v>
      </c>
      <c r="BL194" s="18" t="s">
        <v>151</v>
      </c>
      <c r="BM194" s="228" t="s">
        <v>236</v>
      </c>
    </row>
    <row r="195" s="13" customFormat="1">
      <c r="A195" s="13"/>
      <c r="B195" s="230"/>
      <c r="C195" s="231"/>
      <c r="D195" s="232" t="s">
        <v>160</v>
      </c>
      <c r="E195" s="233" t="s">
        <v>1</v>
      </c>
      <c r="F195" s="234" t="s">
        <v>237</v>
      </c>
      <c r="G195" s="231"/>
      <c r="H195" s="235">
        <v>2.3999999999999999</v>
      </c>
      <c r="I195" s="236"/>
      <c r="J195" s="231"/>
      <c r="K195" s="231"/>
      <c r="L195" s="237"/>
      <c r="M195" s="238"/>
      <c r="N195" s="239"/>
      <c r="O195" s="239"/>
      <c r="P195" s="239"/>
      <c r="Q195" s="239"/>
      <c r="R195" s="239"/>
      <c r="S195" s="239"/>
      <c r="T195" s="24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1" t="s">
        <v>160</v>
      </c>
      <c r="AU195" s="241" t="s">
        <v>86</v>
      </c>
      <c r="AV195" s="13" t="s">
        <v>86</v>
      </c>
      <c r="AW195" s="13" t="s">
        <v>32</v>
      </c>
      <c r="AX195" s="13" t="s">
        <v>76</v>
      </c>
      <c r="AY195" s="241" t="s">
        <v>144</v>
      </c>
    </row>
    <row r="196" s="14" customFormat="1">
      <c r="A196" s="14"/>
      <c r="B196" s="242"/>
      <c r="C196" s="243"/>
      <c r="D196" s="232" t="s">
        <v>160</v>
      </c>
      <c r="E196" s="244" t="s">
        <v>1</v>
      </c>
      <c r="F196" s="245" t="s">
        <v>165</v>
      </c>
      <c r="G196" s="243"/>
      <c r="H196" s="246">
        <v>2.3999999999999999</v>
      </c>
      <c r="I196" s="247"/>
      <c r="J196" s="243"/>
      <c r="K196" s="243"/>
      <c r="L196" s="248"/>
      <c r="M196" s="249"/>
      <c r="N196" s="250"/>
      <c r="O196" s="250"/>
      <c r="P196" s="250"/>
      <c r="Q196" s="250"/>
      <c r="R196" s="250"/>
      <c r="S196" s="250"/>
      <c r="T196" s="251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2" t="s">
        <v>160</v>
      </c>
      <c r="AU196" s="252" t="s">
        <v>86</v>
      </c>
      <c r="AV196" s="14" t="s">
        <v>99</v>
      </c>
      <c r="AW196" s="14" t="s">
        <v>32</v>
      </c>
      <c r="AX196" s="14" t="s">
        <v>76</v>
      </c>
      <c r="AY196" s="252" t="s">
        <v>144</v>
      </c>
    </row>
    <row r="197" s="15" customFormat="1">
      <c r="A197" s="15"/>
      <c r="B197" s="253"/>
      <c r="C197" s="254"/>
      <c r="D197" s="232" t="s">
        <v>160</v>
      </c>
      <c r="E197" s="255" t="s">
        <v>1</v>
      </c>
      <c r="F197" s="256" t="s">
        <v>166</v>
      </c>
      <c r="G197" s="254"/>
      <c r="H197" s="257">
        <v>2.3999999999999999</v>
      </c>
      <c r="I197" s="258"/>
      <c r="J197" s="254"/>
      <c r="K197" s="254"/>
      <c r="L197" s="259"/>
      <c r="M197" s="260"/>
      <c r="N197" s="261"/>
      <c r="O197" s="261"/>
      <c r="P197" s="261"/>
      <c r="Q197" s="261"/>
      <c r="R197" s="261"/>
      <c r="S197" s="261"/>
      <c r="T197" s="262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3" t="s">
        <v>160</v>
      </c>
      <c r="AU197" s="263" t="s">
        <v>86</v>
      </c>
      <c r="AV197" s="15" t="s">
        <v>151</v>
      </c>
      <c r="AW197" s="15" t="s">
        <v>32</v>
      </c>
      <c r="AX197" s="15" t="s">
        <v>81</v>
      </c>
      <c r="AY197" s="263" t="s">
        <v>144</v>
      </c>
    </row>
    <row r="198" s="2" customFormat="1" ht="37.8" customHeight="1">
      <c r="A198" s="39"/>
      <c r="B198" s="40"/>
      <c r="C198" s="264" t="s">
        <v>238</v>
      </c>
      <c r="D198" s="264" t="s">
        <v>201</v>
      </c>
      <c r="E198" s="265" t="s">
        <v>239</v>
      </c>
      <c r="F198" s="266" t="s">
        <v>240</v>
      </c>
      <c r="G198" s="267" t="s">
        <v>225</v>
      </c>
      <c r="H198" s="268">
        <v>2.6400000000000001</v>
      </c>
      <c r="I198" s="269"/>
      <c r="J198" s="270">
        <f>ROUND(I198*H198,2)</f>
        <v>0</v>
      </c>
      <c r="K198" s="266" t="s">
        <v>150</v>
      </c>
      <c r="L198" s="271"/>
      <c r="M198" s="272" t="s">
        <v>1</v>
      </c>
      <c r="N198" s="273" t="s">
        <v>41</v>
      </c>
      <c r="O198" s="92"/>
      <c r="P198" s="226">
        <f>O198*H198</f>
        <v>0</v>
      </c>
      <c r="Q198" s="226">
        <v>0.0023</v>
      </c>
      <c r="R198" s="226">
        <f>Q198*H198</f>
        <v>0.0060720000000000001</v>
      </c>
      <c r="S198" s="226">
        <v>0</v>
      </c>
      <c r="T198" s="22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8" t="s">
        <v>187</v>
      </c>
      <c r="AT198" s="228" t="s">
        <v>201</v>
      </c>
      <c r="AU198" s="228" t="s">
        <v>86</v>
      </c>
      <c r="AY198" s="18" t="s">
        <v>144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8" t="s">
        <v>81</v>
      </c>
      <c r="BK198" s="229">
        <f>ROUND(I198*H198,2)</f>
        <v>0</v>
      </c>
      <c r="BL198" s="18" t="s">
        <v>151</v>
      </c>
      <c r="BM198" s="228" t="s">
        <v>241</v>
      </c>
    </row>
    <row r="199" s="13" customFormat="1">
      <c r="A199" s="13"/>
      <c r="B199" s="230"/>
      <c r="C199" s="231"/>
      <c r="D199" s="232" t="s">
        <v>160</v>
      </c>
      <c r="E199" s="231"/>
      <c r="F199" s="234" t="s">
        <v>242</v>
      </c>
      <c r="G199" s="231"/>
      <c r="H199" s="235">
        <v>2.6400000000000001</v>
      </c>
      <c r="I199" s="236"/>
      <c r="J199" s="231"/>
      <c r="K199" s="231"/>
      <c r="L199" s="237"/>
      <c r="M199" s="238"/>
      <c r="N199" s="239"/>
      <c r="O199" s="239"/>
      <c r="P199" s="239"/>
      <c r="Q199" s="239"/>
      <c r="R199" s="239"/>
      <c r="S199" s="239"/>
      <c r="T199" s="24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1" t="s">
        <v>160</v>
      </c>
      <c r="AU199" s="241" t="s">
        <v>86</v>
      </c>
      <c r="AV199" s="13" t="s">
        <v>86</v>
      </c>
      <c r="AW199" s="13" t="s">
        <v>4</v>
      </c>
      <c r="AX199" s="13" t="s">
        <v>81</v>
      </c>
      <c r="AY199" s="241" t="s">
        <v>144</v>
      </c>
    </row>
    <row r="200" s="2" customFormat="1" ht="24.15" customHeight="1">
      <c r="A200" s="39"/>
      <c r="B200" s="40"/>
      <c r="C200" s="217" t="s">
        <v>243</v>
      </c>
      <c r="D200" s="217" t="s">
        <v>146</v>
      </c>
      <c r="E200" s="218" t="s">
        <v>244</v>
      </c>
      <c r="F200" s="219" t="s">
        <v>245</v>
      </c>
      <c r="G200" s="220" t="s">
        <v>158</v>
      </c>
      <c r="H200" s="221">
        <v>19.300000000000001</v>
      </c>
      <c r="I200" s="222"/>
      <c r="J200" s="223">
        <f>ROUND(I200*H200,2)</f>
        <v>0</v>
      </c>
      <c r="K200" s="219" t="s">
        <v>150</v>
      </c>
      <c r="L200" s="45"/>
      <c r="M200" s="224" t="s">
        <v>1</v>
      </c>
      <c r="N200" s="225" t="s">
        <v>41</v>
      </c>
      <c r="O200" s="92"/>
      <c r="P200" s="226">
        <f>O200*H200</f>
        <v>0</v>
      </c>
      <c r="Q200" s="226">
        <v>0</v>
      </c>
      <c r="R200" s="226">
        <f>Q200*H200</f>
        <v>0</v>
      </c>
      <c r="S200" s="226">
        <v>0.26100000000000001</v>
      </c>
      <c r="T200" s="227">
        <f>S200*H200</f>
        <v>5.0373000000000001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28" t="s">
        <v>151</v>
      </c>
      <c r="AT200" s="228" t="s">
        <v>146</v>
      </c>
      <c r="AU200" s="228" t="s">
        <v>86</v>
      </c>
      <c r="AY200" s="18" t="s">
        <v>144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8" t="s">
        <v>81</v>
      </c>
      <c r="BK200" s="229">
        <f>ROUND(I200*H200,2)</f>
        <v>0</v>
      </c>
      <c r="BL200" s="18" t="s">
        <v>151</v>
      </c>
      <c r="BM200" s="228" t="s">
        <v>246</v>
      </c>
    </row>
    <row r="201" s="13" customFormat="1">
      <c r="A201" s="13"/>
      <c r="B201" s="230"/>
      <c r="C201" s="231"/>
      <c r="D201" s="232" t="s">
        <v>160</v>
      </c>
      <c r="E201" s="233" t="s">
        <v>1</v>
      </c>
      <c r="F201" s="234" t="s">
        <v>247</v>
      </c>
      <c r="G201" s="231"/>
      <c r="H201" s="235">
        <v>19.300000000000001</v>
      </c>
      <c r="I201" s="236"/>
      <c r="J201" s="231"/>
      <c r="K201" s="231"/>
      <c r="L201" s="237"/>
      <c r="M201" s="238"/>
      <c r="N201" s="239"/>
      <c r="O201" s="239"/>
      <c r="P201" s="239"/>
      <c r="Q201" s="239"/>
      <c r="R201" s="239"/>
      <c r="S201" s="239"/>
      <c r="T201" s="24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1" t="s">
        <v>160</v>
      </c>
      <c r="AU201" s="241" t="s">
        <v>86</v>
      </c>
      <c r="AV201" s="13" t="s">
        <v>86</v>
      </c>
      <c r="AW201" s="13" t="s">
        <v>32</v>
      </c>
      <c r="AX201" s="13" t="s">
        <v>76</v>
      </c>
      <c r="AY201" s="241" t="s">
        <v>144</v>
      </c>
    </row>
    <row r="202" s="14" customFormat="1">
      <c r="A202" s="14"/>
      <c r="B202" s="242"/>
      <c r="C202" s="243"/>
      <c r="D202" s="232" t="s">
        <v>160</v>
      </c>
      <c r="E202" s="244" t="s">
        <v>1</v>
      </c>
      <c r="F202" s="245" t="s">
        <v>165</v>
      </c>
      <c r="G202" s="243"/>
      <c r="H202" s="246">
        <v>19.300000000000001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2" t="s">
        <v>160</v>
      </c>
      <c r="AU202" s="252" t="s">
        <v>86</v>
      </c>
      <c r="AV202" s="14" t="s">
        <v>99</v>
      </c>
      <c r="AW202" s="14" t="s">
        <v>32</v>
      </c>
      <c r="AX202" s="14" t="s">
        <v>76</v>
      </c>
      <c r="AY202" s="252" t="s">
        <v>144</v>
      </c>
    </row>
    <row r="203" s="15" customFormat="1">
      <c r="A203" s="15"/>
      <c r="B203" s="253"/>
      <c r="C203" s="254"/>
      <c r="D203" s="232" t="s">
        <v>160</v>
      </c>
      <c r="E203" s="255" t="s">
        <v>1</v>
      </c>
      <c r="F203" s="256" t="s">
        <v>166</v>
      </c>
      <c r="G203" s="254"/>
      <c r="H203" s="257">
        <v>19.300000000000001</v>
      </c>
      <c r="I203" s="258"/>
      <c r="J203" s="254"/>
      <c r="K203" s="254"/>
      <c r="L203" s="259"/>
      <c r="M203" s="260"/>
      <c r="N203" s="261"/>
      <c r="O203" s="261"/>
      <c r="P203" s="261"/>
      <c r="Q203" s="261"/>
      <c r="R203" s="261"/>
      <c r="S203" s="261"/>
      <c r="T203" s="262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3" t="s">
        <v>160</v>
      </c>
      <c r="AU203" s="263" t="s">
        <v>86</v>
      </c>
      <c r="AV203" s="15" t="s">
        <v>151</v>
      </c>
      <c r="AW203" s="15" t="s">
        <v>32</v>
      </c>
      <c r="AX203" s="15" t="s">
        <v>81</v>
      </c>
      <c r="AY203" s="263" t="s">
        <v>144</v>
      </c>
    </row>
    <row r="204" s="2" customFormat="1" ht="21.75" customHeight="1">
      <c r="A204" s="39"/>
      <c r="B204" s="40"/>
      <c r="C204" s="217" t="s">
        <v>248</v>
      </c>
      <c r="D204" s="217" t="s">
        <v>146</v>
      </c>
      <c r="E204" s="218" t="s">
        <v>249</v>
      </c>
      <c r="F204" s="219" t="s">
        <v>250</v>
      </c>
      <c r="G204" s="220" t="s">
        <v>158</v>
      </c>
      <c r="H204" s="221">
        <v>3.7999999999999998</v>
      </c>
      <c r="I204" s="222"/>
      <c r="J204" s="223">
        <f>ROUND(I204*H204,2)</f>
        <v>0</v>
      </c>
      <c r="K204" s="219" t="s">
        <v>150</v>
      </c>
      <c r="L204" s="45"/>
      <c r="M204" s="224" t="s">
        <v>1</v>
      </c>
      <c r="N204" s="225" t="s">
        <v>41</v>
      </c>
      <c r="O204" s="92"/>
      <c r="P204" s="226">
        <f>O204*H204</f>
        <v>0</v>
      </c>
      <c r="Q204" s="226">
        <v>0</v>
      </c>
      <c r="R204" s="226">
        <f>Q204*H204</f>
        <v>0</v>
      </c>
      <c r="S204" s="226">
        <v>0.075999999999999998</v>
      </c>
      <c r="T204" s="227">
        <f>S204*H204</f>
        <v>0.2888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28" t="s">
        <v>151</v>
      </c>
      <c r="AT204" s="228" t="s">
        <v>146</v>
      </c>
      <c r="AU204" s="228" t="s">
        <v>86</v>
      </c>
      <c r="AY204" s="18" t="s">
        <v>144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8" t="s">
        <v>81</v>
      </c>
      <c r="BK204" s="229">
        <f>ROUND(I204*H204,2)</f>
        <v>0</v>
      </c>
      <c r="BL204" s="18" t="s">
        <v>151</v>
      </c>
      <c r="BM204" s="228" t="s">
        <v>251</v>
      </c>
    </row>
    <row r="205" s="13" customFormat="1">
      <c r="A205" s="13"/>
      <c r="B205" s="230"/>
      <c r="C205" s="231"/>
      <c r="D205" s="232" t="s">
        <v>160</v>
      </c>
      <c r="E205" s="233" t="s">
        <v>1</v>
      </c>
      <c r="F205" s="234" t="s">
        <v>252</v>
      </c>
      <c r="G205" s="231"/>
      <c r="H205" s="235">
        <v>1.8</v>
      </c>
      <c r="I205" s="236"/>
      <c r="J205" s="231"/>
      <c r="K205" s="231"/>
      <c r="L205" s="237"/>
      <c r="M205" s="238"/>
      <c r="N205" s="239"/>
      <c r="O205" s="239"/>
      <c r="P205" s="239"/>
      <c r="Q205" s="239"/>
      <c r="R205" s="239"/>
      <c r="S205" s="239"/>
      <c r="T205" s="24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1" t="s">
        <v>160</v>
      </c>
      <c r="AU205" s="241" t="s">
        <v>86</v>
      </c>
      <c r="AV205" s="13" t="s">
        <v>86</v>
      </c>
      <c r="AW205" s="13" t="s">
        <v>32</v>
      </c>
      <c r="AX205" s="13" t="s">
        <v>76</v>
      </c>
      <c r="AY205" s="241" t="s">
        <v>144</v>
      </c>
    </row>
    <row r="206" s="13" customFormat="1">
      <c r="A206" s="13"/>
      <c r="B206" s="230"/>
      <c r="C206" s="231"/>
      <c r="D206" s="232" t="s">
        <v>160</v>
      </c>
      <c r="E206" s="233" t="s">
        <v>1</v>
      </c>
      <c r="F206" s="234" t="s">
        <v>253</v>
      </c>
      <c r="G206" s="231"/>
      <c r="H206" s="235">
        <v>2</v>
      </c>
      <c r="I206" s="236"/>
      <c r="J206" s="231"/>
      <c r="K206" s="231"/>
      <c r="L206" s="237"/>
      <c r="M206" s="238"/>
      <c r="N206" s="239"/>
      <c r="O206" s="239"/>
      <c r="P206" s="239"/>
      <c r="Q206" s="239"/>
      <c r="R206" s="239"/>
      <c r="S206" s="239"/>
      <c r="T206" s="24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1" t="s">
        <v>160</v>
      </c>
      <c r="AU206" s="241" t="s">
        <v>86</v>
      </c>
      <c r="AV206" s="13" t="s">
        <v>86</v>
      </c>
      <c r="AW206" s="13" t="s">
        <v>32</v>
      </c>
      <c r="AX206" s="13" t="s">
        <v>76</v>
      </c>
      <c r="AY206" s="241" t="s">
        <v>144</v>
      </c>
    </row>
    <row r="207" s="14" customFormat="1">
      <c r="A207" s="14"/>
      <c r="B207" s="242"/>
      <c r="C207" s="243"/>
      <c r="D207" s="232" t="s">
        <v>160</v>
      </c>
      <c r="E207" s="244" t="s">
        <v>1</v>
      </c>
      <c r="F207" s="245" t="s">
        <v>165</v>
      </c>
      <c r="G207" s="243"/>
      <c r="H207" s="246">
        <v>3.7999999999999998</v>
      </c>
      <c r="I207" s="247"/>
      <c r="J207" s="243"/>
      <c r="K207" s="243"/>
      <c r="L207" s="248"/>
      <c r="M207" s="249"/>
      <c r="N207" s="250"/>
      <c r="O207" s="250"/>
      <c r="P207" s="250"/>
      <c r="Q207" s="250"/>
      <c r="R207" s="250"/>
      <c r="S207" s="250"/>
      <c r="T207" s="251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2" t="s">
        <v>160</v>
      </c>
      <c r="AU207" s="252" t="s">
        <v>86</v>
      </c>
      <c r="AV207" s="14" t="s">
        <v>99</v>
      </c>
      <c r="AW207" s="14" t="s">
        <v>32</v>
      </c>
      <c r="AX207" s="14" t="s">
        <v>76</v>
      </c>
      <c r="AY207" s="252" t="s">
        <v>144</v>
      </c>
    </row>
    <row r="208" s="15" customFormat="1">
      <c r="A208" s="15"/>
      <c r="B208" s="253"/>
      <c r="C208" s="254"/>
      <c r="D208" s="232" t="s">
        <v>160</v>
      </c>
      <c r="E208" s="255" t="s">
        <v>1</v>
      </c>
      <c r="F208" s="256" t="s">
        <v>166</v>
      </c>
      <c r="G208" s="254"/>
      <c r="H208" s="257">
        <v>3.7999999999999998</v>
      </c>
      <c r="I208" s="258"/>
      <c r="J208" s="254"/>
      <c r="K208" s="254"/>
      <c r="L208" s="259"/>
      <c r="M208" s="260"/>
      <c r="N208" s="261"/>
      <c r="O208" s="261"/>
      <c r="P208" s="261"/>
      <c r="Q208" s="261"/>
      <c r="R208" s="261"/>
      <c r="S208" s="261"/>
      <c r="T208" s="262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63" t="s">
        <v>160</v>
      </c>
      <c r="AU208" s="263" t="s">
        <v>86</v>
      </c>
      <c r="AV208" s="15" t="s">
        <v>151</v>
      </c>
      <c r="AW208" s="15" t="s">
        <v>32</v>
      </c>
      <c r="AX208" s="15" t="s">
        <v>81</v>
      </c>
      <c r="AY208" s="263" t="s">
        <v>144</v>
      </c>
    </row>
    <row r="209" s="2" customFormat="1" ht="24.15" customHeight="1">
      <c r="A209" s="39"/>
      <c r="B209" s="40"/>
      <c r="C209" s="217" t="s">
        <v>7</v>
      </c>
      <c r="D209" s="217" t="s">
        <v>146</v>
      </c>
      <c r="E209" s="218" t="s">
        <v>254</v>
      </c>
      <c r="F209" s="219" t="s">
        <v>255</v>
      </c>
      <c r="G209" s="220" t="s">
        <v>225</v>
      </c>
      <c r="H209" s="221">
        <v>1</v>
      </c>
      <c r="I209" s="222"/>
      <c r="J209" s="223">
        <f>ROUND(I209*H209,2)</f>
        <v>0</v>
      </c>
      <c r="K209" s="219" t="s">
        <v>150</v>
      </c>
      <c r="L209" s="45"/>
      <c r="M209" s="224" t="s">
        <v>1</v>
      </c>
      <c r="N209" s="225" t="s">
        <v>41</v>
      </c>
      <c r="O209" s="92"/>
      <c r="P209" s="226">
        <f>O209*H209</f>
        <v>0</v>
      </c>
      <c r="Q209" s="226">
        <v>4.0000000000000003E-05</v>
      </c>
      <c r="R209" s="226">
        <f>Q209*H209</f>
        <v>4.0000000000000003E-05</v>
      </c>
      <c r="S209" s="226">
        <v>0.001</v>
      </c>
      <c r="T209" s="227">
        <f>S209*H209</f>
        <v>0.001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28" t="s">
        <v>151</v>
      </c>
      <c r="AT209" s="228" t="s">
        <v>146</v>
      </c>
      <c r="AU209" s="228" t="s">
        <v>86</v>
      </c>
      <c r="AY209" s="18" t="s">
        <v>144</v>
      </c>
      <c r="BE209" s="229">
        <f>IF(N209="základní",J209,0)</f>
        <v>0</v>
      </c>
      <c r="BF209" s="229">
        <f>IF(N209="snížená",J209,0)</f>
        <v>0</v>
      </c>
      <c r="BG209" s="229">
        <f>IF(N209="zákl. přenesená",J209,0)</f>
        <v>0</v>
      </c>
      <c r="BH209" s="229">
        <f>IF(N209="sníž. přenesená",J209,0)</f>
        <v>0</v>
      </c>
      <c r="BI209" s="229">
        <f>IF(N209="nulová",J209,0)</f>
        <v>0</v>
      </c>
      <c r="BJ209" s="18" t="s">
        <v>81</v>
      </c>
      <c r="BK209" s="229">
        <f>ROUND(I209*H209,2)</f>
        <v>0</v>
      </c>
      <c r="BL209" s="18" t="s">
        <v>151</v>
      </c>
      <c r="BM209" s="228" t="s">
        <v>256</v>
      </c>
    </row>
    <row r="210" s="13" customFormat="1">
      <c r="A210" s="13"/>
      <c r="B210" s="230"/>
      <c r="C210" s="231"/>
      <c r="D210" s="232" t="s">
        <v>160</v>
      </c>
      <c r="E210" s="233" t="s">
        <v>1</v>
      </c>
      <c r="F210" s="234" t="s">
        <v>257</v>
      </c>
      <c r="G210" s="231"/>
      <c r="H210" s="235">
        <v>1</v>
      </c>
      <c r="I210" s="236"/>
      <c r="J210" s="231"/>
      <c r="K210" s="231"/>
      <c r="L210" s="237"/>
      <c r="M210" s="238"/>
      <c r="N210" s="239"/>
      <c r="O210" s="239"/>
      <c r="P210" s="239"/>
      <c r="Q210" s="239"/>
      <c r="R210" s="239"/>
      <c r="S210" s="239"/>
      <c r="T210" s="24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1" t="s">
        <v>160</v>
      </c>
      <c r="AU210" s="241" t="s">
        <v>86</v>
      </c>
      <c r="AV210" s="13" t="s">
        <v>86</v>
      </c>
      <c r="AW210" s="13" t="s">
        <v>32</v>
      </c>
      <c r="AX210" s="13" t="s">
        <v>76</v>
      </c>
      <c r="AY210" s="241" t="s">
        <v>144</v>
      </c>
    </row>
    <row r="211" s="14" customFormat="1">
      <c r="A211" s="14"/>
      <c r="B211" s="242"/>
      <c r="C211" s="243"/>
      <c r="D211" s="232" t="s">
        <v>160</v>
      </c>
      <c r="E211" s="244" t="s">
        <v>1</v>
      </c>
      <c r="F211" s="245" t="s">
        <v>165</v>
      </c>
      <c r="G211" s="243"/>
      <c r="H211" s="246">
        <v>1</v>
      </c>
      <c r="I211" s="247"/>
      <c r="J211" s="243"/>
      <c r="K211" s="243"/>
      <c r="L211" s="248"/>
      <c r="M211" s="249"/>
      <c r="N211" s="250"/>
      <c r="O211" s="250"/>
      <c r="P211" s="250"/>
      <c r="Q211" s="250"/>
      <c r="R211" s="250"/>
      <c r="S211" s="250"/>
      <c r="T211" s="251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2" t="s">
        <v>160</v>
      </c>
      <c r="AU211" s="252" t="s">
        <v>86</v>
      </c>
      <c r="AV211" s="14" t="s">
        <v>99</v>
      </c>
      <c r="AW211" s="14" t="s">
        <v>32</v>
      </c>
      <c r="AX211" s="14" t="s">
        <v>76</v>
      </c>
      <c r="AY211" s="252" t="s">
        <v>144</v>
      </c>
    </row>
    <row r="212" s="15" customFormat="1">
      <c r="A212" s="15"/>
      <c r="B212" s="253"/>
      <c r="C212" s="254"/>
      <c r="D212" s="232" t="s">
        <v>160</v>
      </c>
      <c r="E212" s="255" t="s">
        <v>1</v>
      </c>
      <c r="F212" s="256" t="s">
        <v>166</v>
      </c>
      <c r="G212" s="254"/>
      <c r="H212" s="257">
        <v>1</v>
      </c>
      <c r="I212" s="258"/>
      <c r="J212" s="254"/>
      <c r="K212" s="254"/>
      <c r="L212" s="259"/>
      <c r="M212" s="260"/>
      <c r="N212" s="261"/>
      <c r="O212" s="261"/>
      <c r="P212" s="261"/>
      <c r="Q212" s="261"/>
      <c r="R212" s="261"/>
      <c r="S212" s="261"/>
      <c r="T212" s="262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3" t="s">
        <v>160</v>
      </c>
      <c r="AU212" s="263" t="s">
        <v>86</v>
      </c>
      <c r="AV212" s="15" t="s">
        <v>151</v>
      </c>
      <c r="AW212" s="15" t="s">
        <v>32</v>
      </c>
      <c r="AX212" s="15" t="s">
        <v>81</v>
      </c>
      <c r="AY212" s="263" t="s">
        <v>144</v>
      </c>
    </row>
    <row r="213" s="2" customFormat="1" ht="24.15" customHeight="1">
      <c r="A213" s="39"/>
      <c r="B213" s="40"/>
      <c r="C213" s="217" t="s">
        <v>258</v>
      </c>
      <c r="D213" s="217" t="s">
        <v>146</v>
      </c>
      <c r="E213" s="218" t="s">
        <v>259</v>
      </c>
      <c r="F213" s="219" t="s">
        <v>260</v>
      </c>
      <c r="G213" s="220" t="s">
        <v>225</v>
      </c>
      <c r="H213" s="221">
        <v>0.93999999999999995</v>
      </c>
      <c r="I213" s="222"/>
      <c r="J213" s="223">
        <f>ROUND(I213*H213,2)</f>
        <v>0</v>
      </c>
      <c r="K213" s="219" t="s">
        <v>150</v>
      </c>
      <c r="L213" s="45"/>
      <c r="M213" s="224" t="s">
        <v>1</v>
      </c>
      <c r="N213" s="225" t="s">
        <v>41</v>
      </c>
      <c r="O213" s="92"/>
      <c r="P213" s="226">
        <f>O213*H213</f>
        <v>0</v>
      </c>
      <c r="Q213" s="226">
        <v>0.0011299999999999999</v>
      </c>
      <c r="R213" s="226">
        <f>Q213*H213</f>
        <v>0.0010621999999999999</v>
      </c>
      <c r="S213" s="226">
        <v>0.010999999999999999</v>
      </c>
      <c r="T213" s="227">
        <f>S213*H213</f>
        <v>0.010339999999999999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28" t="s">
        <v>151</v>
      </c>
      <c r="AT213" s="228" t="s">
        <v>146</v>
      </c>
      <c r="AU213" s="228" t="s">
        <v>86</v>
      </c>
      <c r="AY213" s="18" t="s">
        <v>144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8" t="s">
        <v>81</v>
      </c>
      <c r="BK213" s="229">
        <f>ROUND(I213*H213,2)</f>
        <v>0</v>
      </c>
      <c r="BL213" s="18" t="s">
        <v>151</v>
      </c>
      <c r="BM213" s="228" t="s">
        <v>261</v>
      </c>
    </row>
    <row r="214" s="13" customFormat="1">
      <c r="A214" s="13"/>
      <c r="B214" s="230"/>
      <c r="C214" s="231"/>
      <c r="D214" s="232" t="s">
        <v>160</v>
      </c>
      <c r="E214" s="233" t="s">
        <v>1</v>
      </c>
      <c r="F214" s="234" t="s">
        <v>262</v>
      </c>
      <c r="G214" s="231"/>
      <c r="H214" s="235">
        <v>0.93999999999999995</v>
      </c>
      <c r="I214" s="236"/>
      <c r="J214" s="231"/>
      <c r="K214" s="231"/>
      <c r="L214" s="237"/>
      <c r="M214" s="238"/>
      <c r="N214" s="239"/>
      <c r="O214" s="239"/>
      <c r="P214" s="239"/>
      <c r="Q214" s="239"/>
      <c r="R214" s="239"/>
      <c r="S214" s="239"/>
      <c r="T214" s="24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1" t="s">
        <v>160</v>
      </c>
      <c r="AU214" s="241" t="s">
        <v>86</v>
      </c>
      <c r="AV214" s="13" t="s">
        <v>86</v>
      </c>
      <c r="AW214" s="13" t="s">
        <v>32</v>
      </c>
      <c r="AX214" s="13" t="s">
        <v>76</v>
      </c>
      <c r="AY214" s="241" t="s">
        <v>144</v>
      </c>
    </row>
    <row r="215" s="14" customFormat="1">
      <c r="A215" s="14"/>
      <c r="B215" s="242"/>
      <c r="C215" s="243"/>
      <c r="D215" s="232" t="s">
        <v>160</v>
      </c>
      <c r="E215" s="244" t="s">
        <v>1</v>
      </c>
      <c r="F215" s="245" t="s">
        <v>165</v>
      </c>
      <c r="G215" s="243"/>
      <c r="H215" s="246">
        <v>0.93999999999999995</v>
      </c>
      <c r="I215" s="247"/>
      <c r="J215" s="243"/>
      <c r="K215" s="243"/>
      <c r="L215" s="248"/>
      <c r="M215" s="249"/>
      <c r="N215" s="250"/>
      <c r="O215" s="250"/>
      <c r="P215" s="250"/>
      <c r="Q215" s="250"/>
      <c r="R215" s="250"/>
      <c r="S215" s="250"/>
      <c r="T215" s="251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2" t="s">
        <v>160</v>
      </c>
      <c r="AU215" s="252" t="s">
        <v>86</v>
      </c>
      <c r="AV215" s="14" t="s">
        <v>99</v>
      </c>
      <c r="AW215" s="14" t="s">
        <v>32</v>
      </c>
      <c r="AX215" s="14" t="s">
        <v>76</v>
      </c>
      <c r="AY215" s="252" t="s">
        <v>144</v>
      </c>
    </row>
    <row r="216" s="15" customFormat="1">
      <c r="A216" s="15"/>
      <c r="B216" s="253"/>
      <c r="C216" s="254"/>
      <c r="D216" s="232" t="s">
        <v>160</v>
      </c>
      <c r="E216" s="255" t="s">
        <v>1</v>
      </c>
      <c r="F216" s="256" t="s">
        <v>166</v>
      </c>
      <c r="G216" s="254"/>
      <c r="H216" s="257">
        <v>0.93999999999999995</v>
      </c>
      <c r="I216" s="258"/>
      <c r="J216" s="254"/>
      <c r="K216" s="254"/>
      <c r="L216" s="259"/>
      <c r="M216" s="260"/>
      <c r="N216" s="261"/>
      <c r="O216" s="261"/>
      <c r="P216" s="261"/>
      <c r="Q216" s="261"/>
      <c r="R216" s="261"/>
      <c r="S216" s="261"/>
      <c r="T216" s="262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63" t="s">
        <v>160</v>
      </c>
      <c r="AU216" s="263" t="s">
        <v>86</v>
      </c>
      <c r="AV216" s="15" t="s">
        <v>151</v>
      </c>
      <c r="AW216" s="15" t="s">
        <v>32</v>
      </c>
      <c r="AX216" s="15" t="s">
        <v>81</v>
      </c>
      <c r="AY216" s="263" t="s">
        <v>144</v>
      </c>
    </row>
    <row r="217" s="2" customFormat="1" ht="24.15" customHeight="1">
      <c r="A217" s="39"/>
      <c r="B217" s="40"/>
      <c r="C217" s="217" t="s">
        <v>263</v>
      </c>
      <c r="D217" s="217" t="s">
        <v>146</v>
      </c>
      <c r="E217" s="218" t="s">
        <v>264</v>
      </c>
      <c r="F217" s="219" t="s">
        <v>265</v>
      </c>
      <c r="G217" s="220" t="s">
        <v>225</v>
      </c>
      <c r="H217" s="221">
        <v>2</v>
      </c>
      <c r="I217" s="222"/>
      <c r="J217" s="223">
        <f>ROUND(I217*H217,2)</f>
        <v>0</v>
      </c>
      <c r="K217" s="219" t="s">
        <v>150</v>
      </c>
      <c r="L217" s="45"/>
      <c r="M217" s="224" t="s">
        <v>1</v>
      </c>
      <c r="N217" s="225" t="s">
        <v>41</v>
      </c>
      <c r="O217" s="92"/>
      <c r="P217" s="226">
        <f>O217*H217</f>
        <v>0</v>
      </c>
      <c r="Q217" s="226">
        <v>2.0000000000000002E-05</v>
      </c>
      <c r="R217" s="226">
        <f>Q217*H217</f>
        <v>4.0000000000000003E-05</v>
      </c>
      <c r="S217" s="226">
        <v>0.0030000000000000001</v>
      </c>
      <c r="T217" s="227">
        <f>S217*H217</f>
        <v>0.0060000000000000001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28" t="s">
        <v>151</v>
      </c>
      <c r="AT217" s="228" t="s">
        <v>146</v>
      </c>
      <c r="AU217" s="228" t="s">
        <v>86</v>
      </c>
      <c r="AY217" s="18" t="s">
        <v>144</v>
      </c>
      <c r="BE217" s="229">
        <f>IF(N217="základní",J217,0)</f>
        <v>0</v>
      </c>
      <c r="BF217" s="229">
        <f>IF(N217="snížená",J217,0)</f>
        <v>0</v>
      </c>
      <c r="BG217" s="229">
        <f>IF(N217="zákl. přenesená",J217,0)</f>
        <v>0</v>
      </c>
      <c r="BH217" s="229">
        <f>IF(N217="sníž. přenesená",J217,0)</f>
        <v>0</v>
      </c>
      <c r="BI217" s="229">
        <f>IF(N217="nulová",J217,0)</f>
        <v>0</v>
      </c>
      <c r="BJ217" s="18" t="s">
        <v>81</v>
      </c>
      <c r="BK217" s="229">
        <f>ROUND(I217*H217,2)</f>
        <v>0</v>
      </c>
      <c r="BL217" s="18" t="s">
        <v>151</v>
      </c>
      <c r="BM217" s="228" t="s">
        <v>266</v>
      </c>
    </row>
    <row r="218" s="13" customFormat="1">
      <c r="A218" s="13"/>
      <c r="B218" s="230"/>
      <c r="C218" s="231"/>
      <c r="D218" s="232" t="s">
        <v>160</v>
      </c>
      <c r="E218" s="233" t="s">
        <v>1</v>
      </c>
      <c r="F218" s="234" t="s">
        <v>86</v>
      </c>
      <c r="G218" s="231"/>
      <c r="H218" s="235">
        <v>2</v>
      </c>
      <c r="I218" s="236"/>
      <c r="J218" s="231"/>
      <c r="K218" s="231"/>
      <c r="L218" s="237"/>
      <c r="M218" s="238"/>
      <c r="N218" s="239"/>
      <c r="O218" s="239"/>
      <c r="P218" s="239"/>
      <c r="Q218" s="239"/>
      <c r="R218" s="239"/>
      <c r="S218" s="239"/>
      <c r="T218" s="24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1" t="s">
        <v>160</v>
      </c>
      <c r="AU218" s="241" t="s">
        <v>86</v>
      </c>
      <c r="AV218" s="13" t="s">
        <v>86</v>
      </c>
      <c r="AW218" s="13" t="s">
        <v>32</v>
      </c>
      <c r="AX218" s="13" t="s">
        <v>76</v>
      </c>
      <c r="AY218" s="241" t="s">
        <v>144</v>
      </c>
    </row>
    <row r="219" s="14" customFormat="1">
      <c r="A219" s="14"/>
      <c r="B219" s="242"/>
      <c r="C219" s="243"/>
      <c r="D219" s="232" t="s">
        <v>160</v>
      </c>
      <c r="E219" s="244" t="s">
        <v>1</v>
      </c>
      <c r="F219" s="245" t="s">
        <v>165</v>
      </c>
      <c r="G219" s="243"/>
      <c r="H219" s="246">
        <v>2</v>
      </c>
      <c r="I219" s="247"/>
      <c r="J219" s="243"/>
      <c r="K219" s="243"/>
      <c r="L219" s="248"/>
      <c r="M219" s="249"/>
      <c r="N219" s="250"/>
      <c r="O219" s="250"/>
      <c r="P219" s="250"/>
      <c r="Q219" s="250"/>
      <c r="R219" s="250"/>
      <c r="S219" s="250"/>
      <c r="T219" s="251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2" t="s">
        <v>160</v>
      </c>
      <c r="AU219" s="252" t="s">
        <v>86</v>
      </c>
      <c r="AV219" s="14" t="s">
        <v>99</v>
      </c>
      <c r="AW219" s="14" t="s">
        <v>32</v>
      </c>
      <c r="AX219" s="14" t="s">
        <v>76</v>
      </c>
      <c r="AY219" s="252" t="s">
        <v>144</v>
      </c>
    </row>
    <row r="220" s="15" customFormat="1">
      <c r="A220" s="15"/>
      <c r="B220" s="253"/>
      <c r="C220" s="254"/>
      <c r="D220" s="232" t="s">
        <v>160</v>
      </c>
      <c r="E220" s="255" t="s">
        <v>1</v>
      </c>
      <c r="F220" s="256" t="s">
        <v>166</v>
      </c>
      <c r="G220" s="254"/>
      <c r="H220" s="257">
        <v>2</v>
      </c>
      <c r="I220" s="258"/>
      <c r="J220" s="254"/>
      <c r="K220" s="254"/>
      <c r="L220" s="259"/>
      <c r="M220" s="260"/>
      <c r="N220" s="261"/>
      <c r="O220" s="261"/>
      <c r="P220" s="261"/>
      <c r="Q220" s="261"/>
      <c r="R220" s="261"/>
      <c r="S220" s="261"/>
      <c r="T220" s="262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63" t="s">
        <v>160</v>
      </c>
      <c r="AU220" s="263" t="s">
        <v>86</v>
      </c>
      <c r="AV220" s="15" t="s">
        <v>151</v>
      </c>
      <c r="AW220" s="15" t="s">
        <v>32</v>
      </c>
      <c r="AX220" s="15" t="s">
        <v>81</v>
      </c>
      <c r="AY220" s="263" t="s">
        <v>144</v>
      </c>
    </row>
    <row r="221" s="2" customFormat="1" ht="37.8" customHeight="1">
      <c r="A221" s="39"/>
      <c r="B221" s="40"/>
      <c r="C221" s="217" t="s">
        <v>267</v>
      </c>
      <c r="D221" s="217" t="s">
        <v>146</v>
      </c>
      <c r="E221" s="218" t="s">
        <v>268</v>
      </c>
      <c r="F221" s="219" t="s">
        <v>269</v>
      </c>
      <c r="G221" s="220" t="s">
        <v>158</v>
      </c>
      <c r="H221" s="221">
        <v>35.795000000000002</v>
      </c>
      <c r="I221" s="222"/>
      <c r="J221" s="223">
        <f>ROUND(I221*H221,2)</f>
        <v>0</v>
      </c>
      <c r="K221" s="219" t="s">
        <v>150</v>
      </c>
      <c r="L221" s="45"/>
      <c r="M221" s="224" t="s">
        <v>1</v>
      </c>
      <c r="N221" s="225" t="s">
        <v>41</v>
      </c>
      <c r="O221" s="92"/>
      <c r="P221" s="226">
        <f>O221*H221</f>
        <v>0</v>
      </c>
      <c r="Q221" s="226">
        <v>0</v>
      </c>
      <c r="R221" s="226">
        <f>Q221*H221</f>
        <v>0</v>
      </c>
      <c r="S221" s="226">
        <v>0.045999999999999999</v>
      </c>
      <c r="T221" s="227">
        <f>S221*H221</f>
        <v>1.6465700000000001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28" t="s">
        <v>151</v>
      </c>
      <c r="AT221" s="228" t="s">
        <v>146</v>
      </c>
      <c r="AU221" s="228" t="s">
        <v>86</v>
      </c>
      <c r="AY221" s="18" t="s">
        <v>144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18" t="s">
        <v>81</v>
      </c>
      <c r="BK221" s="229">
        <f>ROUND(I221*H221,2)</f>
        <v>0</v>
      </c>
      <c r="BL221" s="18" t="s">
        <v>151</v>
      </c>
      <c r="BM221" s="228" t="s">
        <v>270</v>
      </c>
    </row>
    <row r="222" s="13" customFormat="1">
      <c r="A222" s="13"/>
      <c r="B222" s="230"/>
      <c r="C222" s="231"/>
      <c r="D222" s="232" t="s">
        <v>160</v>
      </c>
      <c r="E222" s="233" t="s">
        <v>1</v>
      </c>
      <c r="F222" s="234" t="s">
        <v>271</v>
      </c>
      <c r="G222" s="231"/>
      <c r="H222" s="235">
        <v>12.060000000000001</v>
      </c>
      <c r="I222" s="236"/>
      <c r="J222" s="231"/>
      <c r="K222" s="231"/>
      <c r="L222" s="237"/>
      <c r="M222" s="238"/>
      <c r="N222" s="239"/>
      <c r="O222" s="239"/>
      <c r="P222" s="239"/>
      <c r="Q222" s="239"/>
      <c r="R222" s="239"/>
      <c r="S222" s="239"/>
      <c r="T222" s="24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1" t="s">
        <v>160</v>
      </c>
      <c r="AU222" s="241" t="s">
        <v>86</v>
      </c>
      <c r="AV222" s="13" t="s">
        <v>86</v>
      </c>
      <c r="AW222" s="13" t="s">
        <v>32</v>
      </c>
      <c r="AX222" s="13" t="s">
        <v>76</v>
      </c>
      <c r="AY222" s="241" t="s">
        <v>144</v>
      </c>
    </row>
    <row r="223" s="13" customFormat="1">
      <c r="A223" s="13"/>
      <c r="B223" s="230"/>
      <c r="C223" s="231"/>
      <c r="D223" s="232" t="s">
        <v>160</v>
      </c>
      <c r="E223" s="233" t="s">
        <v>1</v>
      </c>
      <c r="F223" s="234" t="s">
        <v>272</v>
      </c>
      <c r="G223" s="231"/>
      <c r="H223" s="235">
        <v>9.2349999999999994</v>
      </c>
      <c r="I223" s="236"/>
      <c r="J223" s="231"/>
      <c r="K223" s="231"/>
      <c r="L223" s="237"/>
      <c r="M223" s="238"/>
      <c r="N223" s="239"/>
      <c r="O223" s="239"/>
      <c r="P223" s="239"/>
      <c r="Q223" s="239"/>
      <c r="R223" s="239"/>
      <c r="S223" s="239"/>
      <c r="T223" s="24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1" t="s">
        <v>160</v>
      </c>
      <c r="AU223" s="241" t="s">
        <v>86</v>
      </c>
      <c r="AV223" s="13" t="s">
        <v>86</v>
      </c>
      <c r="AW223" s="13" t="s">
        <v>32</v>
      </c>
      <c r="AX223" s="13" t="s">
        <v>76</v>
      </c>
      <c r="AY223" s="241" t="s">
        <v>144</v>
      </c>
    </row>
    <row r="224" s="13" customFormat="1">
      <c r="A224" s="13"/>
      <c r="B224" s="230"/>
      <c r="C224" s="231"/>
      <c r="D224" s="232" t="s">
        <v>160</v>
      </c>
      <c r="E224" s="233" t="s">
        <v>1</v>
      </c>
      <c r="F224" s="234" t="s">
        <v>273</v>
      </c>
      <c r="G224" s="231"/>
      <c r="H224" s="235">
        <v>14.5</v>
      </c>
      <c r="I224" s="236"/>
      <c r="J224" s="231"/>
      <c r="K224" s="231"/>
      <c r="L224" s="237"/>
      <c r="M224" s="238"/>
      <c r="N224" s="239"/>
      <c r="O224" s="239"/>
      <c r="P224" s="239"/>
      <c r="Q224" s="239"/>
      <c r="R224" s="239"/>
      <c r="S224" s="239"/>
      <c r="T224" s="24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1" t="s">
        <v>160</v>
      </c>
      <c r="AU224" s="241" t="s">
        <v>86</v>
      </c>
      <c r="AV224" s="13" t="s">
        <v>86</v>
      </c>
      <c r="AW224" s="13" t="s">
        <v>32</v>
      </c>
      <c r="AX224" s="13" t="s">
        <v>76</v>
      </c>
      <c r="AY224" s="241" t="s">
        <v>144</v>
      </c>
    </row>
    <row r="225" s="14" customFormat="1">
      <c r="A225" s="14"/>
      <c r="B225" s="242"/>
      <c r="C225" s="243"/>
      <c r="D225" s="232" t="s">
        <v>160</v>
      </c>
      <c r="E225" s="244" t="s">
        <v>1</v>
      </c>
      <c r="F225" s="245" t="s">
        <v>165</v>
      </c>
      <c r="G225" s="243"/>
      <c r="H225" s="246">
        <v>35.795000000000002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2" t="s">
        <v>160</v>
      </c>
      <c r="AU225" s="252" t="s">
        <v>86</v>
      </c>
      <c r="AV225" s="14" t="s">
        <v>99</v>
      </c>
      <c r="AW225" s="14" t="s">
        <v>32</v>
      </c>
      <c r="AX225" s="14" t="s">
        <v>76</v>
      </c>
      <c r="AY225" s="252" t="s">
        <v>144</v>
      </c>
    </row>
    <row r="226" s="15" customFormat="1">
      <c r="A226" s="15"/>
      <c r="B226" s="253"/>
      <c r="C226" s="254"/>
      <c r="D226" s="232" t="s">
        <v>160</v>
      </c>
      <c r="E226" s="255" t="s">
        <v>1</v>
      </c>
      <c r="F226" s="256" t="s">
        <v>166</v>
      </c>
      <c r="G226" s="254"/>
      <c r="H226" s="257">
        <v>35.795000000000002</v>
      </c>
      <c r="I226" s="258"/>
      <c r="J226" s="254"/>
      <c r="K226" s="254"/>
      <c r="L226" s="259"/>
      <c r="M226" s="260"/>
      <c r="N226" s="261"/>
      <c r="O226" s="261"/>
      <c r="P226" s="261"/>
      <c r="Q226" s="261"/>
      <c r="R226" s="261"/>
      <c r="S226" s="261"/>
      <c r="T226" s="262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3" t="s">
        <v>160</v>
      </c>
      <c r="AU226" s="263" t="s">
        <v>86</v>
      </c>
      <c r="AV226" s="15" t="s">
        <v>151</v>
      </c>
      <c r="AW226" s="15" t="s">
        <v>32</v>
      </c>
      <c r="AX226" s="15" t="s">
        <v>81</v>
      </c>
      <c r="AY226" s="263" t="s">
        <v>144</v>
      </c>
    </row>
    <row r="227" s="2" customFormat="1" ht="16.5" customHeight="1">
      <c r="A227" s="39"/>
      <c r="B227" s="40"/>
      <c r="C227" s="217" t="s">
        <v>274</v>
      </c>
      <c r="D227" s="217" t="s">
        <v>146</v>
      </c>
      <c r="E227" s="218" t="s">
        <v>275</v>
      </c>
      <c r="F227" s="219" t="s">
        <v>276</v>
      </c>
      <c r="G227" s="220" t="s">
        <v>158</v>
      </c>
      <c r="H227" s="221">
        <v>21.663</v>
      </c>
      <c r="I227" s="222"/>
      <c r="J227" s="223">
        <f>ROUND(I227*H227,2)</f>
        <v>0</v>
      </c>
      <c r="K227" s="219" t="s">
        <v>1</v>
      </c>
      <c r="L227" s="45"/>
      <c r="M227" s="224" t="s">
        <v>1</v>
      </c>
      <c r="N227" s="225" t="s">
        <v>41</v>
      </c>
      <c r="O227" s="92"/>
      <c r="P227" s="226">
        <f>O227*H227</f>
        <v>0</v>
      </c>
      <c r="Q227" s="226">
        <v>0</v>
      </c>
      <c r="R227" s="226">
        <f>Q227*H227</f>
        <v>0</v>
      </c>
      <c r="S227" s="226">
        <v>0</v>
      </c>
      <c r="T227" s="227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28" t="s">
        <v>151</v>
      </c>
      <c r="AT227" s="228" t="s">
        <v>146</v>
      </c>
      <c r="AU227" s="228" t="s">
        <v>86</v>
      </c>
      <c r="AY227" s="18" t="s">
        <v>144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18" t="s">
        <v>81</v>
      </c>
      <c r="BK227" s="229">
        <f>ROUND(I227*H227,2)</f>
        <v>0</v>
      </c>
      <c r="BL227" s="18" t="s">
        <v>151</v>
      </c>
      <c r="BM227" s="228" t="s">
        <v>277</v>
      </c>
    </row>
    <row r="228" s="13" customFormat="1">
      <c r="A228" s="13"/>
      <c r="B228" s="230"/>
      <c r="C228" s="231"/>
      <c r="D228" s="232" t="s">
        <v>160</v>
      </c>
      <c r="E228" s="233" t="s">
        <v>1</v>
      </c>
      <c r="F228" s="234" t="s">
        <v>278</v>
      </c>
      <c r="G228" s="231"/>
      <c r="H228" s="235">
        <v>13.833</v>
      </c>
      <c r="I228" s="236"/>
      <c r="J228" s="231"/>
      <c r="K228" s="231"/>
      <c r="L228" s="237"/>
      <c r="M228" s="238"/>
      <c r="N228" s="239"/>
      <c r="O228" s="239"/>
      <c r="P228" s="239"/>
      <c r="Q228" s="239"/>
      <c r="R228" s="239"/>
      <c r="S228" s="239"/>
      <c r="T228" s="240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1" t="s">
        <v>160</v>
      </c>
      <c r="AU228" s="241" t="s">
        <v>86</v>
      </c>
      <c r="AV228" s="13" t="s">
        <v>86</v>
      </c>
      <c r="AW228" s="13" t="s">
        <v>32</v>
      </c>
      <c r="AX228" s="13" t="s">
        <v>76</v>
      </c>
      <c r="AY228" s="241" t="s">
        <v>144</v>
      </c>
    </row>
    <row r="229" s="13" customFormat="1">
      <c r="A229" s="13"/>
      <c r="B229" s="230"/>
      <c r="C229" s="231"/>
      <c r="D229" s="232" t="s">
        <v>160</v>
      </c>
      <c r="E229" s="233" t="s">
        <v>1</v>
      </c>
      <c r="F229" s="234" t="s">
        <v>279</v>
      </c>
      <c r="G229" s="231"/>
      <c r="H229" s="235">
        <v>7.8300000000000001</v>
      </c>
      <c r="I229" s="236"/>
      <c r="J229" s="231"/>
      <c r="K229" s="231"/>
      <c r="L229" s="237"/>
      <c r="M229" s="238"/>
      <c r="N229" s="239"/>
      <c r="O229" s="239"/>
      <c r="P229" s="239"/>
      <c r="Q229" s="239"/>
      <c r="R229" s="239"/>
      <c r="S229" s="239"/>
      <c r="T229" s="24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1" t="s">
        <v>160</v>
      </c>
      <c r="AU229" s="241" t="s">
        <v>86</v>
      </c>
      <c r="AV229" s="13" t="s">
        <v>86</v>
      </c>
      <c r="AW229" s="13" t="s">
        <v>32</v>
      </c>
      <c r="AX229" s="13" t="s">
        <v>76</v>
      </c>
      <c r="AY229" s="241" t="s">
        <v>144</v>
      </c>
    </row>
    <row r="230" s="14" customFormat="1">
      <c r="A230" s="14"/>
      <c r="B230" s="242"/>
      <c r="C230" s="243"/>
      <c r="D230" s="232" t="s">
        <v>160</v>
      </c>
      <c r="E230" s="244" t="s">
        <v>1</v>
      </c>
      <c r="F230" s="245" t="s">
        <v>165</v>
      </c>
      <c r="G230" s="243"/>
      <c r="H230" s="246">
        <v>21.663</v>
      </c>
      <c r="I230" s="247"/>
      <c r="J230" s="243"/>
      <c r="K230" s="243"/>
      <c r="L230" s="248"/>
      <c r="M230" s="249"/>
      <c r="N230" s="250"/>
      <c r="O230" s="250"/>
      <c r="P230" s="250"/>
      <c r="Q230" s="250"/>
      <c r="R230" s="250"/>
      <c r="S230" s="250"/>
      <c r="T230" s="251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2" t="s">
        <v>160</v>
      </c>
      <c r="AU230" s="252" t="s">
        <v>86</v>
      </c>
      <c r="AV230" s="14" t="s">
        <v>99</v>
      </c>
      <c r="AW230" s="14" t="s">
        <v>32</v>
      </c>
      <c r="AX230" s="14" t="s">
        <v>76</v>
      </c>
      <c r="AY230" s="252" t="s">
        <v>144</v>
      </c>
    </row>
    <row r="231" s="15" customFormat="1">
      <c r="A231" s="15"/>
      <c r="B231" s="253"/>
      <c r="C231" s="254"/>
      <c r="D231" s="232" t="s">
        <v>160</v>
      </c>
      <c r="E231" s="255" t="s">
        <v>1</v>
      </c>
      <c r="F231" s="256" t="s">
        <v>166</v>
      </c>
      <c r="G231" s="254"/>
      <c r="H231" s="257">
        <v>21.663</v>
      </c>
      <c r="I231" s="258"/>
      <c r="J231" s="254"/>
      <c r="K231" s="254"/>
      <c r="L231" s="259"/>
      <c r="M231" s="260"/>
      <c r="N231" s="261"/>
      <c r="O231" s="261"/>
      <c r="P231" s="261"/>
      <c r="Q231" s="261"/>
      <c r="R231" s="261"/>
      <c r="S231" s="261"/>
      <c r="T231" s="262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3" t="s">
        <v>160</v>
      </c>
      <c r="AU231" s="263" t="s">
        <v>86</v>
      </c>
      <c r="AV231" s="15" t="s">
        <v>151</v>
      </c>
      <c r="AW231" s="15" t="s">
        <v>32</v>
      </c>
      <c r="AX231" s="15" t="s">
        <v>81</v>
      </c>
      <c r="AY231" s="263" t="s">
        <v>144</v>
      </c>
    </row>
    <row r="232" s="12" customFormat="1" ht="22.8" customHeight="1">
      <c r="A232" s="12"/>
      <c r="B232" s="201"/>
      <c r="C232" s="202"/>
      <c r="D232" s="203" t="s">
        <v>75</v>
      </c>
      <c r="E232" s="215" t="s">
        <v>280</v>
      </c>
      <c r="F232" s="215" t="s">
        <v>281</v>
      </c>
      <c r="G232" s="202"/>
      <c r="H232" s="202"/>
      <c r="I232" s="205"/>
      <c r="J232" s="216">
        <f>BK232</f>
        <v>0</v>
      </c>
      <c r="K232" s="202"/>
      <c r="L232" s="207"/>
      <c r="M232" s="208"/>
      <c r="N232" s="209"/>
      <c r="O232" s="209"/>
      <c r="P232" s="210">
        <f>SUM(P233:P239)</f>
        <v>0</v>
      </c>
      <c r="Q232" s="209"/>
      <c r="R232" s="210">
        <f>SUM(R233:R239)</f>
        <v>0</v>
      </c>
      <c r="S232" s="209"/>
      <c r="T232" s="211">
        <f>SUM(T233:T239)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12" t="s">
        <v>81</v>
      </c>
      <c r="AT232" s="213" t="s">
        <v>75</v>
      </c>
      <c r="AU232" s="213" t="s">
        <v>81</v>
      </c>
      <c r="AY232" s="212" t="s">
        <v>144</v>
      </c>
      <c r="BK232" s="214">
        <f>SUM(BK233:BK239)</f>
        <v>0</v>
      </c>
    </row>
    <row r="233" s="2" customFormat="1" ht="24.15" customHeight="1">
      <c r="A233" s="39"/>
      <c r="B233" s="40"/>
      <c r="C233" s="217" t="s">
        <v>282</v>
      </c>
      <c r="D233" s="217" t="s">
        <v>146</v>
      </c>
      <c r="E233" s="218" t="s">
        <v>283</v>
      </c>
      <c r="F233" s="219" t="s">
        <v>284</v>
      </c>
      <c r="G233" s="220" t="s">
        <v>285</v>
      </c>
      <c r="H233" s="221">
        <v>8.1180000000000003</v>
      </c>
      <c r="I233" s="222"/>
      <c r="J233" s="223">
        <f>ROUND(I233*H233,2)</f>
        <v>0</v>
      </c>
      <c r="K233" s="219" t="s">
        <v>150</v>
      </c>
      <c r="L233" s="45"/>
      <c r="M233" s="224" t="s">
        <v>1</v>
      </c>
      <c r="N233" s="225" t="s">
        <v>41</v>
      </c>
      <c r="O233" s="92"/>
      <c r="P233" s="226">
        <f>O233*H233</f>
        <v>0</v>
      </c>
      <c r="Q233" s="226">
        <v>0</v>
      </c>
      <c r="R233" s="226">
        <f>Q233*H233</f>
        <v>0</v>
      </c>
      <c r="S233" s="226">
        <v>0</v>
      </c>
      <c r="T233" s="227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28" t="s">
        <v>151</v>
      </c>
      <c r="AT233" s="228" t="s">
        <v>146</v>
      </c>
      <c r="AU233" s="228" t="s">
        <v>86</v>
      </c>
      <c r="AY233" s="18" t="s">
        <v>144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18" t="s">
        <v>81</v>
      </c>
      <c r="BK233" s="229">
        <f>ROUND(I233*H233,2)</f>
        <v>0</v>
      </c>
      <c r="BL233" s="18" t="s">
        <v>151</v>
      </c>
      <c r="BM233" s="228" t="s">
        <v>286</v>
      </c>
    </row>
    <row r="234" s="2" customFormat="1" ht="33" customHeight="1">
      <c r="A234" s="39"/>
      <c r="B234" s="40"/>
      <c r="C234" s="217" t="s">
        <v>287</v>
      </c>
      <c r="D234" s="217" t="s">
        <v>146</v>
      </c>
      <c r="E234" s="218" t="s">
        <v>288</v>
      </c>
      <c r="F234" s="219" t="s">
        <v>289</v>
      </c>
      <c r="G234" s="220" t="s">
        <v>285</v>
      </c>
      <c r="H234" s="221">
        <v>40.590000000000003</v>
      </c>
      <c r="I234" s="222"/>
      <c r="J234" s="223">
        <f>ROUND(I234*H234,2)</f>
        <v>0</v>
      </c>
      <c r="K234" s="219" t="s">
        <v>150</v>
      </c>
      <c r="L234" s="45"/>
      <c r="M234" s="224" t="s">
        <v>1</v>
      </c>
      <c r="N234" s="225" t="s">
        <v>41</v>
      </c>
      <c r="O234" s="92"/>
      <c r="P234" s="226">
        <f>O234*H234</f>
        <v>0</v>
      </c>
      <c r="Q234" s="226">
        <v>0</v>
      </c>
      <c r="R234" s="226">
        <f>Q234*H234</f>
        <v>0</v>
      </c>
      <c r="S234" s="226">
        <v>0</v>
      </c>
      <c r="T234" s="227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28" t="s">
        <v>151</v>
      </c>
      <c r="AT234" s="228" t="s">
        <v>146</v>
      </c>
      <c r="AU234" s="228" t="s">
        <v>86</v>
      </c>
      <c r="AY234" s="18" t="s">
        <v>144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18" t="s">
        <v>81</v>
      </c>
      <c r="BK234" s="229">
        <f>ROUND(I234*H234,2)</f>
        <v>0</v>
      </c>
      <c r="BL234" s="18" t="s">
        <v>151</v>
      </c>
      <c r="BM234" s="228" t="s">
        <v>290</v>
      </c>
    </row>
    <row r="235" s="13" customFormat="1">
      <c r="A235" s="13"/>
      <c r="B235" s="230"/>
      <c r="C235" s="231"/>
      <c r="D235" s="232" t="s">
        <v>160</v>
      </c>
      <c r="E235" s="231"/>
      <c r="F235" s="234" t="s">
        <v>291</v>
      </c>
      <c r="G235" s="231"/>
      <c r="H235" s="235">
        <v>40.590000000000003</v>
      </c>
      <c r="I235" s="236"/>
      <c r="J235" s="231"/>
      <c r="K235" s="231"/>
      <c r="L235" s="237"/>
      <c r="M235" s="238"/>
      <c r="N235" s="239"/>
      <c r="O235" s="239"/>
      <c r="P235" s="239"/>
      <c r="Q235" s="239"/>
      <c r="R235" s="239"/>
      <c r="S235" s="239"/>
      <c r="T235" s="24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1" t="s">
        <v>160</v>
      </c>
      <c r="AU235" s="241" t="s">
        <v>86</v>
      </c>
      <c r="AV235" s="13" t="s">
        <v>86</v>
      </c>
      <c r="AW235" s="13" t="s">
        <v>4</v>
      </c>
      <c r="AX235" s="13" t="s">
        <v>81</v>
      </c>
      <c r="AY235" s="241" t="s">
        <v>144</v>
      </c>
    </row>
    <row r="236" s="2" customFormat="1" ht="24.15" customHeight="1">
      <c r="A236" s="39"/>
      <c r="B236" s="40"/>
      <c r="C236" s="217" t="s">
        <v>292</v>
      </c>
      <c r="D236" s="217" t="s">
        <v>146</v>
      </c>
      <c r="E236" s="218" t="s">
        <v>293</v>
      </c>
      <c r="F236" s="219" t="s">
        <v>294</v>
      </c>
      <c r="G236" s="220" t="s">
        <v>285</v>
      </c>
      <c r="H236" s="221">
        <v>8.1180000000000003</v>
      </c>
      <c r="I236" s="222"/>
      <c r="J236" s="223">
        <f>ROUND(I236*H236,2)</f>
        <v>0</v>
      </c>
      <c r="K236" s="219" t="s">
        <v>150</v>
      </c>
      <c r="L236" s="45"/>
      <c r="M236" s="224" t="s">
        <v>1</v>
      </c>
      <c r="N236" s="225" t="s">
        <v>41</v>
      </c>
      <c r="O236" s="92"/>
      <c r="P236" s="226">
        <f>O236*H236</f>
        <v>0</v>
      </c>
      <c r="Q236" s="226">
        <v>0</v>
      </c>
      <c r="R236" s="226">
        <f>Q236*H236</f>
        <v>0</v>
      </c>
      <c r="S236" s="226">
        <v>0</v>
      </c>
      <c r="T236" s="227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28" t="s">
        <v>151</v>
      </c>
      <c r="AT236" s="228" t="s">
        <v>146</v>
      </c>
      <c r="AU236" s="228" t="s">
        <v>86</v>
      </c>
      <c r="AY236" s="18" t="s">
        <v>144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18" t="s">
        <v>81</v>
      </c>
      <c r="BK236" s="229">
        <f>ROUND(I236*H236,2)</f>
        <v>0</v>
      </c>
      <c r="BL236" s="18" t="s">
        <v>151</v>
      </c>
      <c r="BM236" s="228" t="s">
        <v>295</v>
      </c>
    </row>
    <row r="237" s="2" customFormat="1" ht="24.15" customHeight="1">
      <c r="A237" s="39"/>
      <c r="B237" s="40"/>
      <c r="C237" s="217" t="s">
        <v>296</v>
      </c>
      <c r="D237" s="217" t="s">
        <v>146</v>
      </c>
      <c r="E237" s="218" t="s">
        <v>297</v>
      </c>
      <c r="F237" s="219" t="s">
        <v>298</v>
      </c>
      <c r="G237" s="220" t="s">
        <v>285</v>
      </c>
      <c r="H237" s="221">
        <v>73.061999999999998</v>
      </c>
      <c r="I237" s="222"/>
      <c r="J237" s="223">
        <f>ROUND(I237*H237,2)</f>
        <v>0</v>
      </c>
      <c r="K237" s="219" t="s">
        <v>150</v>
      </c>
      <c r="L237" s="45"/>
      <c r="M237" s="224" t="s">
        <v>1</v>
      </c>
      <c r="N237" s="225" t="s">
        <v>41</v>
      </c>
      <c r="O237" s="92"/>
      <c r="P237" s="226">
        <f>O237*H237</f>
        <v>0</v>
      </c>
      <c r="Q237" s="226">
        <v>0</v>
      </c>
      <c r="R237" s="226">
        <f>Q237*H237</f>
        <v>0</v>
      </c>
      <c r="S237" s="226">
        <v>0</v>
      </c>
      <c r="T237" s="227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28" t="s">
        <v>151</v>
      </c>
      <c r="AT237" s="228" t="s">
        <v>146</v>
      </c>
      <c r="AU237" s="228" t="s">
        <v>86</v>
      </c>
      <c r="AY237" s="18" t="s">
        <v>144</v>
      </c>
      <c r="BE237" s="229">
        <f>IF(N237="základní",J237,0)</f>
        <v>0</v>
      </c>
      <c r="BF237" s="229">
        <f>IF(N237="snížená",J237,0)</f>
        <v>0</v>
      </c>
      <c r="BG237" s="229">
        <f>IF(N237="zákl. přenesená",J237,0)</f>
        <v>0</v>
      </c>
      <c r="BH237" s="229">
        <f>IF(N237="sníž. přenesená",J237,0)</f>
        <v>0</v>
      </c>
      <c r="BI237" s="229">
        <f>IF(N237="nulová",J237,0)</f>
        <v>0</v>
      </c>
      <c r="BJ237" s="18" t="s">
        <v>81</v>
      </c>
      <c r="BK237" s="229">
        <f>ROUND(I237*H237,2)</f>
        <v>0</v>
      </c>
      <c r="BL237" s="18" t="s">
        <v>151</v>
      </c>
      <c r="BM237" s="228" t="s">
        <v>299</v>
      </c>
    </row>
    <row r="238" s="13" customFormat="1">
      <c r="A238" s="13"/>
      <c r="B238" s="230"/>
      <c r="C238" s="231"/>
      <c r="D238" s="232" t="s">
        <v>160</v>
      </c>
      <c r="E238" s="231"/>
      <c r="F238" s="234" t="s">
        <v>300</v>
      </c>
      <c r="G238" s="231"/>
      <c r="H238" s="235">
        <v>73.061999999999998</v>
      </c>
      <c r="I238" s="236"/>
      <c r="J238" s="231"/>
      <c r="K238" s="231"/>
      <c r="L238" s="237"/>
      <c r="M238" s="238"/>
      <c r="N238" s="239"/>
      <c r="O238" s="239"/>
      <c r="P238" s="239"/>
      <c r="Q238" s="239"/>
      <c r="R238" s="239"/>
      <c r="S238" s="239"/>
      <c r="T238" s="24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1" t="s">
        <v>160</v>
      </c>
      <c r="AU238" s="241" t="s">
        <v>86</v>
      </c>
      <c r="AV238" s="13" t="s">
        <v>86</v>
      </c>
      <c r="AW238" s="13" t="s">
        <v>4</v>
      </c>
      <c r="AX238" s="13" t="s">
        <v>81</v>
      </c>
      <c r="AY238" s="241" t="s">
        <v>144</v>
      </c>
    </row>
    <row r="239" s="2" customFormat="1" ht="44.25" customHeight="1">
      <c r="A239" s="39"/>
      <c r="B239" s="40"/>
      <c r="C239" s="217" t="s">
        <v>301</v>
      </c>
      <c r="D239" s="217" t="s">
        <v>146</v>
      </c>
      <c r="E239" s="218" t="s">
        <v>302</v>
      </c>
      <c r="F239" s="219" t="s">
        <v>303</v>
      </c>
      <c r="G239" s="220" t="s">
        <v>285</v>
      </c>
      <c r="H239" s="221">
        <v>8.1180000000000003</v>
      </c>
      <c r="I239" s="222"/>
      <c r="J239" s="223">
        <f>ROUND(I239*H239,2)</f>
        <v>0</v>
      </c>
      <c r="K239" s="219" t="s">
        <v>150</v>
      </c>
      <c r="L239" s="45"/>
      <c r="M239" s="224" t="s">
        <v>1</v>
      </c>
      <c r="N239" s="225" t="s">
        <v>41</v>
      </c>
      <c r="O239" s="92"/>
      <c r="P239" s="226">
        <f>O239*H239</f>
        <v>0</v>
      </c>
      <c r="Q239" s="226">
        <v>0</v>
      </c>
      <c r="R239" s="226">
        <f>Q239*H239</f>
        <v>0</v>
      </c>
      <c r="S239" s="226">
        <v>0</v>
      </c>
      <c r="T239" s="227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28" t="s">
        <v>151</v>
      </c>
      <c r="AT239" s="228" t="s">
        <v>146</v>
      </c>
      <c r="AU239" s="228" t="s">
        <v>86</v>
      </c>
      <c r="AY239" s="18" t="s">
        <v>144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18" t="s">
        <v>81</v>
      </c>
      <c r="BK239" s="229">
        <f>ROUND(I239*H239,2)</f>
        <v>0</v>
      </c>
      <c r="BL239" s="18" t="s">
        <v>151</v>
      </c>
      <c r="BM239" s="228" t="s">
        <v>304</v>
      </c>
    </row>
    <row r="240" s="12" customFormat="1" ht="22.8" customHeight="1">
      <c r="A240" s="12"/>
      <c r="B240" s="201"/>
      <c r="C240" s="202"/>
      <c r="D240" s="203" t="s">
        <v>75</v>
      </c>
      <c r="E240" s="215" t="s">
        <v>305</v>
      </c>
      <c r="F240" s="215" t="s">
        <v>306</v>
      </c>
      <c r="G240" s="202"/>
      <c r="H240" s="202"/>
      <c r="I240" s="205"/>
      <c r="J240" s="216">
        <f>BK240</f>
        <v>0</v>
      </c>
      <c r="K240" s="202"/>
      <c r="L240" s="207"/>
      <c r="M240" s="208"/>
      <c r="N240" s="209"/>
      <c r="O240" s="209"/>
      <c r="P240" s="210">
        <f>P241</f>
        <v>0</v>
      </c>
      <c r="Q240" s="209"/>
      <c r="R240" s="210">
        <f>R241</f>
        <v>0</v>
      </c>
      <c r="S240" s="209"/>
      <c r="T240" s="211">
        <f>T241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12" t="s">
        <v>81</v>
      </c>
      <c r="AT240" s="213" t="s">
        <v>75</v>
      </c>
      <c r="AU240" s="213" t="s">
        <v>81</v>
      </c>
      <c r="AY240" s="212" t="s">
        <v>144</v>
      </c>
      <c r="BK240" s="214">
        <f>BK241</f>
        <v>0</v>
      </c>
    </row>
    <row r="241" s="2" customFormat="1" ht="24.15" customHeight="1">
      <c r="A241" s="39"/>
      <c r="B241" s="40"/>
      <c r="C241" s="217" t="s">
        <v>307</v>
      </c>
      <c r="D241" s="217" t="s">
        <v>146</v>
      </c>
      <c r="E241" s="218" t="s">
        <v>308</v>
      </c>
      <c r="F241" s="219" t="s">
        <v>309</v>
      </c>
      <c r="G241" s="220" t="s">
        <v>285</v>
      </c>
      <c r="H241" s="221">
        <v>3.9449999999999998</v>
      </c>
      <c r="I241" s="222"/>
      <c r="J241" s="223">
        <f>ROUND(I241*H241,2)</f>
        <v>0</v>
      </c>
      <c r="K241" s="219" t="s">
        <v>150</v>
      </c>
      <c r="L241" s="45"/>
      <c r="M241" s="224" t="s">
        <v>1</v>
      </c>
      <c r="N241" s="225" t="s">
        <v>41</v>
      </c>
      <c r="O241" s="92"/>
      <c r="P241" s="226">
        <f>O241*H241</f>
        <v>0</v>
      </c>
      <c r="Q241" s="226">
        <v>0</v>
      </c>
      <c r="R241" s="226">
        <f>Q241*H241</f>
        <v>0</v>
      </c>
      <c r="S241" s="226">
        <v>0</v>
      </c>
      <c r="T241" s="227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28" t="s">
        <v>151</v>
      </c>
      <c r="AT241" s="228" t="s">
        <v>146</v>
      </c>
      <c r="AU241" s="228" t="s">
        <v>86</v>
      </c>
      <c r="AY241" s="18" t="s">
        <v>144</v>
      </c>
      <c r="BE241" s="229">
        <f>IF(N241="základní",J241,0)</f>
        <v>0</v>
      </c>
      <c r="BF241" s="229">
        <f>IF(N241="snížená",J241,0)</f>
        <v>0</v>
      </c>
      <c r="BG241" s="229">
        <f>IF(N241="zákl. přenesená",J241,0)</f>
        <v>0</v>
      </c>
      <c r="BH241" s="229">
        <f>IF(N241="sníž. přenesená",J241,0)</f>
        <v>0</v>
      </c>
      <c r="BI241" s="229">
        <f>IF(N241="nulová",J241,0)</f>
        <v>0</v>
      </c>
      <c r="BJ241" s="18" t="s">
        <v>81</v>
      </c>
      <c r="BK241" s="229">
        <f>ROUND(I241*H241,2)</f>
        <v>0</v>
      </c>
      <c r="BL241" s="18" t="s">
        <v>151</v>
      </c>
      <c r="BM241" s="228" t="s">
        <v>310</v>
      </c>
    </row>
    <row r="242" s="12" customFormat="1" ht="25.92" customHeight="1">
      <c r="A242" s="12"/>
      <c r="B242" s="201"/>
      <c r="C242" s="202"/>
      <c r="D242" s="203" t="s">
        <v>75</v>
      </c>
      <c r="E242" s="204" t="s">
        <v>311</v>
      </c>
      <c r="F242" s="204" t="s">
        <v>312</v>
      </c>
      <c r="G242" s="202"/>
      <c r="H242" s="202"/>
      <c r="I242" s="205"/>
      <c r="J242" s="206">
        <f>BK242</f>
        <v>0</v>
      </c>
      <c r="K242" s="202"/>
      <c r="L242" s="207"/>
      <c r="M242" s="208"/>
      <c r="N242" s="209"/>
      <c r="O242" s="209"/>
      <c r="P242" s="210">
        <f>P243+P271+P318+P321+P343+P391+P441+P490+P498</f>
        <v>0</v>
      </c>
      <c r="Q242" s="209"/>
      <c r="R242" s="210">
        <f>R243+R271+R318+R321+R343+R391+R441+R490+R498</f>
        <v>2.0618178</v>
      </c>
      <c r="S242" s="209"/>
      <c r="T242" s="211">
        <f>T243+T271+T318+T321+T343+T391+T441+T490+T498</f>
        <v>1.1280317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12" t="s">
        <v>86</v>
      </c>
      <c r="AT242" s="213" t="s">
        <v>75</v>
      </c>
      <c r="AU242" s="213" t="s">
        <v>76</v>
      </c>
      <c r="AY242" s="212" t="s">
        <v>144</v>
      </c>
      <c r="BK242" s="214">
        <f>BK243+BK271+BK318+BK321+BK343+BK391+BK441+BK490+BK498</f>
        <v>0</v>
      </c>
    </row>
    <row r="243" s="12" customFormat="1" ht="22.8" customHeight="1">
      <c r="A243" s="12"/>
      <c r="B243" s="201"/>
      <c r="C243" s="202"/>
      <c r="D243" s="203" t="s">
        <v>75</v>
      </c>
      <c r="E243" s="215" t="s">
        <v>313</v>
      </c>
      <c r="F243" s="215" t="s">
        <v>314</v>
      </c>
      <c r="G243" s="202"/>
      <c r="H243" s="202"/>
      <c r="I243" s="205"/>
      <c r="J243" s="216">
        <f>BK243</f>
        <v>0</v>
      </c>
      <c r="K243" s="202"/>
      <c r="L243" s="207"/>
      <c r="M243" s="208"/>
      <c r="N243" s="209"/>
      <c r="O243" s="209"/>
      <c r="P243" s="210">
        <f>SUM(P244:P270)</f>
        <v>0</v>
      </c>
      <c r="Q243" s="209"/>
      <c r="R243" s="210">
        <f>SUM(R244:R270)</f>
        <v>0.042389999999999997</v>
      </c>
      <c r="S243" s="209"/>
      <c r="T243" s="211">
        <f>SUM(T244:T270)</f>
        <v>0.021870000000000001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12" t="s">
        <v>86</v>
      </c>
      <c r="AT243" s="213" t="s">
        <v>75</v>
      </c>
      <c r="AU243" s="213" t="s">
        <v>81</v>
      </c>
      <c r="AY243" s="212" t="s">
        <v>144</v>
      </c>
      <c r="BK243" s="214">
        <f>SUM(BK244:BK270)</f>
        <v>0</v>
      </c>
    </row>
    <row r="244" s="2" customFormat="1" ht="16.5" customHeight="1">
      <c r="A244" s="39"/>
      <c r="B244" s="40"/>
      <c r="C244" s="217" t="s">
        <v>315</v>
      </c>
      <c r="D244" s="217" t="s">
        <v>146</v>
      </c>
      <c r="E244" s="218" t="s">
        <v>316</v>
      </c>
      <c r="F244" s="219" t="s">
        <v>317</v>
      </c>
      <c r="G244" s="220" t="s">
        <v>318</v>
      </c>
      <c r="H244" s="221">
        <v>1</v>
      </c>
      <c r="I244" s="222"/>
      <c r="J244" s="223">
        <f>ROUND(I244*H244,2)</f>
        <v>0</v>
      </c>
      <c r="K244" s="219" t="s">
        <v>1</v>
      </c>
      <c r="L244" s="45"/>
      <c r="M244" s="224" t="s">
        <v>1</v>
      </c>
      <c r="N244" s="225" t="s">
        <v>41</v>
      </c>
      <c r="O244" s="92"/>
      <c r="P244" s="226">
        <f>O244*H244</f>
        <v>0</v>
      </c>
      <c r="Q244" s="226">
        <v>0</v>
      </c>
      <c r="R244" s="226">
        <f>Q244*H244</f>
        <v>0</v>
      </c>
      <c r="S244" s="226">
        <v>0</v>
      </c>
      <c r="T244" s="227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28" t="s">
        <v>228</v>
      </c>
      <c r="AT244" s="228" t="s">
        <v>146</v>
      </c>
      <c r="AU244" s="228" t="s">
        <v>86</v>
      </c>
      <c r="AY244" s="18" t="s">
        <v>144</v>
      </c>
      <c r="BE244" s="229">
        <f>IF(N244="základní",J244,0)</f>
        <v>0</v>
      </c>
      <c r="BF244" s="229">
        <f>IF(N244="snížená",J244,0)</f>
        <v>0</v>
      </c>
      <c r="BG244" s="229">
        <f>IF(N244="zákl. přenesená",J244,0)</f>
        <v>0</v>
      </c>
      <c r="BH244" s="229">
        <f>IF(N244="sníž. přenesená",J244,0)</f>
        <v>0</v>
      </c>
      <c r="BI244" s="229">
        <f>IF(N244="nulová",J244,0)</f>
        <v>0</v>
      </c>
      <c r="BJ244" s="18" t="s">
        <v>81</v>
      </c>
      <c r="BK244" s="229">
        <f>ROUND(I244*H244,2)</f>
        <v>0</v>
      </c>
      <c r="BL244" s="18" t="s">
        <v>228</v>
      </c>
      <c r="BM244" s="228" t="s">
        <v>319</v>
      </c>
    </row>
    <row r="245" s="2" customFormat="1" ht="16.5" customHeight="1">
      <c r="A245" s="39"/>
      <c r="B245" s="40"/>
      <c r="C245" s="217" t="s">
        <v>320</v>
      </c>
      <c r="D245" s="217" t="s">
        <v>146</v>
      </c>
      <c r="E245" s="218" t="s">
        <v>321</v>
      </c>
      <c r="F245" s="219" t="s">
        <v>322</v>
      </c>
      <c r="G245" s="220" t="s">
        <v>323</v>
      </c>
      <c r="H245" s="221">
        <v>1</v>
      </c>
      <c r="I245" s="222"/>
      <c r="J245" s="223">
        <f>ROUND(I245*H245,2)</f>
        <v>0</v>
      </c>
      <c r="K245" s="219" t="s">
        <v>150</v>
      </c>
      <c r="L245" s="45"/>
      <c r="M245" s="224" t="s">
        <v>1</v>
      </c>
      <c r="N245" s="225" t="s">
        <v>41</v>
      </c>
      <c r="O245" s="92"/>
      <c r="P245" s="226">
        <f>O245*H245</f>
        <v>0</v>
      </c>
      <c r="Q245" s="226">
        <v>0</v>
      </c>
      <c r="R245" s="226">
        <f>Q245*H245</f>
        <v>0</v>
      </c>
      <c r="S245" s="226">
        <v>0.019460000000000002</v>
      </c>
      <c r="T245" s="227">
        <f>S245*H245</f>
        <v>0.019460000000000002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28" t="s">
        <v>228</v>
      </c>
      <c r="AT245" s="228" t="s">
        <v>146</v>
      </c>
      <c r="AU245" s="228" t="s">
        <v>86</v>
      </c>
      <c r="AY245" s="18" t="s">
        <v>144</v>
      </c>
      <c r="BE245" s="229">
        <f>IF(N245="základní",J245,0)</f>
        <v>0</v>
      </c>
      <c r="BF245" s="229">
        <f>IF(N245="snížená",J245,0)</f>
        <v>0</v>
      </c>
      <c r="BG245" s="229">
        <f>IF(N245="zákl. přenesená",J245,0)</f>
        <v>0</v>
      </c>
      <c r="BH245" s="229">
        <f>IF(N245="sníž. přenesená",J245,0)</f>
        <v>0</v>
      </c>
      <c r="BI245" s="229">
        <f>IF(N245="nulová",J245,0)</f>
        <v>0</v>
      </c>
      <c r="BJ245" s="18" t="s">
        <v>81</v>
      </c>
      <c r="BK245" s="229">
        <f>ROUND(I245*H245,2)</f>
        <v>0</v>
      </c>
      <c r="BL245" s="18" t="s">
        <v>228</v>
      </c>
      <c r="BM245" s="228" t="s">
        <v>324</v>
      </c>
    </row>
    <row r="246" s="13" customFormat="1">
      <c r="A246" s="13"/>
      <c r="B246" s="230"/>
      <c r="C246" s="231"/>
      <c r="D246" s="232" t="s">
        <v>160</v>
      </c>
      <c r="E246" s="233" t="s">
        <v>1</v>
      </c>
      <c r="F246" s="234" t="s">
        <v>325</v>
      </c>
      <c r="G246" s="231"/>
      <c r="H246" s="235">
        <v>1</v>
      </c>
      <c r="I246" s="236"/>
      <c r="J246" s="231"/>
      <c r="K246" s="231"/>
      <c r="L246" s="237"/>
      <c r="M246" s="238"/>
      <c r="N246" s="239"/>
      <c r="O246" s="239"/>
      <c r="P246" s="239"/>
      <c r="Q246" s="239"/>
      <c r="R246" s="239"/>
      <c r="S246" s="239"/>
      <c r="T246" s="240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1" t="s">
        <v>160</v>
      </c>
      <c r="AU246" s="241" t="s">
        <v>86</v>
      </c>
      <c r="AV246" s="13" t="s">
        <v>86</v>
      </c>
      <c r="AW246" s="13" t="s">
        <v>32</v>
      </c>
      <c r="AX246" s="13" t="s">
        <v>76</v>
      </c>
      <c r="AY246" s="241" t="s">
        <v>144</v>
      </c>
    </row>
    <row r="247" s="14" customFormat="1">
      <c r="A247" s="14"/>
      <c r="B247" s="242"/>
      <c r="C247" s="243"/>
      <c r="D247" s="232" t="s">
        <v>160</v>
      </c>
      <c r="E247" s="244" t="s">
        <v>1</v>
      </c>
      <c r="F247" s="245" t="s">
        <v>165</v>
      </c>
      <c r="G247" s="243"/>
      <c r="H247" s="246">
        <v>1</v>
      </c>
      <c r="I247" s="247"/>
      <c r="J247" s="243"/>
      <c r="K247" s="243"/>
      <c r="L247" s="248"/>
      <c r="M247" s="249"/>
      <c r="N247" s="250"/>
      <c r="O247" s="250"/>
      <c r="P247" s="250"/>
      <c r="Q247" s="250"/>
      <c r="R247" s="250"/>
      <c r="S247" s="250"/>
      <c r="T247" s="251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2" t="s">
        <v>160</v>
      </c>
      <c r="AU247" s="252" t="s">
        <v>86</v>
      </c>
      <c r="AV247" s="14" t="s">
        <v>99</v>
      </c>
      <c r="AW247" s="14" t="s">
        <v>32</v>
      </c>
      <c r="AX247" s="14" t="s">
        <v>76</v>
      </c>
      <c r="AY247" s="252" t="s">
        <v>144</v>
      </c>
    </row>
    <row r="248" s="15" customFormat="1">
      <c r="A248" s="15"/>
      <c r="B248" s="253"/>
      <c r="C248" s="254"/>
      <c r="D248" s="232" t="s">
        <v>160</v>
      </c>
      <c r="E248" s="255" t="s">
        <v>1</v>
      </c>
      <c r="F248" s="256" t="s">
        <v>166</v>
      </c>
      <c r="G248" s="254"/>
      <c r="H248" s="257">
        <v>1</v>
      </c>
      <c r="I248" s="258"/>
      <c r="J248" s="254"/>
      <c r="K248" s="254"/>
      <c r="L248" s="259"/>
      <c r="M248" s="260"/>
      <c r="N248" s="261"/>
      <c r="O248" s="261"/>
      <c r="P248" s="261"/>
      <c r="Q248" s="261"/>
      <c r="R248" s="261"/>
      <c r="S248" s="261"/>
      <c r="T248" s="262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63" t="s">
        <v>160</v>
      </c>
      <c r="AU248" s="263" t="s">
        <v>86</v>
      </c>
      <c r="AV248" s="15" t="s">
        <v>151</v>
      </c>
      <c r="AW248" s="15" t="s">
        <v>32</v>
      </c>
      <c r="AX248" s="15" t="s">
        <v>81</v>
      </c>
      <c r="AY248" s="263" t="s">
        <v>144</v>
      </c>
    </row>
    <row r="249" s="2" customFormat="1" ht="37.8" customHeight="1">
      <c r="A249" s="39"/>
      <c r="B249" s="40"/>
      <c r="C249" s="217" t="s">
        <v>326</v>
      </c>
      <c r="D249" s="217" t="s">
        <v>146</v>
      </c>
      <c r="E249" s="218" t="s">
        <v>327</v>
      </c>
      <c r="F249" s="219" t="s">
        <v>328</v>
      </c>
      <c r="G249" s="220" t="s">
        <v>323</v>
      </c>
      <c r="H249" s="221">
        <v>1</v>
      </c>
      <c r="I249" s="222"/>
      <c r="J249" s="223">
        <f>ROUND(I249*H249,2)</f>
        <v>0</v>
      </c>
      <c r="K249" s="219" t="s">
        <v>150</v>
      </c>
      <c r="L249" s="45"/>
      <c r="M249" s="224" t="s">
        <v>1</v>
      </c>
      <c r="N249" s="225" t="s">
        <v>41</v>
      </c>
      <c r="O249" s="92"/>
      <c r="P249" s="226">
        <f>O249*H249</f>
        <v>0</v>
      </c>
      <c r="Q249" s="226">
        <v>0.03739</v>
      </c>
      <c r="R249" s="226">
        <f>Q249*H249</f>
        <v>0.03739</v>
      </c>
      <c r="S249" s="226">
        <v>0</v>
      </c>
      <c r="T249" s="227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28" t="s">
        <v>228</v>
      </c>
      <c r="AT249" s="228" t="s">
        <v>146</v>
      </c>
      <c r="AU249" s="228" t="s">
        <v>86</v>
      </c>
      <c r="AY249" s="18" t="s">
        <v>144</v>
      </c>
      <c r="BE249" s="229">
        <f>IF(N249="základní",J249,0)</f>
        <v>0</v>
      </c>
      <c r="BF249" s="229">
        <f>IF(N249="snížená",J249,0)</f>
        <v>0</v>
      </c>
      <c r="BG249" s="229">
        <f>IF(N249="zákl. přenesená",J249,0)</f>
        <v>0</v>
      </c>
      <c r="BH249" s="229">
        <f>IF(N249="sníž. přenesená",J249,0)</f>
        <v>0</v>
      </c>
      <c r="BI249" s="229">
        <f>IF(N249="nulová",J249,0)</f>
        <v>0</v>
      </c>
      <c r="BJ249" s="18" t="s">
        <v>81</v>
      </c>
      <c r="BK249" s="229">
        <f>ROUND(I249*H249,2)</f>
        <v>0</v>
      </c>
      <c r="BL249" s="18" t="s">
        <v>228</v>
      </c>
      <c r="BM249" s="228" t="s">
        <v>329</v>
      </c>
    </row>
    <row r="250" s="13" customFormat="1">
      <c r="A250" s="13"/>
      <c r="B250" s="230"/>
      <c r="C250" s="231"/>
      <c r="D250" s="232" t="s">
        <v>160</v>
      </c>
      <c r="E250" s="233" t="s">
        <v>1</v>
      </c>
      <c r="F250" s="234" t="s">
        <v>330</v>
      </c>
      <c r="G250" s="231"/>
      <c r="H250" s="235">
        <v>1</v>
      </c>
      <c r="I250" s="236"/>
      <c r="J250" s="231"/>
      <c r="K250" s="231"/>
      <c r="L250" s="237"/>
      <c r="M250" s="238"/>
      <c r="N250" s="239"/>
      <c r="O250" s="239"/>
      <c r="P250" s="239"/>
      <c r="Q250" s="239"/>
      <c r="R250" s="239"/>
      <c r="S250" s="239"/>
      <c r="T250" s="24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1" t="s">
        <v>160</v>
      </c>
      <c r="AU250" s="241" t="s">
        <v>86</v>
      </c>
      <c r="AV250" s="13" t="s">
        <v>86</v>
      </c>
      <c r="AW250" s="13" t="s">
        <v>32</v>
      </c>
      <c r="AX250" s="13" t="s">
        <v>76</v>
      </c>
      <c r="AY250" s="241" t="s">
        <v>144</v>
      </c>
    </row>
    <row r="251" s="14" customFormat="1">
      <c r="A251" s="14"/>
      <c r="B251" s="242"/>
      <c r="C251" s="243"/>
      <c r="D251" s="232" t="s">
        <v>160</v>
      </c>
      <c r="E251" s="244" t="s">
        <v>1</v>
      </c>
      <c r="F251" s="245" t="s">
        <v>165</v>
      </c>
      <c r="G251" s="243"/>
      <c r="H251" s="246">
        <v>1</v>
      </c>
      <c r="I251" s="247"/>
      <c r="J251" s="243"/>
      <c r="K251" s="243"/>
      <c r="L251" s="248"/>
      <c r="M251" s="249"/>
      <c r="N251" s="250"/>
      <c r="O251" s="250"/>
      <c r="P251" s="250"/>
      <c r="Q251" s="250"/>
      <c r="R251" s="250"/>
      <c r="S251" s="250"/>
      <c r="T251" s="251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2" t="s">
        <v>160</v>
      </c>
      <c r="AU251" s="252" t="s">
        <v>86</v>
      </c>
      <c r="AV251" s="14" t="s">
        <v>99</v>
      </c>
      <c r="AW251" s="14" t="s">
        <v>32</v>
      </c>
      <c r="AX251" s="14" t="s">
        <v>76</v>
      </c>
      <c r="AY251" s="252" t="s">
        <v>144</v>
      </c>
    </row>
    <row r="252" s="15" customFormat="1">
      <c r="A252" s="15"/>
      <c r="B252" s="253"/>
      <c r="C252" s="254"/>
      <c r="D252" s="232" t="s">
        <v>160</v>
      </c>
      <c r="E252" s="255" t="s">
        <v>1</v>
      </c>
      <c r="F252" s="256" t="s">
        <v>166</v>
      </c>
      <c r="G252" s="254"/>
      <c r="H252" s="257">
        <v>1</v>
      </c>
      <c r="I252" s="258"/>
      <c r="J252" s="254"/>
      <c r="K252" s="254"/>
      <c r="L252" s="259"/>
      <c r="M252" s="260"/>
      <c r="N252" s="261"/>
      <c r="O252" s="261"/>
      <c r="P252" s="261"/>
      <c r="Q252" s="261"/>
      <c r="R252" s="261"/>
      <c r="S252" s="261"/>
      <c r="T252" s="262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63" t="s">
        <v>160</v>
      </c>
      <c r="AU252" s="263" t="s">
        <v>86</v>
      </c>
      <c r="AV252" s="15" t="s">
        <v>151</v>
      </c>
      <c r="AW252" s="15" t="s">
        <v>32</v>
      </c>
      <c r="AX252" s="15" t="s">
        <v>81</v>
      </c>
      <c r="AY252" s="263" t="s">
        <v>144</v>
      </c>
    </row>
    <row r="253" s="2" customFormat="1" ht="16.5" customHeight="1">
      <c r="A253" s="39"/>
      <c r="B253" s="40"/>
      <c r="C253" s="217" t="s">
        <v>97</v>
      </c>
      <c r="D253" s="217" t="s">
        <v>146</v>
      </c>
      <c r="E253" s="218" t="s">
        <v>331</v>
      </c>
      <c r="F253" s="219" t="s">
        <v>332</v>
      </c>
      <c r="G253" s="220" t="s">
        <v>149</v>
      </c>
      <c r="H253" s="221">
        <v>1</v>
      </c>
      <c r="I253" s="222"/>
      <c r="J253" s="223">
        <f>ROUND(I253*H253,2)</f>
        <v>0</v>
      </c>
      <c r="K253" s="219" t="s">
        <v>150</v>
      </c>
      <c r="L253" s="45"/>
      <c r="M253" s="224" t="s">
        <v>1</v>
      </c>
      <c r="N253" s="225" t="s">
        <v>41</v>
      </c>
      <c r="O253" s="92"/>
      <c r="P253" s="226">
        <f>O253*H253</f>
        <v>0</v>
      </c>
      <c r="Q253" s="226">
        <v>0</v>
      </c>
      <c r="R253" s="226">
        <f>Q253*H253</f>
        <v>0</v>
      </c>
      <c r="S253" s="226">
        <v>0</v>
      </c>
      <c r="T253" s="227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28" t="s">
        <v>228</v>
      </c>
      <c r="AT253" s="228" t="s">
        <v>146</v>
      </c>
      <c r="AU253" s="228" t="s">
        <v>86</v>
      </c>
      <c r="AY253" s="18" t="s">
        <v>144</v>
      </c>
      <c r="BE253" s="229">
        <f>IF(N253="základní",J253,0)</f>
        <v>0</v>
      </c>
      <c r="BF253" s="229">
        <f>IF(N253="snížená",J253,0)</f>
        <v>0</v>
      </c>
      <c r="BG253" s="229">
        <f>IF(N253="zákl. přenesená",J253,0)</f>
        <v>0</v>
      </c>
      <c r="BH253" s="229">
        <f>IF(N253="sníž. přenesená",J253,0)</f>
        <v>0</v>
      </c>
      <c r="BI253" s="229">
        <f>IF(N253="nulová",J253,0)</f>
        <v>0</v>
      </c>
      <c r="BJ253" s="18" t="s">
        <v>81</v>
      </c>
      <c r="BK253" s="229">
        <f>ROUND(I253*H253,2)</f>
        <v>0</v>
      </c>
      <c r="BL253" s="18" t="s">
        <v>228</v>
      </c>
      <c r="BM253" s="228" t="s">
        <v>333</v>
      </c>
    </row>
    <row r="254" s="13" customFormat="1">
      <c r="A254" s="13"/>
      <c r="B254" s="230"/>
      <c r="C254" s="231"/>
      <c r="D254" s="232" t="s">
        <v>160</v>
      </c>
      <c r="E254" s="233" t="s">
        <v>1</v>
      </c>
      <c r="F254" s="234" t="s">
        <v>334</v>
      </c>
      <c r="G254" s="231"/>
      <c r="H254" s="235">
        <v>1</v>
      </c>
      <c r="I254" s="236"/>
      <c r="J254" s="231"/>
      <c r="K254" s="231"/>
      <c r="L254" s="237"/>
      <c r="M254" s="238"/>
      <c r="N254" s="239"/>
      <c r="O254" s="239"/>
      <c r="P254" s="239"/>
      <c r="Q254" s="239"/>
      <c r="R254" s="239"/>
      <c r="S254" s="239"/>
      <c r="T254" s="240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1" t="s">
        <v>160</v>
      </c>
      <c r="AU254" s="241" t="s">
        <v>86</v>
      </c>
      <c r="AV254" s="13" t="s">
        <v>86</v>
      </c>
      <c r="AW254" s="13" t="s">
        <v>32</v>
      </c>
      <c r="AX254" s="13" t="s">
        <v>76</v>
      </c>
      <c r="AY254" s="241" t="s">
        <v>144</v>
      </c>
    </row>
    <row r="255" s="14" customFormat="1">
      <c r="A255" s="14"/>
      <c r="B255" s="242"/>
      <c r="C255" s="243"/>
      <c r="D255" s="232" t="s">
        <v>160</v>
      </c>
      <c r="E255" s="244" t="s">
        <v>1</v>
      </c>
      <c r="F255" s="245" t="s">
        <v>165</v>
      </c>
      <c r="G255" s="243"/>
      <c r="H255" s="246">
        <v>1</v>
      </c>
      <c r="I255" s="247"/>
      <c r="J255" s="243"/>
      <c r="K255" s="243"/>
      <c r="L255" s="248"/>
      <c r="M255" s="249"/>
      <c r="N255" s="250"/>
      <c r="O255" s="250"/>
      <c r="P255" s="250"/>
      <c r="Q255" s="250"/>
      <c r="R255" s="250"/>
      <c r="S255" s="250"/>
      <c r="T255" s="251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2" t="s">
        <v>160</v>
      </c>
      <c r="AU255" s="252" t="s">
        <v>86</v>
      </c>
      <c r="AV255" s="14" t="s">
        <v>99</v>
      </c>
      <c r="AW255" s="14" t="s">
        <v>32</v>
      </c>
      <c r="AX255" s="14" t="s">
        <v>76</v>
      </c>
      <c r="AY255" s="252" t="s">
        <v>144</v>
      </c>
    </row>
    <row r="256" s="15" customFormat="1">
      <c r="A256" s="15"/>
      <c r="B256" s="253"/>
      <c r="C256" s="254"/>
      <c r="D256" s="232" t="s">
        <v>160</v>
      </c>
      <c r="E256" s="255" t="s">
        <v>1</v>
      </c>
      <c r="F256" s="256" t="s">
        <v>166</v>
      </c>
      <c r="G256" s="254"/>
      <c r="H256" s="257">
        <v>1</v>
      </c>
      <c r="I256" s="258"/>
      <c r="J256" s="254"/>
      <c r="K256" s="254"/>
      <c r="L256" s="259"/>
      <c r="M256" s="260"/>
      <c r="N256" s="261"/>
      <c r="O256" s="261"/>
      <c r="P256" s="261"/>
      <c r="Q256" s="261"/>
      <c r="R256" s="261"/>
      <c r="S256" s="261"/>
      <c r="T256" s="262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63" t="s">
        <v>160</v>
      </c>
      <c r="AU256" s="263" t="s">
        <v>86</v>
      </c>
      <c r="AV256" s="15" t="s">
        <v>151</v>
      </c>
      <c r="AW256" s="15" t="s">
        <v>32</v>
      </c>
      <c r="AX256" s="15" t="s">
        <v>81</v>
      </c>
      <c r="AY256" s="263" t="s">
        <v>144</v>
      </c>
    </row>
    <row r="257" s="2" customFormat="1" ht="21.75" customHeight="1">
      <c r="A257" s="39"/>
      <c r="B257" s="40"/>
      <c r="C257" s="264" t="s">
        <v>335</v>
      </c>
      <c r="D257" s="264" t="s">
        <v>201</v>
      </c>
      <c r="E257" s="265" t="s">
        <v>336</v>
      </c>
      <c r="F257" s="266" t="s">
        <v>337</v>
      </c>
      <c r="G257" s="267" t="s">
        <v>149</v>
      </c>
      <c r="H257" s="268">
        <v>1</v>
      </c>
      <c r="I257" s="269"/>
      <c r="J257" s="270">
        <f>ROUND(I257*H257,2)</f>
        <v>0</v>
      </c>
      <c r="K257" s="266" t="s">
        <v>1</v>
      </c>
      <c r="L257" s="271"/>
      <c r="M257" s="272" t="s">
        <v>1</v>
      </c>
      <c r="N257" s="273" t="s">
        <v>41</v>
      </c>
      <c r="O257" s="92"/>
      <c r="P257" s="226">
        <f>O257*H257</f>
        <v>0</v>
      </c>
      <c r="Q257" s="226">
        <v>0.0030000000000000001</v>
      </c>
      <c r="R257" s="226">
        <f>Q257*H257</f>
        <v>0.0030000000000000001</v>
      </c>
      <c r="S257" s="226">
        <v>0</v>
      </c>
      <c r="T257" s="227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28" t="s">
        <v>315</v>
      </c>
      <c r="AT257" s="228" t="s">
        <v>201</v>
      </c>
      <c r="AU257" s="228" t="s">
        <v>86</v>
      </c>
      <c r="AY257" s="18" t="s">
        <v>144</v>
      </c>
      <c r="BE257" s="229">
        <f>IF(N257="základní",J257,0)</f>
        <v>0</v>
      </c>
      <c r="BF257" s="229">
        <f>IF(N257="snížená",J257,0)</f>
        <v>0</v>
      </c>
      <c r="BG257" s="229">
        <f>IF(N257="zákl. přenesená",J257,0)</f>
        <v>0</v>
      </c>
      <c r="BH257" s="229">
        <f>IF(N257="sníž. přenesená",J257,0)</f>
        <v>0</v>
      </c>
      <c r="BI257" s="229">
        <f>IF(N257="nulová",J257,0)</f>
        <v>0</v>
      </c>
      <c r="BJ257" s="18" t="s">
        <v>81</v>
      </c>
      <c r="BK257" s="229">
        <f>ROUND(I257*H257,2)</f>
        <v>0</v>
      </c>
      <c r="BL257" s="18" t="s">
        <v>228</v>
      </c>
      <c r="BM257" s="228" t="s">
        <v>338</v>
      </c>
    </row>
    <row r="258" s="2" customFormat="1" ht="16.5" customHeight="1">
      <c r="A258" s="39"/>
      <c r="B258" s="40"/>
      <c r="C258" s="217" t="s">
        <v>339</v>
      </c>
      <c r="D258" s="217" t="s">
        <v>146</v>
      </c>
      <c r="E258" s="218" t="s">
        <v>340</v>
      </c>
      <c r="F258" s="219" t="s">
        <v>341</v>
      </c>
      <c r="G258" s="220" t="s">
        <v>149</v>
      </c>
      <c r="H258" s="221">
        <v>1</v>
      </c>
      <c r="I258" s="222"/>
      <c r="J258" s="223">
        <f>ROUND(I258*H258,2)</f>
        <v>0</v>
      </c>
      <c r="K258" s="219" t="s">
        <v>150</v>
      </c>
      <c r="L258" s="45"/>
      <c r="M258" s="224" t="s">
        <v>1</v>
      </c>
      <c r="N258" s="225" t="s">
        <v>41</v>
      </c>
      <c r="O258" s="92"/>
      <c r="P258" s="226">
        <f>O258*H258</f>
        <v>0</v>
      </c>
      <c r="Q258" s="226">
        <v>0</v>
      </c>
      <c r="R258" s="226">
        <f>Q258*H258</f>
        <v>0</v>
      </c>
      <c r="S258" s="226">
        <v>0</v>
      </c>
      <c r="T258" s="227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28" t="s">
        <v>228</v>
      </c>
      <c r="AT258" s="228" t="s">
        <v>146</v>
      </c>
      <c r="AU258" s="228" t="s">
        <v>86</v>
      </c>
      <c r="AY258" s="18" t="s">
        <v>144</v>
      </c>
      <c r="BE258" s="229">
        <f>IF(N258="základní",J258,0)</f>
        <v>0</v>
      </c>
      <c r="BF258" s="229">
        <f>IF(N258="snížená",J258,0)</f>
        <v>0</v>
      </c>
      <c r="BG258" s="229">
        <f>IF(N258="zákl. přenesená",J258,0)</f>
        <v>0</v>
      </c>
      <c r="BH258" s="229">
        <f>IF(N258="sníž. přenesená",J258,0)</f>
        <v>0</v>
      </c>
      <c r="BI258" s="229">
        <f>IF(N258="nulová",J258,0)</f>
        <v>0</v>
      </c>
      <c r="BJ258" s="18" t="s">
        <v>81</v>
      </c>
      <c r="BK258" s="229">
        <f>ROUND(I258*H258,2)</f>
        <v>0</v>
      </c>
      <c r="BL258" s="18" t="s">
        <v>228</v>
      </c>
      <c r="BM258" s="228" t="s">
        <v>342</v>
      </c>
    </row>
    <row r="259" s="13" customFormat="1">
      <c r="A259" s="13"/>
      <c r="B259" s="230"/>
      <c r="C259" s="231"/>
      <c r="D259" s="232" t="s">
        <v>160</v>
      </c>
      <c r="E259" s="233" t="s">
        <v>1</v>
      </c>
      <c r="F259" s="234" t="s">
        <v>343</v>
      </c>
      <c r="G259" s="231"/>
      <c r="H259" s="235">
        <v>1</v>
      </c>
      <c r="I259" s="236"/>
      <c r="J259" s="231"/>
      <c r="K259" s="231"/>
      <c r="L259" s="237"/>
      <c r="M259" s="238"/>
      <c r="N259" s="239"/>
      <c r="O259" s="239"/>
      <c r="P259" s="239"/>
      <c r="Q259" s="239"/>
      <c r="R259" s="239"/>
      <c r="S259" s="239"/>
      <c r="T259" s="240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1" t="s">
        <v>160</v>
      </c>
      <c r="AU259" s="241" t="s">
        <v>86</v>
      </c>
      <c r="AV259" s="13" t="s">
        <v>86</v>
      </c>
      <c r="AW259" s="13" t="s">
        <v>32</v>
      </c>
      <c r="AX259" s="13" t="s">
        <v>76</v>
      </c>
      <c r="AY259" s="241" t="s">
        <v>144</v>
      </c>
    </row>
    <row r="260" s="14" customFormat="1">
      <c r="A260" s="14"/>
      <c r="B260" s="242"/>
      <c r="C260" s="243"/>
      <c r="D260" s="232" t="s">
        <v>160</v>
      </c>
      <c r="E260" s="244" t="s">
        <v>1</v>
      </c>
      <c r="F260" s="245" t="s">
        <v>165</v>
      </c>
      <c r="G260" s="243"/>
      <c r="H260" s="246">
        <v>1</v>
      </c>
      <c r="I260" s="247"/>
      <c r="J260" s="243"/>
      <c r="K260" s="243"/>
      <c r="L260" s="248"/>
      <c r="M260" s="249"/>
      <c r="N260" s="250"/>
      <c r="O260" s="250"/>
      <c r="P260" s="250"/>
      <c r="Q260" s="250"/>
      <c r="R260" s="250"/>
      <c r="S260" s="250"/>
      <c r="T260" s="251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2" t="s">
        <v>160</v>
      </c>
      <c r="AU260" s="252" t="s">
        <v>86</v>
      </c>
      <c r="AV260" s="14" t="s">
        <v>99</v>
      </c>
      <c r="AW260" s="14" t="s">
        <v>32</v>
      </c>
      <c r="AX260" s="14" t="s">
        <v>76</v>
      </c>
      <c r="AY260" s="252" t="s">
        <v>144</v>
      </c>
    </row>
    <row r="261" s="15" customFormat="1">
      <c r="A261" s="15"/>
      <c r="B261" s="253"/>
      <c r="C261" s="254"/>
      <c r="D261" s="232" t="s">
        <v>160</v>
      </c>
      <c r="E261" s="255" t="s">
        <v>1</v>
      </c>
      <c r="F261" s="256" t="s">
        <v>166</v>
      </c>
      <c r="G261" s="254"/>
      <c r="H261" s="257">
        <v>1</v>
      </c>
      <c r="I261" s="258"/>
      <c r="J261" s="254"/>
      <c r="K261" s="254"/>
      <c r="L261" s="259"/>
      <c r="M261" s="260"/>
      <c r="N261" s="261"/>
      <c r="O261" s="261"/>
      <c r="P261" s="261"/>
      <c r="Q261" s="261"/>
      <c r="R261" s="261"/>
      <c r="S261" s="261"/>
      <c r="T261" s="262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63" t="s">
        <v>160</v>
      </c>
      <c r="AU261" s="263" t="s">
        <v>86</v>
      </c>
      <c r="AV261" s="15" t="s">
        <v>151</v>
      </c>
      <c r="AW261" s="15" t="s">
        <v>32</v>
      </c>
      <c r="AX261" s="15" t="s">
        <v>81</v>
      </c>
      <c r="AY261" s="263" t="s">
        <v>144</v>
      </c>
    </row>
    <row r="262" s="2" customFormat="1" ht="16.5" customHeight="1">
      <c r="A262" s="39"/>
      <c r="B262" s="40"/>
      <c r="C262" s="264" t="s">
        <v>344</v>
      </c>
      <c r="D262" s="264" t="s">
        <v>201</v>
      </c>
      <c r="E262" s="265" t="s">
        <v>345</v>
      </c>
      <c r="F262" s="266" t="s">
        <v>346</v>
      </c>
      <c r="G262" s="267" t="s">
        <v>149</v>
      </c>
      <c r="H262" s="268">
        <v>1</v>
      </c>
      <c r="I262" s="269"/>
      <c r="J262" s="270">
        <f>ROUND(I262*H262,2)</f>
        <v>0</v>
      </c>
      <c r="K262" s="266" t="s">
        <v>1</v>
      </c>
      <c r="L262" s="271"/>
      <c r="M262" s="272" t="s">
        <v>1</v>
      </c>
      <c r="N262" s="273" t="s">
        <v>41</v>
      </c>
      <c r="O262" s="92"/>
      <c r="P262" s="226">
        <f>O262*H262</f>
        <v>0</v>
      </c>
      <c r="Q262" s="226">
        <v>0.001</v>
      </c>
      <c r="R262" s="226">
        <f>Q262*H262</f>
        <v>0.001</v>
      </c>
      <c r="S262" s="226">
        <v>0</v>
      </c>
      <c r="T262" s="227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28" t="s">
        <v>315</v>
      </c>
      <c r="AT262" s="228" t="s">
        <v>201</v>
      </c>
      <c r="AU262" s="228" t="s">
        <v>86</v>
      </c>
      <c r="AY262" s="18" t="s">
        <v>144</v>
      </c>
      <c r="BE262" s="229">
        <f>IF(N262="základní",J262,0)</f>
        <v>0</v>
      </c>
      <c r="BF262" s="229">
        <f>IF(N262="snížená",J262,0)</f>
        <v>0</v>
      </c>
      <c r="BG262" s="229">
        <f>IF(N262="zákl. přenesená",J262,0)</f>
        <v>0</v>
      </c>
      <c r="BH262" s="229">
        <f>IF(N262="sníž. přenesená",J262,0)</f>
        <v>0</v>
      </c>
      <c r="BI262" s="229">
        <f>IF(N262="nulová",J262,0)</f>
        <v>0</v>
      </c>
      <c r="BJ262" s="18" t="s">
        <v>81</v>
      </c>
      <c r="BK262" s="229">
        <f>ROUND(I262*H262,2)</f>
        <v>0</v>
      </c>
      <c r="BL262" s="18" t="s">
        <v>228</v>
      </c>
      <c r="BM262" s="228" t="s">
        <v>347</v>
      </c>
    </row>
    <row r="263" s="2" customFormat="1" ht="16.5" customHeight="1">
      <c r="A263" s="39"/>
      <c r="B263" s="40"/>
      <c r="C263" s="217" t="s">
        <v>348</v>
      </c>
      <c r="D263" s="217" t="s">
        <v>146</v>
      </c>
      <c r="E263" s="218" t="s">
        <v>349</v>
      </c>
      <c r="F263" s="219" t="s">
        <v>350</v>
      </c>
      <c r="G263" s="220" t="s">
        <v>149</v>
      </c>
      <c r="H263" s="221">
        <v>1</v>
      </c>
      <c r="I263" s="222"/>
      <c r="J263" s="223">
        <f>ROUND(I263*H263,2)</f>
        <v>0</v>
      </c>
      <c r="K263" s="219" t="s">
        <v>150</v>
      </c>
      <c r="L263" s="45"/>
      <c r="M263" s="224" t="s">
        <v>1</v>
      </c>
      <c r="N263" s="225" t="s">
        <v>41</v>
      </c>
      <c r="O263" s="92"/>
      <c r="P263" s="226">
        <f>O263*H263</f>
        <v>0</v>
      </c>
      <c r="Q263" s="226">
        <v>0</v>
      </c>
      <c r="R263" s="226">
        <f>Q263*H263</f>
        <v>0</v>
      </c>
      <c r="S263" s="226">
        <v>0</v>
      </c>
      <c r="T263" s="227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28" t="s">
        <v>228</v>
      </c>
      <c r="AT263" s="228" t="s">
        <v>146</v>
      </c>
      <c r="AU263" s="228" t="s">
        <v>86</v>
      </c>
      <c r="AY263" s="18" t="s">
        <v>144</v>
      </c>
      <c r="BE263" s="229">
        <f>IF(N263="základní",J263,0)</f>
        <v>0</v>
      </c>
      <c r="BF263" s="229">
        <f>IF(N263="snížená",J263,0)</f>
        <v>0</v>
      </c>
      <c r="BG263" s="229">
        <f>IF(N263="zákl. přenesená",J263,0)</f>
        <v>0</v>
      </c>
      <c r="BH263" s="229">
        <f>IF(N263="sníž. přenesená",J263,0)</f>
        <v>0</v>
      </c>
      <c r="BI263" s="229">
        <f>IF(N263="nulová",J263,0)</f>
        <v>0</v>
      </c>
      <c r="BJ263" s="18" t="s">
        <v>81</v>
      </c>
      <c r="BK263" s="229">
        <f>ROUND(I263*H263,2)</f>
        <v>0</v>
      </c>
      <c r="BL263" s="18" t="s">
        <v>228</v>
      </c>
      <c r="BM263" s="228" t="s">
        <v>351</v>
      </c>
    </row>
    <row r="264" s="13" customFormat="1">
      <c r="A264" s="13"/>
      <c r="B264" s="230"/>
      <c r="C264" s="231"/>
      <c r="D264" s="232" t="s">
        <v>160</v>
      </c>
      <c r="E264" s="233" t="s">
        <v>1</v>
      </c>
      <c r="F264" s="234" t="s">
        <v>352</v>
      </c>
      <c r="G264" s="231"/>
      <c r="H264" s="235">
        <v>1</v>
      </c>
      <c r="I264" s="236"/>
      <c r="J264" s="231"/>
      <c r="K264" s="231"/>
      <c r="L264" s="237"/>
      <c r="M264" s="238"/>
      <c r="N264" s="239"/>
      <c r="O264" s="239"/>
      <c r="P264" s="239"/>
      <c r="Q264" s="239"/>
      <c r="R264" s="239"/>
      <c r="S264" s="239"/>
      <c r="T264" s="24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1" t="s">
        <v>160</v>
      </c>
      <c r="AU264" s="241" t="s">
        <v>86</v>
      </c>
      <c r="AV264" s="13" t="s">
        <v>86</v>
      </c>
      <c r="AW264" s="13" t="s">
        <v>32</v>
      </c>
      <c r="AX264" s="13" t="s">
        <v>76</v>
      </c>
      <c r="AY264" s="241" t="s">
        <v>144</v>
      </c>
    </row>
    <row r="265" s="14" customFormat="1">
      <c r="A265" s="14"/>
      <c r="B265" s="242"/>
      <c r="C265" s="243"/>
      <c r="D265" s="232" t="s">
        <v>160</v>
      </c>
      <c r="E265" s="244" t="s">
        <v>1</v>
      </c>
      <c r="F265" s="245" t="s">
        <v>165</v>
      </c>
      <c r="G265" s="243"/>
      <c r="H265" s="246">
        <v>1</v>
      </c>
      <c r="I265" s="247"/>
      <c r="J265" s="243"/>
      <c r="K265" s="243"/>
      <c r="L265" s="248"/>
      <c r="M265" s="249"/>
      <c r="N265" s="250"/>
      <c r="O265" s="250"/>
      <c r="P265" s="250"/>
      <c r="Q265" s="250"/>
      <c r="R265" s="250"/>
      <c r="S265" s="250"/>
      <c r="T265" s="251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2" t="s">
        <v>160</v>
      </c>
      <c r="AU265" s="252" t="s">
        <v>86</v>
      </c>
      <c r="AV265" s="14" t="s">
        <v>99</v>
      </c>
      <c r="AW265" s="14" t="s">
        <v>32</v>
      </c>
      <c r="AX265" s="14" t="s">
        <v>76</v>
      </c>
      <c r="AY265" s="252" t="s">
        <v>144</v>
      </c>
    </row>
    <row r="266" s="15" customFormat="1">
      <c r="A266" s="15"/>
      <c r="B266" s="253"/>
      <c r="C266" s="254"/>
      <c r="D266" s="232" t="s">
        <v>160</v>
      </c>
      <c r="E266" s="255" t="s">
        <v>1</v>
      </c>
      <c r="F266" s="256" t="s">
        <v>166</v>
      </c>
      <c r="G266" s="254"/>
      <c r="H266" s="257">
        <v>1</v>
      </c>
      <c r="I266" s="258"/>
      <c r="J266" s="254"/>
      <c r="K266" s="254"/>
      <c r="L266" s="259"/>
      <c r="M266" s="260"/>
      <c r="N266" s="261"/>
      <c r="O266" s="261"/>
      <c r="P266" s="261"/>
      <c r="Q266" s="261"/>
      <c r="R266" s="261"/>
      <c r="S266" s="261"/>
      <c r="T266" s="262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3" t="s">
        <v>160</v>
      </c>
      <c r="AU266" s="263" t="s">
        <v>86</v>
      </c>
      <c r="AV266" s="15" t="s">
        <v>151</v>
      </c>
      <c r="AW266" s="15" t="s">
        <v>32</v>
      </c>
      <c r="AX266" s="15" t="s">
        <v>81</v>
      </c>
      <c r="AY266" s="263" t="s">
        <v>144</v>
      </c>
    </row>
    <row r="267" s="2" customFormat="1" ht="24.15" customHeight="1">
      <c r="A267" s="39"/>
      <c r="B267" s="40"/>
      <c r="C267" s="264" t="s">
        <v>353</v>
      </c>
      <c r="D267" s="264" t="s">
        <v>201</v>
      </c>
      <c r="E267" s="265" t="s">
        <v>354</v>
      </c>
      <c r="F267" s="266" t="s">
        <v>355</v>
      </c>
      <c r="G267" s="267" t="s">
        <v>149</v>
      </c>
      <c r="H267" s="268">
        <v>1</v>
      </c>
      <c r="I267" s="269"/>
      <c r="J267" s="270">
        <f>ROUND(I267*H267,2)</f>
        <v>0</v>
      </c>
      <c r="K267" s="266" t="s">
        <v>150</v>
      </c>
      <c r="L267" s="271"/>
      <c r="M267" s="272" t="s">
        <v>1</v>
      </c>
      <c r="N267" s="273" t="s">
        <v>41</v>
      </c>
      <c r="O267" s="92"/>
      <c r="P267" s="226">
        <f>O267*H267</f>
        <v>0</v>
      </c>
      <c r="Q267" s="226">
        <v>0.001</v>
      </c>
      <c r="R267" s="226">
        <f>Q267*H267</f>
        <v>0.001</v>
      </c>
      <c r="S267" s="226">
        <v>0</v>
      </c>
      <c r="T267" s="227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28" t="s">
        <v>315</v>
      </c>
      <c r="AT267" s="228" t="s">
        <v>201</v>
      </c>
      <c r="AU267" s="228" t="s">
        <v>86</v>
      </c>
      <c r="AY267" s="18" t="s">
        <v>144</v>
      </c>
      <c r="BE267" s="229">
        <f>IF(N267="základní",J267,0)</f>
        <v>0</v>
      </c>
      <c r="BF267" s="229">
        <f>IF(N267="snížená",J267,0)</f>
        <v>0</v>
      </c>
      <c r="BG267" s="229">
        <f>IF(N267="zákl. přenesená",J267,0)</f>
        <v>0</v>
      </c>
      <c r="BH267" s="229">
        <f>IF(N267="sníž. přenesená",J267,0)</f>
        <v>0</v>
      </c>
      <c r="BI267" s="229">
        <f>IF(N267="nulová",J267,0)</f>
        <v>0</v>
      </c>
      <c r="BJ267" s="18" t="s">
        <v>81</v>
      </c>
      <c r="BK267" s="229">
        <f>ROUND(I267*H267,2)</f>
        <v>0</v>
      </c>
      <c r="BL267" s="18" t="s">
        <v>228</v>
      </c>
      <c r="BM267" s="228" t="s">
        <v>356</v>
      </c>
    </row>
    <row r="268" s="2" customFormat="1" ht="16.5" customHeight="1">
      <c r="A268" s="39"/>
      <c r="B268" s="40"/>
      <c r="C268" s="217" t="s">
        <v>357</v>
      </c>
      <c r="D268" s="217" t="s">
        <v>146</v>
      </c>
      <c r="E268" s="218" t="s">
        <v>358</v>
      </c>
      <c r="F268" s="219" t="s">
        <v>359</v>
      </c>
      <c r="G268" s="220" t="s">
        <v>323</v>
      </c>
      <c r="H268" s="221">
        <v>1</v>
      </c>
      <c r="I268" s="222"/>
      <c r="J268" s="223">
        <f>ROUND(I268*H268,2)</f>
        <v>0</v>
      </c>
      <c r="K268" s="219" t="s">
        <v>150</v>
      </c>
      <c r="L268" s="45"/>
      <c r="M268" s="224" t="s">
        <v>1</v>
      </c>
      <c r="N268" s="225" t="s">
        <v>41</v>
      </c>
      <c r="O268" s="92"/>
      <c r="P268" s="226">
        <f>O268*H268</f>
        <v>0</v>
      </c>
      <c r="Q268" s="226">
        <v>0</v>
      </c>
      <c r="R268" s="226">
        <f>Q268*H268</f>
        <v>0</v>
      </c>
      <c r="S268" s="226">
        <v>0.00156</v>
      </c>
      <c r="T268" s="227">
        <f>S268*H268</f>
        <v>0.00156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28" t="s">
        <v>228</v>
      </c>
      <c r="AT268" s="228" t="s">
        <v>146</v>
      </c>
      <c r="AU268" s="228" t="s">
        <v>86</v>
      </c>
      <c r="AY268" s="18" t="s">
        <v>144</v>
      </c>
      <c r="BE268" s="229">
        <f>IF(N268="základní",J268,0)</f>
        <v>0</v>
      </c>
      <c r="BF268" s="229">
        <f>IF(N268="snížená",J268,0)</f>
        <v>0</v>
      </c>
      <c r="BG268" s="229">
        <f>IF(N268="zákl. přenesená",J268,0)</f>
        <v>0</v>
      </c>
      <c r="BH268" s="229">
        <f>IF(N268="sníž. přenesená",J268,0)</f>
        <v>0</v>
      </c>
      <c r="BI268" s="229">
        <f>IF(N268="nulová",J268,0)</f>
        <v>0</v>
      </c>
      <c r="BJ268" s="18" t="s">
        <v>81</v>
      </c>
      <c r="BK268" s="229">
        <f>ROUND(I268*H268,2)</f>
        <v>0</v>
      </c>
      <c r="BL268" s="18" t="s">
        <v>228</v>
      </c>
      <c r="BM268" s="228" t="s">
        <v>360</v>
      </c>
    </row>
    <row r="269" s="2" customFormat="1" ht="16.5" customHeight="1">
      <c r="A269" s="39"/>
      <c r="B269" s="40"/>
      <c r="C269" s="217" t="s">
        <v>361</v>
      </c>
      <c r="D269" s="217" t="s">
        <v>146</v>
      </c>
      <c r="E269" s="218" t="s">
        <v>362</v>
      </c>
      <c r="F269" s="219" t="s">
        <v>363</v>
      </c>
      <c r="G269" s="220" t="s">
        <v>149</v>
      </c>
      <c r="H269" s="221">
        <v>1</v>
      </c>
      <c r="I269" s="222"/>
      <c r="J269" s="223">
        <f>ROUND(I269*H269,2)</f>
        <v>0</v>
      </c>
      <c r="K269" s="219" t="s">
        <v>150</v>
      </c>
      <c r="L269" s="45"/>
      <c r="M269" s="224" t="s">
        <v>1</v>
      </c>
      <c r="N269" s="225" t="s">
        <v>41</v>
      </c>
      <c r="O269" s="92"/>
      <c r="P269" s="226">
        <f>O269*H269</f>
        <v>0</v>
      </c>
      <c r="Q269" s="226">
        <v>0</v>
      </c>
      <c r="R269" s="226">
        <f>Q269*H269</f>
        <v>0</v>
      </c>
      <c r="S269" s="226">
        <v>0.00084999999999999995</v>
      </c>
      <c r="T269" s="227">
        <f>S269*H269</f>
        <v>0.00084999999999999995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28" t="s">
        <v>228</v>
      </c>
      <c r="AT269" s="228" t="s">
        <v>146</v>
      </c>
      <c r="AU269" s="228" t="s">
        <v>86</v>
      </c>
      <c r="AY269" s="18" t="s">
        <v>144</v>
      </c>
      <c r="BE269" s="229">
        <f>IF(N269="základní",J269,0)</f>
        <v>0</v>
      </c>
      <c r="BF269" s="229">
        <f>IF(N269="snížená",J269,0)</f>
        <v>0</v>
      </c>
      <c r="BG269" s="229">
        <f>IF(N269="zákl. přenesená",J269,0)</f>
        <v>0</v>
      </c>
      <c r="BH269" s="229">
        <f>IF(N269="sníž. přenesená",J269,0)</f>
        <v>0</v>
      </c>
      <c r="BI269" s="229">
        <f>IF(N269="nulová",J269,0)</f>
        <v>0</v>
      </c>
      <c r="BJ269" s="18" t="s">
        <v>81</v>
      </c>
      <c r="BK269" s="229">
        <f>ROUND(I269*H269,2)</f>
        <v>0</v>
      </c>
      <c r="BL269" s="18" t="s">
        <v>228</v>
      </c>
      <c r="BM269" s="228" t="s">
        <v>364</v>
      </c>
    </row>
    <row r="270" s="2" customFormat="1" ht="24.15" customHeight="1">
      <c r="A270" s="39"/>
      <c r="B270" s="40"/>
      <c r="C270" s="217" t="s">
        <v>365</v>
      </c>
      <c r="D270" s="217" t="s">
        <v>146</v>
      </c>
      <c r="E270" s="218" t="s">
        <v>366</v>
      </c>
      <c r="F270" s="219" t="s">
        <v>367</v>
      </c>
      <c r="G270" s="220" t="s">
        <v>368</v>
      </c>
      <c r="H270" s="274"/>
      <c r="I270" s="222"/>
      <c r="J270" s="223">
        <f>ROUND(I270*H270,2)</f>
        <v>0</v>
      </c>
      <c r="K270" s="219" t="s">
        <v>150</v>
      </c>
      <c r="L270" s="45"/>
      <c r="M270" s="224" t="s">
        <v>1</v>
      </c>
      <c r="N270" s="225" t="s">
        <v>41</v>
      </c>
      <c r="O270" s="92"/>
      <c r="P270" s="226">
        <f>O270*H270</f>
        <v>0</v>
      </c>
      <c r="Q270" s="226">
        <v>0</v>
      </c>
      <c r="R270" s="226">
        <f>Q270*H270</f>
        <v>0</v>
      </c>
      <c r="S270" s="226">
        <v>0</v>
      </c>
      <c r="T270" s="227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28" t="s">
        <v>228</v>
      </c>
      <c r="AT270" s="228" t="s">
        <v>146</v>
      </c>
      <c r="AU270" s="228" t="s">
        <v>86</v>
      </c>
      <c r="AY270" s="18" t="s">
        <v>144</v>
      </c>
      <c r="BE270" s="229">
        <f>IF(N270="základní",J270,0)</f>
        <v>0</v>
      </c>
      <c r="BF270" s="229">
        <f>IF(N270="snížená",J270,0)</f>
        <v>0</v>
      </c>
      <c r="BG270" s="229">
        <f>IF(N270="zákl. přenesená",J270,0)</f>
        <v>0</v>
      </c>
      <c r="BH270" s="229">
        <f>IF(N270="sníž. přenesená",J270,0)</f>
        <v>0</v>
      </c>
      <c r="BI270" s="229">
        <f>IF(N270="nulová",J270,0)</f>
        <v>0</v>
      </c>
      <c r="BJ270" s="18" t="s">
        <v>81</v>
      </c>
      <c r="BK270" s="229">
        <f>ROUND(I270*H270,2)</f>
        <v>0</v>
      </c>
      <c r="BL270" s="18" t="s">
        <v>228</v>
      </c>
      <c r="BM270" s="228" t="s">
        <v>369</v>
      </c>
    </row>
    <row r="271" s="12" customFormat="1" ht="22.8" customHeight="1">
      <c r="A271" s="12"/>
      <c r="B271" s="201"/>
      <c r="C271" s="202"/>
      <c r="D271" s="203" t="s">
        <v>75</v>
      </c>
      <c r="E271" s="215" t="s">
        <v>370</v>
      </c>
      <c r="F271" s="215" t="s">
        <v>371</v>
      </c>
      <c r="G271" s="202"/>
      <c r="H271" s="202"/>
      <c r="I271" s="205"/>
      <c r="J271" s="216">
        <f>BK271</f>
        <v>0</v>
      </c>
      <c r="K271" s="202"/>
      <c r="L271" s="207"/>
      <c r="M271" s="208"/>
      <c r="N271" s="209"/>
      <c r="O271" s="209"/>
      <c r="P271" s="210">
        <f>SUM(P272:P317)</f>
        <v>0</v>
      </c>
      <c r="Q271" s="209"/>
      <c r="R271" s="210">
        <f>SUM(R272:R317)</f>
        <v>0.79129539999999998</v>
      </c>
      <c r="S271" s="209"/>
      <c r="T271" s="211">
        <f>SUM(T272:T317)</f>
        <v>0.42441450000000003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12" t="s">
        <v>86</v>
      </c>
      <c r="AT271" s="213" t="s">
        <v>75</v>
      </c>
      <c r="AU271" s="213" t="s">
        <v>81</v>
      </c>
      <c r="AY271" s="212" t="s">
        <v>144</v>
      </c>
      <c r="BK271" s="214">
        <f>SUM(BK272:BK317)</f>
        <v>0</v>
      </c>
    </row>
    <row r="272" s="2" customFormat="1" ht="24.15" customHeight="1">
      <c r="A272" s="39"/>
      <c r="B272" s="40"/>
      <c r="C272" s="217" t="s">
        <v>372</v>
      </c>
      <c r="D272" s="217" t="s">
        <v>146</v>
      </c>
      <c r="E272" s="218" t="s">
        <v>373</v>
      </c>
      <c r="F272" s="219" t="s">
        <v>374</v>
      </c>
      <c r="G272" s="220" t="s">
        <v>158</v>
      </c>
      <c r="H272" s="221">
        <v>7.0700000000000003</v>
      </c>
      <c r="I272" s="222"/>
      <c r="J272" s="223">
        <f>ROUND(I272*H272,2)</f>
        <v>0</v>
      </c>
      <c r="K272" s="219" t="s">
        <v>150</v>
      </c>
      <c r="L272" s="45"/>
      <c r="M272" s="224" t="s">
        <v>1</v>
      </c>
      <c r="N272" s="225" t="s">
        <v>41</v>
      </c>
      <c r="O272" s="92"/>
      <c r="P272" s="226">
        <f>O272*H272</f>
        <v>0</v>
      </c>
      <c r="Q272" s="226">
        <v>0.046969999999999998</v>
      </c>
      <c r="R272" s="226">
        <f>Q272*H272</f>
        <v>0.33207789999999998</v>
      </c>
      <c r="S272" s="226">
        <v>0</v>
      </c>
      <c r="T272" s="227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28" t="s">
        <v>228</v>
      </c>
      <c r="AT272" s="228" t="s">
        <v>146</v>
      </c>
      <c r="AU272" s="228" t="s">
        <v>86</v>
      </c>
      <c r="AY272" s="18" t="s">
        <v>144</v>
      </c>
      <c r="BE272" s="229">
        <f>IF(N272="základní",J272,0)</f>
        <v>0</v>
      </c>
      <c r="BF272" s="229">
        <f>IF(N272="snížená",J272,0)</f>
        <v>0</v>
      </c>
      <c r="BG272" s="229">
        <f>IF(N272="zákl. přenesená",J272,0)</f>
        <v>0</v>
      </c>
      <c r="BH272" s="229">
        <f>IF(N272="sníž. přenesená",J272,0)</f>
        <v>0</v>
      </c>
      <c r="BI272" s="229">
        <f>IF(N272="nulová",J272,0)</f>
        <v>0</v>
      </c>
      <c r="BJ272" s="18" t="s">
        <v>81</v>
      </c>
      <c r="BK272" s="229">
        <f>ROUND(I272*H272,2)</f>
        <v>0</v>
      </c>
      <c r="BL272" s="18" t="s">
        <v>228</v>
      </c>
      <c r="BM272" s="228" t="s">
        <v>375</v>
      </c>
    </row>
    <row r="273" s="13" customFormat="1">
      <c r="A273" s="13"/>
      <c r="B273" s="230"/>
      <c r="C273" s="231"/>
      <c r="D273" s="232" t="s">
        <v>160</v>
      </c>
      <c r="E273" s="233" t="s">
        <v>1</v>
      </c>
      <c r="F273" s="234" t="s">
        <v>376</v>
      </c>
      <c r="G273" s="231"/>
      <c r="H273" s="235">
        <v>7.0700000000000003</v>
      </c>
      <c r="I273" s="236"/>
      <c r="J273" s="231"/>
      <c r="K273" s="231"/>
      <c r="L273" s="237"/>
      <c r="M273" s="238"/>
      <c r="N273" s="239"/>
      <c r="O273" s="239"/>
      <c r="P273" s="239"/>
      <c r="Q273" s="239"/>
      <c r="R273" s="239"/>
      <c r="S273" s="239"/>
      <c r="T273" s="240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1" t="s">
        <v>160</v>
      </c>
      <c r="AU273" s="241" t="s">
        <v>86</v>
      </c>
      <c r="AV273" s="13" t="s">
        <v>86</v>
      </c>
      <c r="AW273" s="13" t="s">
        <v>32</v>
      </c>
      <c r="AX273" s="13" t="s">
        <v>76</v>
      </c>
      <c r="AY273" s="241" t="s">
        <v>144</v>
      </c>
    </row>
    <row r="274" s="14" customFormat="1">
      <c r="A274" s="14"/>
      <c r="B274" s="242"/>
      <c r="C274" s="243"/>
      <c r="D274" s="232" t="s">
        <v>160</v>
      </c>
      <c r="E274" s="244" t="s">
        <v>1</v>
      </c>
      <c r="F274" s="245" t="s">
        <v>165</v>
      </c>
      <c r="G274" s="243"/>
      <c r="H274" s="246">
        <v>7.0700000000000003</v>
      </c>
      <c r="I274" s="247"/>
      <c r="J274" s="243"/>
      <c r="K274" s="243"/>
      <c r="L274" s="248"/>
      <c r="M274" s="249"/>
      <c r="N274" s="250"/>
      <c r="O274" s="250"/>
      <c r="P274" s="250"/>
      <c r="Q274" s="250"/>
      <c r="R274" s="250"/>
      <c r="S274" s="250"/>
      <c r="T274" s="251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2" t="s">
        <v>160</v>
      </c>
      <c r="AU274" s="252" t="s">
        <v>86</v>
      </c>
      <c r="AV274" s="14" t="s">
        <v>99</v>
      </c>
      <c r="AW274" s="14" t="s">
        <v>32</v>
      </c>
      <c r="AX274" s="14" t="s">
        <v>76</v>
      </c>
      <c r="AY274" s="252" t="s">
        <v>144</v>
      </c>
    </row>
    <row r="275" s="15" customFormat="1">
      <c r="A275" s="15"/>
      <c r="B275" s="253"/>
      <c r="C275" s="254"/>
      <c r="D275" s="232" t="s">
        <v>160</v>
      </c>
      <c r="E275" s="255" t="s">
        <v>1</v>
      </c>
      <c r="F275" s="256" t="s">
        <v>166</v>
      </c>
      <c r="G275" s="254"/>
      <c r="H275" s="257">
        <v>7.0700000000000003</v>
      </c>
      <c r="I275" s="258"/>
      <c r="J275" s="254"/>
      <c r="K275" s="254"/>
      <c r="L275" s="259"/>
      <c r="M275" s="260"/>
      <c r="N275" s="261"/>
      <c r="O275" s="261"/>
      <c r="P275" s="261"/>
      <c r="Q275" s="261"/>
      <c r="R275" s="261"/>
      <c r="S275" s="261"/>
      <c r="T275" s="262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63" t="s">
        <v>160</v>
      </c>
      <c r="AU275" s="263" t="s">
        <v>86</v>
      </c>
      <c r="AV275" s="15" t="s">
        <v>151</v>
      </c>
      <c r="AW275" s="15" t="s">
        <v>32</v>
      </c>
      <c r="AX275" s="15" t="s">
        <v>81</v>
      </c>
      <c r="AY275" s="263" t="s">
        <v>144</v>
      </c>
    </row>
    <row r="276" s="2" customFormat="1" ht="33" customHeight="1">
      <c r="A276" s="39"/>
      <c r="B276" s="40"/>
      <c r="C276" s="217" t="s">
        <v>377</v>
      </c>
      <c r="D276" s="217" t="s">
        <v>146</v>
      </c>
      <c r="E276" s="218" t="s">
        <v>378</v>
      </c>
      <c r="F276" s="219" t="s">
        <v>379</v>
      </c>
      <c r="G276" s="220" t="s">
        <v>158</v>
      </c>
      <c r="H276" s="221">
        <v>3.5</v>
      </c>
      <c r="I276" s="222"/>
      <c r="J276" s="223">
        <f>ROUND(I276*H276,2)</f>
        <v>0</v>
      </c>
      <c r="K276" s="219" t="s">
        <v>150</v>
      </c>
      <c r="L276" s="45"/>
      <c r="M276" s="224" t="s">
        <v>1</v>
      </c>
      <c r="N276" s="225" t="s">
        <v>41</v>
      </c>
      <c r="O276" s="92"/>
      <c r="P276" s="226">
        <f>O276*H276</f>
        <v>0</v>
      </c>
      <c r="Q276" s="226">
        <v>0.012880000000000001</v>
      </c>
      <c r="R276" s="226">
        <f>Q276*H276</f>
        <v>0.045080000000000002</v>
      </c>
      <c r="S276" s="226">
        <v>0</v>
      </c>
      <c r="T276" s="227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28" t="s">
        <v>228</v>
      </c>
      <c r="AT276" s="228" t="s">
        <v>146</v>
      </c>
      <c r="AU276" s="228" t="s">
        <v>86</v>
      </c>
      <c r="AY276" s="18" t="s">
        <v>144</v>
      </c>
      <c r="BE276" s="229">
        <f>IF(N276="základní",J276,0)</f>
        <v>0</v>
      </c>
      <c r="BF276" s="229">
        <f>IF(N276="snížená",J276,0)</f>
        <v>0</v>
      </c>
      <c r="BG276" s="229">
        <f>IF(N276="zákl. přenesená",J276,0)</f>
        <v>0</v>
      </c>
      <c r="BH276" s="229">
        <f>IF(N276="sníž. přenesená",J276,0)</f>
        <v>0</v>
      </c>
      <c r="BI276" s="229">
        <f>IF(N276="nulová",J276,0)</f>
        <v>0</v>
      </c>
      <c r="BJ276" s="18" t="s">
        <v>81</v>
      </c>
      <c r="BK276" s="229">
        <f>ROUND(I276*H276,2)</f>
        <v>0</v>
      </c>
      <c r="BL276" s="18" t="s">
        <v>228</v>
      </c>
      <c r="BM276" s="228" t="s">
        <v>380</v>
      </c>
    </row>
    <row r="277" s="13" customFormat="1">
      <c r="A277" s="13"/>
      <c r="B277" s="230"/>
      <c r="C277" s="231"/>
      <c r="D277" s="232" t="s">
        <v>160</v>
      </c>
      <c r="E277" s="233" t="s">
        <v>1</v>
      </c>
      <c r="F277" s="234" t="s">
        <v>381</v>
      </c>
      <c r="G277" s="231"/>
      <c r="H277" s="235">
        <v>3.5</v>
      </c>
      <c r="I277" s="236"/>
      <c r="J277" s="231"/>
      <c r="K277" s="231"/>
      <c r="L277" s="237"/>
      <c r="M277" s="238"/>
      <c r="N277" s="239"/>
      <c r="O277" s="239"/>
      <c r="P277" s="239"/>
      <c r="Q277" s="239"/>
      <c r="R277" s="239"/>
      <c r="S277" s="239"/>
      <c r="T277" s="240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1" t="s">
        <v>160</v>
      </c>
      <c r="AU277" s="241" t="s">
        <v>86</v>
      </c>
      <c r="AV277" s="13" t="s">
        <v>86</v>
      </c>
      <c r="AW277" s="13" t="s">
        <v>32</v>
      </c>
      <c r="AX277" s="13" t="s">
        <v>76</v>
      </c>
      <c r="AY277" s="241" t="s">
        <v>144</v>
      </c>
    </row>
    <row r="278" s="14" customFormat="1">
      <c r="A278" s="14"/>
      <c r="B278" s="242"/>
      <c r="C278" s="243"/>
      <c r="D278" s="232" t="s">
        <v>160</v>
      </c>
      <c r="E278" s="244" t="s">
        <v>1</v>
      </c>
      <c r="F278" s="245" t="s">
        <v>165</v>
      </c>
      <c r="G278" s="243"/>
      <c r="H278" s="246">
        <v>3.5</v>
      </c>
      <c r="I278" s="247"/>
      <c r="J278" s="243"/>
      <c r="K278" s="243"/>
      <c r="L278" s="248"/>
      <c r="M278" s="249"/>
      <c r="N278" s="250"/>
      <c r="O278" s="250"/>
      <c r="P278" s="250"/>
      <c r="Q278" s="250"/>
      <c r="R278" s="250"/>
      <c r="S278" s="250"/>
      <c r="T278" s="251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2" t="s">
        <v>160</v>
      </c>
      <c r="AU278" s="252" t="s">
        <v>86</v>
      </c>
      <c r="AV278" s="14" t="s">
        <v>99</v>
      </c>
      <c r="AW278" s="14" t="s">
        <v>32</v>
      </c>
      <c r="AX278" s="14" t="s">
        <v>76</v>
      </c>
      <c r="AY278" s="252" t="s">
        <v>144</v>
      </c>
    </row>
    <row r="279" s="15" customFormat="1">
      <c r="A279" s="15"/>
      <c r="B279" s="253"/>
      <c r="C279" s="254"/>
      <c r="D279" s="232" t="s">
        <v>160</v>
      </c>
      <c r="E279" s="255" t="s">
        <v>1</v>
      </c>
      <c r="F279" s="256" t="s">
        <v>166</v>
      </c>
      <c r="G279" s="254"/>
      <c r="H279" s="257">
        <v>3.5</v>
      </c>
      <c r="I279" s="258"/>
      <c r="J279" s="254"/>
      <c r="K279" s="254"/>
      <c r="L279" s="259"/>
      <c r="M279" s="260"/>
      <c r="N279" s="261"/>
      <c r="O279" s="261"/>
      <c r="P279" s="261"/>
      <c r="Q279" s="261"/>
      <c r="R279" s="261"/>
      <c r="S279" s="261"/>
      <c r="T279" s="262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63" t="s">
        <v>160</v>
      </c>
      <c r="AU279" s="263" t="s">
        <v>86</v>
      </c>
      <c r="AV279" s="15" t="s">
        <v>151</v>
      </c>
      <c r="AW279" s="15" t="s">
        <v>32</v>
      </c>
      <c r="AX279" s="15" t="s">
        <v>81</v>
      </c>
      <c r="AY279" s="263" t="s">
        <v>144</v>
      </c>
    </row>
    <row r="280" s="2" customFormat="1" ht="24.15" customHeight="1">
      <c r="A280" s="39"/>
      <c r="B280" s="40"/>
      <c r="C280" s="217" t="s">
        <v>382</v>
      </c>
      <c r="D280" s="217" t="s">
        <v>146</v>
      </c>
      <c r="E280" s="218" t="s">
        <v>383</v>
      </c>
      <c r="F280" s="219" t="s">
        <v>384</v>
      </c>
      <c r="G280" s="220" t="s">
        <v>158</v>
      </c>
      <c r="H280" s="221">
        <v>3.5</v>
      </c>
      <c r="I280" s="222"/>
      <c r="J280" s="223">
        <f>ROUND(I280*H280,2)</f>
        <v>0</v>
      </c>
      <c r="K280" s="219" t="s">
        <v>150</v>
      </c>
      <c r="L280" s="45"/>
      <c r="M280" s="224" t="s">
        <v>1</v>
      </c>
      <c r="N280" s="225" t="s">
        <v>41</v>
      </c>
      <c r="O280" s="92"/>
      <c r="P280" s="226">
        <f>O280*H280</f>
        <v>0</v>
      </c>
      <c r="Q280" s="226">
        <v>0.00042000000000000002</v>
      </c>
      <c r="R280" s="226">
        <f>Q280*H280</f>
        <v>0.00147</v>
      </c>
      <c r="S280" s="226">
        <v>0</v>
      </c>
      <c r="T280" s="227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28" t="s">
        <v>228</v>
      </c>
      <c r="AT280" s="228" t="s">
        <v>146</v>
      </c>
      <c r="AU280" s="228" t="s">
        <v>86</v>
      </c>
      <c r="AY280" s="18" t="s">
        <v>144</v>
      </c>
      <c r="BE280" s="229">
        <f>IF(N280="základní",J280,0)</f>
        <v>0</v>
      </c>
      <c r="BF280" s="229">
        <f>IF(N280="snížená",J280,0)</f>
        <v>0</v>
      </c>
      <c r="BG280" s="229">
        <f>IF(N280="zákl. přenesená",J280,0)</f>
        <v>0</v>
      </c>
      <c r="BH280" s="229">
        <f>IF(N280="sníž. přenesená",J280,0)</f>
        <v>0</v>
      </c>
      <c r="BI280" s="229">
        <f>IF(N280="nulová",J280,0)</f>
        <v>0</v>
      </c>
      <c r="BJ280" s="18" t="s">
        <v>81</v>
      </c>
      <c r="BK280" s="229">
        <f>ROUND(I280*H280,2)</f>
        <v>0</v>
      </c>
      <c r="BL280" s="18" t="s">
        <v>228</v>
      </c>
      <c r="BM280" s="228" t="s">
        <v>385</v>
      </c>
    </row>
    <row r="281" s="2" customFormat="1" ht="16.5" customHeight="1">
      <c r="A281" s="39"/>
      <c r="B281" s="40"/>
      <c r="C281" s="264" t="s">
        <v>386</v>
      </c>
      <c r="D281" s="264" t="s">
        <v>201</v>
      </c>
      <c r="E281" s="265" t="s">
        <v>387</v>
      </c>
      <c r="F281" s="266" t="s">
        <v>388</v>
      </c>
      <c r="G281" s="267" t="s">
        <v>158</v>
      </c>
      <c r="H281" s="268">
        <v>3.6749999999999998</v>
      </c>
      <c r="I281" s="269"/>
      <c r="J281" s="270">
        <f>ROUND(I281*H281,2)</f>
        <v>0</v>
      </c>
      <c r="K281" s="266" t="s">
        <v>150</v>
      </c>
      <c r="L281" s="271"/>
      <c r="M281" s="272" t="s">
        <v>1</v>
      </c>
      <c r="N281" s="273" t="s">
        <v>41</v>
      </c>
      <c r="O281" s="92"/>
      <c r="P281" s="226">
        <f>O281*H281</f>
        <v>0</v>
      </c>
      <c r="Q281" s="226">
        <v>0.0089999999999999993</v>
      </c>
      <c r="R281" s="226">
        <f>Q281*H281</f>
        <v>0.033074999999999993</v>
      </c>
      <c r="S281" s="226">
        <v>0</v>
      </c>
      <c r="T281" s="227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28" t="s">
        <v>315</v>
      </c>
      <c r="AT281" s="228" t="s">
        <v>201</v>
      </c>
      <c r="AU281" s="228" t="s">
        <v>86</v>
      </c>
      <c r="AY281" s="18" t="s">
        <v>144</v>
      </c>
      <c r="BE281" s="229">
        <f>IF(N281="základní",J281,0)</f>
        <v>0</v>
      </c>
      <c r="BF281" s="229">
        <f>IF(N281="snížená",J281,0)</f>
        <v>0</v>
      </c>
      <c r="BG281" s="229">
        <f>IF(N281="zákl. přenesená",J281,0)</f>
        <v>0</v>
      </c>
      <c r="BH281" s="229">
        <f>IF(N281="sníž. přenesená",J281,0)</f>
        <v>0</v>
      </c>
      <c r="BI281" s="229">
        <f>IF(N281="nulová",J281,0)</f>
        <v>0</v>
      </c>
      <c r="BJ281" s="18" t="s">
        <v>81</v>
      </c>
      <c r="BK281" s="229">
        <f>ROUND(I281*H281,2)</f>
        <v>0</v>
      </c>
      <c r="BL281" s="18" t="s">
        <v>228</v>
      </c>
      <c r="BM281" s="228" t="s">
        <v>389</v>
      </c>
    </row>
    <row r="282" s="13" customFormat="1">
      <c r="A282" s="13"/>
      <c r="B282" s="230"/>
      <c r="C282" s="231"/>
      <c r="D282" s="232" t="s">
        <v>160</v>
      </c>
      <c r="E282" s="231"/>
      <c r="F282" s="234" t="s">
        <v>390</v>
      </c>
      <c r="G282" s="231"/>
      <c r="H282" s="235">
        <v>3.6749999999999998</v>
      </c>
      <c r="I282" s="236"/>
      <c r="J282" s="231"/>
      <c r="K282" s="231"/>
      <c r="L282" s="237"/>
      <c r="M282" s="238"/>
      <c r="N282" s="239"/>
      <c r="O282" s="239"/>
      <c r="P282" s="239"/>
      <c r="Q282" s="239"/>
      <c r="R282" s="239"/>
      <c r="S282" s="239"/>
      <c r="T282" s="240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1" t="s">
        <v>160</v>
      </c>
      <c r="AU282" s="241" t="s">
        <v>86</v>
      </c>
      <c r="AV282" s="13" t="s">
        <v>86</v>
      </c>
      <c r="AW282" s="13" t="s">
        <v>4</v>
      </c>
      <c r="AX282" s="13" t="s">
        <v>81</v>
      </c>
      <c r="AY282" s="241" t="s">
        <v>144</v>
      </c>
    </row>
    <row r="283" s="2" customFormat="1" ht="24.15" customHeight="1">
      <c r="A283" s="39"/>
      <c r="B283" s="40"/>
      <c r="C283" s="217" t="s">
        <v>391</v>
      </c>
      <c r="D283" s="217" t="s">
        <v>146</v>
      </c>
      <c r="E283" s="218" t="s">
        <v>392</v>
      </c>
      <c r="F283" s="219" t="s">
        <v>393</v>
      </c>
      <c r="G283" s="220" t="s">
        <v>158</v>
      </c>
      <c r="H283" s="221">
        <v>3</v>
      </c>
      <c r="I283" s="222"/>
      <c r="J283" s="223">
        <f>ROUND(I283*H283,2)</f>
        <v>0</v>
      </c>
      <c r="K283" s="219" t="s">
        <v>150</v>
      </c>
      <c r="L283" s="45"/>
      <c r="M283" s="224" t="s">
        <v>1</v>
      </c>
      <c r="N283" s="225" t="s">
        <v>41</v>
      </c>
      <c r="O283" s="92"/>
      <c r="P283" s="226">
        <f>O283*H283</f>
        <v>0</v>
      </c>
      <c r="Q283" s="226">
        <v>0.0126</v>
      </c>
      <c r="R283" s="226">
        <f>Q283*H283</f>
        <v>0.0378</v>
      </c>
      <c r="S283" s="226">
        <v>0</v>
      </c>
      <c r="T283" s="227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28" t="s">
        <v>228</v>
      </c>
      <c r="AT283" s="228" t="s">
        <v>146</v>
      </c>
      <c r="AU283" s="228" t="s">
        <v>86</v>
      </c>
      <c r="AY283" s="18" t="s">
        <v>144</v>
      </c>
      <c r="BE283" s="229">
        <f>IF(N283="základní",J283,0)</f>
        <v>0</v>
      </c>
      <c r="BF283" s="229">
        <f>IF(N283="snížená",J283,0)</f>
        <v>0</v>
      </c>
      <c r="BG283" s="229">
        <f>IF(N283="zákl. přenesená",J283,0)</f>
        <v>0</v>
      </c>
      <c r="BH283" s="229">
        <f>IF(N283="sníž. přenesená",J283,0)</f>
        <v>0</v>
      </c>
      <c r="BI283" s="229">
        <f>IF(N283="nulová",J283,0)</f>
        <v>0</v>
      </c>
      <c r="BJ283" s="18" t="s">
        <v>81</v>
      </c>
      <c r="BK283" s="229">
        <f>ROUND(I283*H283,2)</f>
        <v>0</v>
      </c>
      <c r="BL283" s="18" t="s">
        <v>228</v>
      </c>
      <c r="BM283" s="228" t="s">
        <v>394</v>
      </c>
    </row>
    <row r="284" s="13" customFormat="1">
      <c r="A284" s="13"/>
      <c r="B284" s="230"/>
      <c r="C284" s="231"/>
      <c r="D284" s="232" t="s">
        <v>160</v>
      </c>
      <c r="E284" s="233" t="s">
        <v>1</v>
      </c>
      <c r="F284" s="234" t="s">
        <v>395</v>
      </c>
      <c r="G284" s="231"/>
      <c r="H284" s="235">
        <v>3</v>
      </c>
      <c r="I284" s="236"/>
      <c r="J284" s="231"/>
      <c r="K284" s="231"/>
      <c r="L284" s="237"/>
      <c r="M284" s="238"/>
      <c r="N284" s="239"/>
      <c r="O284" s="239"/>
      <c r="P284" s="239"/>
      <c r="Q284" s="239"/>
      <c r="R284" s="239"/>
      <c r="S284" s="239"/>
      <c r="T284" s="240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1" t="s">
        <v>160</v>
      </c>
      <c r="AU284" s="241" t="s">
        <v>86</v>
      </c>
      <c r="AV284" s="13" t="s">
        <v>86</v>
      </c>
      <c r="AW284" s="13" t="s">
        <v>32</v>
      </c>
      <c r="AX284" s="13" t="s">
        <v>76</v>
      </c>
      <c r="AY284" s="241" t="s">
        <v>144</v>
      </c>
    </row>
    <row r="285" s="14" customFormat="1">
      <c r="A285" s="14"/>
      <c r="B285" s="242"/>
      <c r="C285" s="243"/>
      <c r="D285" s="232" t="s">
        <v>160</v>
      </c>
      <c r="E285" s="244" t="s">
        <v>1</v>
      </c>
      <c r="F285" s="245" t="s">
        <v>165</v>
      </c>
      <c r="G285" s="243"/>
      <c r="H285" s="246">
        <v>3</v>
      </c>
      <c r="I285" s="247"/>
      <c r="J285" s="243"/>
      <c r="K285" s="243"/>
      <c r="L285" s="248"/>
      <c r="M285" s="249"/>
      <c r="N285" s="250"/>
      <c r="O285" s="250"/>
      <c r="P285" s="250"/>
      <c r="Q285" s="250"/>
      <c r="R285" s="250"/>
      <c r="S285" s="250"/>
      <c r="T285" s="251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2" t="s">
        <v>160</v>
      </c>
      <c r="AU285" s="252" t="s">
        <v>86</v>
      </c>
      <c r="AV285" s="14" t="s">
        <v>99</v>
      </c>
      <c r="AW285" s="14" t="s">
        <v>32</v>
      </c>
      <c r="AX285" s="14" t="s">
        <v>76</v>
      </c>
      <c r="AY285" s="252" t="s">
        <v>144</v>
      </c>
    </row>
    <row r="286" s="15" customFormat="1">
      <c r="A286" s="15"/>
      <c r="B286" s="253"/>
      <c r="C286" s="254"/>
      <c r="D286" s="232" t="s">
        <v>160</v>
      </c>
      <c r="E286" s="255" t="s">
        <v>1</v>
      </c>
      <c r="F286" s="256" t="s">
        <v>166</v>
      </c>
      <c r="G286" s="254"/>
      <c r="H286" s="257">
        <v>3</v>
      </c>
      <c r="I286" s="258"/>
      <c r="J286" s="254"/>
      <c r="K286" s="254"/>
      <c r="L286" s="259"/>
      <c r="M286" s="260"/>
      <c r="N286" s="261"/>
      <c r="O286" s="261"/>
      <c r="P286" s="261"/>
      <c r="Q286" s="261"/>
      <c r="R286" s="261"/>
      <c r="S286" s="261"/>
      <c r="T286" s="262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63" t="s">
        <v>160</v>
      </c>
      <c r="AU286" s="263" t="s">
        <v>86</v>
      </c>
      <c r="AV286" s="15" t="s">
        <v>151</v>
      </c>
      <c r="AW286" s="15" t="s">
        <v>32</v>
      </c>
      <c r="AX286" s="15" t="s">
        <v>81</v>
      </c>
      <c r="AY286" s="263" t="s">
        <v>144</v>
      </c>
    </row>
    <row r="287" s="2" customFormat="1" ht="24.15" customHeight="1">
      <c r="A287" s="39"/>
      <c r="B287" s="40"/>
      <c r="C287" s="217" t="s">
        <v>396</v>
      </c>
      <c r="D287" s="217" t="s">
        <v>146</v>
      </c>
      <c r="E287" s="218" t="s">
        <v>397</v>
      </c>
      <c r="F287" s="219" t="s">
        <v>398</v>
      </c>
      <c r="G287" s="220" t="s">
        <v>225</v>
      </c>
      <c r="H287" s="221">
        <v>2.25</v>
      </c>
      <c r="I287" s="222"/>
      <c r="J287" s="223">
        <f>ROUND(I287*H287,2)</f>
        <v>0</v>
      </c>
      <c r="K287" s="219" t="s">
        <v>150</v>
      </c>
      <c r="L287" s="45"/>
      <c r="M287" s="224" t="s">
        <v>1</v>
      </c>
      <c r="N287" s="225" t="s">
        <v>41</v>
      </c>
      <c r="O287" s="92"/>
      <c r="P287" s="226">
        <f>O287*H287</f>
        <v>0</v>
      </c>
      <c r="Q287" s="226">
        <v>1.0000000000000001E-05</v>
      </c>
      <c r="R287" s="226">
        <f>Q287*H287</f>
        <v>2.2500000000000001E-05</v>
      </c>
      <c r="S287" s="226">
        <v>0</v>
      </c>
      <c r="T287" s="227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28" t="s">
        <v>228</v>
      </c>
      <c r="AT287" s="228" t="s">
        <v>146</v>
      </c>
      <c r="AU287" s="228" t="s">
        <v>86</v>
      </c>
      <c r="AY287" s="18" t="s">
        <v>144</v>
      </c>
      <c r="BE287" s="229">
        <f>IF(N287="základní",J287,0)</f>
        <v>0</v>
      </c>
      <c r="BF287" s="229">
        <f>IF(N287="snížená",J287,0)</f>
        <v>0</v>
      </c>
      <c r="BG287" s="229">
        <f>IF(N287="zákl. přenesená",J287,0)</f>
        <v>0</v>
      </c>
      <c r="BH287" s="229">
        <f>IF(N287="sníž. přenesená",J287,0)</f>
        <v>0</v>
      </c>
      <c r="BI287" s="229">
        <f>IF(N287="nulová",J287,0)</f>
        <v>0</v>
      </c>
      <c r="BJ287" s="18" t="s">
        <v>81</v>
      </c>
      <c r="BK287" s="229">
        <f>ROUND(I287*H287,2)</f>
        <v>0</v>
      </c>
      <c r="BL287" s="18" t="s">
        <v>228</v>
      </c>
      <c r="BM287" s="228" t="s">
        <v>399</v>
      </c>
    </row>
    <row r="288" s="13" customFormat="1">
      <c r="A288" s="13"/>
      <c r="B288" s="230"/>
      <c r="C288" s="231"/>
      <c r="D288" s="232" t="s">
        <v>160</v>
      </c>
      <c r="E288" s="233" t="s">
        <v>1</v>
      </c>
      <c r="F288" s="234" t="s">
        <v>400</v>
      </c>
      <c r="G288" s="231"/>
      <c r="H288" s="235">
        <v>2.25</v>
      </c>
      <c r="I288" s="236"/>
      <c r="J288" s="231"/>
      <c r="K288" s="231"/>
      <c r="L288" s="237"/>
      <c r="M288" s="238"/>
      <c r="N288" s="239"/>
      <c r="O288" s="239"/>
      <c r="P288" s="239"/>
      <c r="Q288" s="239"/>
      <c r="R288" s="239"/>
      <c r="S288" s="239"/>
      <c r="T288" s="240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1" t="s">
        <v>160</v>
      </c>
      <c r="AU288" s="241" t="s">
        <v>86</v>
      </c>
      <c r="AV288" s="13" t="s">
        <v>86</v>
      </c>
      <c r="AW288" s="13" t="s">
        <v>32</v>
      </c>
      <c r="AX288" s="13" t="s">
        <v>76</v>
      </c>
      <c r="AY288" s="241" t="s">
        <v>144</v>
      </c>
    </row>
    <row r="289" s="14" customFormat="1">
      <c r="A289" s="14"/>
      <c r="B289" s="242"/>
      <c r="C289" s="243"/>
      <c r="D289" s="232" t="s">
        <v>160</v>
      </c>
      <c r="E289" s="244" t="s">
        <v>1</v>
      </c>
      <c r="F289" s="245" t="s">
        <v>165</v>
      </c>
      <c r="G289" s="243"/>
      <c r="H289" s="246">
        <v>2.25</v>
      </c>
      <c r="I289" s="247"/>
      <c r="J289" s="243"/>
      <c r="K289" s="243"/>
      <c r="L289" s="248"/>
      <c r="M289" s="249"/>
      <c r="N289" s="250"/>
      <c r="O289" s="250"/>
      <c r="P289" s="250"/>
      <c r="Q289" s="250"/>
      <c r="R289" s="250"/>
      <c r="S289" s="250"/>
      <c r="T289" s="251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2" t="s">
        <v>160</v>
      </c>
      <c r="AU289" s="252" t="s">
        <v>86</v>
      </c>
      <c r="AV289" s="14" t="s">
        <v>99</v>
      </c>
      <c r="AW289" s="14" t="s">
        <v>32</v>
      </c>
      <c r="AX289" s="14" t="s">
        <v>76</v>
      </c>
      <c r="AY289" s="252" t="s">
        <v>144</v>
      </c>
    </row>
    <row r="290" s="15" customFormat="1">
      <c r="A290" s="15"/>
      <c r="B290" s="253"/>
      <c r="C290" s="254"/>
      <c r="D290" s="232" t="s">
        <v>160</v>
      </c>
      <c r="E290" s="255" t="s">
        <v>1</v>
      </c>
      <c r="F290" s="256" t="s">
        <v>166</v>
      </c>
      <c r="G290" s="254"/>
      <c r="H290" s="257">
        <v>2.25</v>
      </c>
      <c r="I290" s="258"/>
      <c r="J290" s="254"/>
      <c r="K290" s="254"/>
      <c r="L290" s="259"/>
      <c r="M290" s="260"/>
      <c r="N290" s="261"/>
      <c r="O290" s="261"/>
      <c r="P290" s="261"/>
      <c r="Q290" s="261"/>
      <c r="R290" s="261"/>
      <c r="S290" s="261"/>
      <c r="T290" s="262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63" t="s">
        <v>160</v>
      </c>
      <c r="AU290" s="263" t="s">
        <v>86</v>
      </c>
      <c r="AV290" s="15" t="s">
        <v>151</v>
      </c>
      <c r="AW290" s="15" t="s">
        <v>32</v>
      </c>
      <c r="AX290" s="15" t="s">
        <v>81</v>
      </c>
      <c r="AY290" s="263" t="s">
        <v>144</v>
      </c>
    </row>
    <row r="291" s="2" customFormat="1" ht="24.15" customHeight="1">
      <c r="A291" s="39"/>
      <c r="B291" s="40"/>
      <c r="C291" s="217" t="s">
        <v>401</v>
      </c>
      <c r="D291" s="217" t="s">
        <v>146</v>
      </c>
      <c r="E291" s="218" t="s">
        <v>402</v>
      </c>
      <c r="F291" s="219" t="s">
        <v>403</v>
      </c>
      <c r="G291" s="220" t="s">
        <v>158</v>
      </c>
      <c r="H291" s="221">
        <v>24.449999999999999</v>
      </c>
      <c r="I291" s="222"/>
      <c r="J291" s="223">
        <f>ROUND(I291*H291,2)</f>
        <v>0</v>
      </c>
      <c r="K291" s="219" t="s">
        <v>150</v>
      </c>
      <c r="L291" s="45"/>
      <c r="M291" s="224" t="s">
        <v>1</v>
      </c>
      <c r="N291" s="225" t="s">
        <v>41</v>
      </c>
      <c r="O291" s="92"/>
      <c r="P291" s="226">
        <f>O291*H291</f>
        <v>0</v>
      </c>
      <c r="Q291" s="226">
        <v>0</v>
      </c>
      <c r="R291" s="226">
        <f>Q291*H291</f>
        <v>0</v>
      </c>
      <c r="S291" s="226">
        <v>0.01721</v>
      </c>
      <c r="T291" s="227">
        <f>S291*H291</f>
        <v>0.42078450000000001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28" t="s">
        <v>228</v>
      </c>
      <c r="AT291" s="228" t="s">
        <v>146</v>
      </c>
      <c r="AU291" s="228" t="s">
        <v>86</v>
      </c>
      <c r="AY291" s="18" t="s">
        <v>144</v>
      </c>
      <c r="BE291" s="229">
        <f>IF(N291="základní",J291,0)</f>
        <v>0</v>
      </c>
      <c r="BF291" s="229">
        <f>IF(N291="snížená",J291,0)</f>
        <v>0</v>
      </c>
      <c r="BG291" s="229">
        <f>IF(N291="zákl. přenesená",J291,0)</f>
        <v>0</v>
      </c>
      <c r="BH291" s="229">
        <f>IF(N291="sníž. přenesená",J291,0)</f>
        <v>0</v>
      </c>
      <c r="BI291" s="229">
        <f>IF(N291="nulová",J291,0)</f>
        <v>0</v>
      </c>
      <c r="BJ291" s="18" t="s">
        <v>81</v>
      </c>
      <c r="BK291" s="229">
        <f>ROUND(I291*H291,2)</f>
        <v>0</v>
      </c>
      <c r="BL291" s="18" t="s">
        <v>228</v>
      </c>
      <c r="BM291" s="228" t="s">
        <v>404</v>
      </c>
    </row>
    <row r="292" s="13" customFormat="1">
      <c r="A292" s="13"/>
      <c r="B292" s="230"/>
      <c r="C292" s="231"/>
      <c r="D292" s="232" t="s">
        <v>160</v>
      </c>
      <c r="E292" s="233" t="s">
        <v>1</v>
      </c>
      <c r="F292" s="234" t="s">
        <v>405</v>
      </c>
      <c r="G292" s="231"/>
      <c r="H292" s="235">
        <v>20.25</v>
      </c>
      <c r="I292" s="236"/>
      <c r="J292" s="231"/>
      <c r="K292" s="231"/>
      <c r="L292" s="237"/>
      <c r="M292" s="238"/>
      <c r="N292" s="239"/>
      <c r="O292" s="239"/>
      <c r="P292" s="239"/>
      <c r="Q292" s="239"/>
      <c r="R292" s="239"/>
      <c r="S292" s="239"/>
      <c r="T292" s="240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1" t="s">
        <v>160</v>
      </c>
      <c r="AU292" s="241" t="s">
        <v>86</v>
      </c>
      <c r="AV292" s="13" t="s">
        <v>86</v>
      </c>
      <c r="AW292" s="13" t="s">
        <v>32</v>
      </c>
      <c r="AX292" s="13" t="s">
        <v>76</v>
      </c>
      <c r="AY292" s="241" t="s">
        <v>144</v>
      </c>
    </row>
    <row r="293" s="13" customFormat="1">
      <c r="A293" s="13"/>
      <c r="B293" s="230"/>
      <c r="C293" s="231"/>
      <c r="D293" s="232" t="s">
        <v>160</v>
      </c>
      <c r="E293" s="233" t="s">
        <v>1</v>
      </c>
      <c r="F293" s="234" t="s">
        <v>406</v>
      </c>
      <c r="G293" s="231"/>
      <c r="H293" s="235">
        <v>4.2000000000000002</v>
      </c>
      <c r="I293" s="236"/>
      <c r="J293" s="231"/>
      <c r="K293" s="231"/>
      <c r="L293" s="237"/>
      <c r="M293" s="238"/>
      <c r="N293" s="239"/>
      <c r="O293" s="239"/>
      <c r="P293" s="239"/>
      <c r="Q293" s="239"/>
      <c r="R293" s="239"/>
      <c r="S293" s="239"/>
      <c r="T293" s="240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1" t="s">
        <v>160</v>
      </c>
      <c r="AU293" s="241" t="s">
        <v>86</v>
      </c>
      <c r="AV293" s="13" t="s">
        <v>86</v>
      </c>
      <c r="AW293" s="13" t="s">
        <v>32</v>
      </c>
      <c r="AX293" s="13" t="s">
        <v>76</v>
      </c>
      <c r="AY293" s="241" t="s">
        <v>144</v>
      </c>
    </row>
    <row r="294" s="14" customFormat="1">
      <c r="A294" s="14"/>
      <c r="B294" s="242"/>
      <c r="C294" s="243"/>
      <c r="D294" s="232" t="s">
        <v>160</v>
      </c>
      <c r="E294" s="244" t="s">
        <v>1</v>
      </c>
      <c r="F294" s="245" t="s">
        <v>165</v>
      </c>
      <c r="G294" s="243"/>
      <c r="H294" s="246">
        <v>24.449999999999999</v>
      </c>
      <c r="I294" s="247"/>
      <c r="J294" s="243"/>
      <c r="K294" s="243"/>
      <c r="L294" s="248"/>
      <c r="M294" s="249"/>
      <c r="N294" s="250"/>
      <c r="O294" s="250"/>
      <c r="P294" s="250"/>
      <c r="Q294" s="250"/>
      <c r="R294" s="250"/>
      <c r="S294" s="250"/>
      <c r="T294" s="251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2" t="s">
        <v>160</v>
      </c>
      <c r="AU294" s="252" t="s">
        <v>86</v>
      </c>
      <c r="AV294" s="14" t="s">
        <v>99</v>
      </c>
      <c r="AW294" s="14" t="s">
        <v>32</v>
      </c>
      <c r="AX294" s="14" t="s">
        <v>76</v>
      </c>
      <c r="AY294" s="252" t="s">
        <v>144</v>
      </c>
    </row>
    <row r="295" s="15" customFormat="1">
      <c r="A295" s="15"/>
      <c r="B295" s="253"/>
      <c r="C295" s="254"/>
      <c r="D295" s="232" t="s">
        <v>160</v>
      </c>
      <c r="E295" s="255" t="s">
        <v>1</v>
      </c>
      <c r="F295" s="256" t="s">
        <v>166</v>
      </c>
      <c r="G295" s="254"/>
      <c r="H295" s="257">
        <v>24.449999999999999</v>
      </c>
      <c r="I295" s="258"/>
      <c r="J295" s="254"/>
      <c r="K295" s="254"/>
      <c r="L295" s="259"/>
      <c r="M295" s="260"/>
      <c r="N295" s="261"/>
      <c r="O295" s="261"/>
      <c r="P295" s="261"/>
      <c r="Q295" s="261"/>
      <c r="R295" s="261"/>
      <c r="S295" s="261"/>
      <c r="T295" s="262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63" t="s">
        <v>160</v>
      </c>
      <c r="AU295" s="263" t="s">
        <v>86</v>
      </c>
      <c r="AV295" s="15" t="s">
        <v>151</v>
      </c>
      <c r="AW295" s="15" t="s">
        <v>32</v>
      </c>
      <c r="AX295" s="15" t="s">
        <v>81</v>
      </c>
      <c r="AY295" s="263" t="s">
        <v>144</v>
      </c>
    </row>
    <row r="296" s="2" customFormat="1" ht="33" customHeight="1">
      <c r="A296" s="39"/>
      <c r="B296" s="40"/>
      <c r="C296" s="217" t="s">
        <v>407</v>
      </c>
      <c r="D296" s="217" t="s">
        <v>146</v>
      </c>
      <c r="E296" s="218" t="s">
        <v>408</v>
      </c>
      <c r="F296" s="219" t="s">
        <v>409</v>
      </c>
      <c r="G296" s="220" t="s">
        <v>158</v>
      </c>
      <c r="H296" s="221">
        <v>34.700000000000003</v>
      </c>
      <c r="I296" s="222"/>
      <c r="J296" s="223">
        <f>ROUND(I296*H296,2)</f>
        <v>0</v>
      </c>
      <c r="K296" s="219" t="s">
        <v>150</v>
      </c>
      <c r="L296" s="45"/>
      <c r="M296" s="224" t="s">
        <v>1</v>
      </c>
      <c r="N296" s="225" t="s">
        <v>41</v>
      </c>
      <c r="O296" s="92"/>
      <c r="P296" s="226">
        <f>O296*H296</f>
        <v>0</v>
      </c>
      <c r="Q296" s="226">
        <v>0.0070499999999999998</v>
      </c>
      <c r="R296" s="226">
        <f>Q296*H296</f>
        <v>0.24463500000000002</v>
      </c>
      <c r="S296" s="226">
        <v>0</v>
      </c>
      <c r="T296" s="227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28" t="s">
        <v>228</v>
      </c>
      <c r="AT296" s="228" t="s">
        <v>146</v>
      </c>
      <c r="AU296" s="228" t="s">
        <v>86</v>
      </c>
      <c r="AY296" s="18" t="s">
        <v>144</v>
      </c>
      <c r="BE296" s="229">
        <f>IF(N296="základní",J296,0)</f>
        <v>0</v>
      </c>
      <c r="BF296" s="229">
        <f>IF(N296="snížená",J296,0)</f>
        <v>0</v>
      </c>
      <c r="BG296" s="229">
        <f>IF(N296="zákl. přenesená",J296,0)</f>
        <v>0</v>
      </c>
      <c r="BH296" s="229">
        <f>IF(N296="sníž. přenesená",J296,0)</f>
        <v>0</v>
      </c>
      <c r="BI296" s="229">
        <f>IF(N296="nulová",J296,0)</f>
        <v>0</v>
      </c>
      <c r="BJ296" s="18" t="s">
        <v>81</v>
      </c>
      <c r="BK296" s="229">
        <f>ROUND(I296*H296,2)</f>
        <v>0</v>
      </c>
      <c r="BL296" s="18" t="s">
        <v>228</v>
      </c>
      <c r="BM296" s="228" t="s">
        <v>410</v>
      </c>
    </row>
    <row r="297" s="13" customFormat="1">
      <c r="A297" s="13"/>
      <c r="B297" s="230"/>
      <c r="C297" s="231"/>
      <c r="D297" s="232" t="s">
        <v>160</v>
      </c>
      <c r="E297" s="233" t="s">
        <v>1</v>
      </c>
      <c r="F297" s="234" t="s">
        <v>411</v>
      </c>
      <c r="G297" s="231"/>
      <c r="H297" s="235">
        <v>20.350000000000001</v>
      </c>
      <c r="I297" s="236"/>
      <c r="J297" s="231"/>
      <c r="K297" s="231"/>
      <c r="L297" s="237"/>
      <c r="M297" s="238"/>
      <c r="N297" s="239"/>
      <c r="O297" s="239"/>
      <c r="P297" s="239"/>
      <c r="Q297" s="239"/>
      <c r="R297" s="239"/>
      <c r="S297" s="239"/>
      <c r="T297" s="240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1" t="s">
        <v>160</v>
      </c>
      <c r="AU297" s="241" t="s">
        <v>86</v>
      </c>
      <c r="AV297" s="13" t="s">
        <v>86</v>
      </c>
      <c r="AW297" s="13" t="s">
        <v>32</v>
      </c>
      <c r="AX297" s="13" t="s">
        <v>76</v>
      </c>
      <c r="AY297" s="241" t="s">
        <v>144</v>
      </c>
    </row>
    <row r="298" s="13" customFormat="1">
      <c r="A298" s="13"/>
      <c r="B298" s="230"/>
      <c r="C298" s="231"/>
      <c r="D298" s="232" t="s">
        <v>160</v>
      </c>
      <c r="E298" s="233" t="s">
        <v>1</v>
      </c>
      <c r="F298" s="234" t="s">
        <v>412</v>
      </c>
      <c r="G298" s="231"/>
      <c r="H298" s="235">
        <v>14.35</v>
      </c>
      <c r="I298" s="236"/>
      <c r="J298" s="231"/>
      <c r="K298" s="231"/>
      <c r="L298" s="237"/>
      <c r="M298" s="238"/>
      <c r="N298" s="239"/>
      <c r="O298" s="239"/>
      <c r="P298" s="239"/>
      <c r="Q298" s="239"/>
      <c r="R298" s="239"/>
      <c r="S298" s="239"/>
      <c r="T298" s="240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1" t="s">
        <v>160</v>
      </c>
      <c r="AU298" s="241" t="s">
        <v>86</v>
      </c>
      <c r="AV298" s="13" t="s">
        <v>86</v>
      </c>
      <c r="AW298" s="13" t="s">
        <v>32</v>
      </c>
      <c r="AX298" s="13" t="s">
        <v>76</v>
      </c>
      <c r="AY298" s="241" t="s">
        <v>144</v>
      </c>
    </row>
    <row r="299" s="14" customFormat="1">
      <c r="A299" s="14"/>
      <c r="B299" s="242"/>
      <c r="C299" s="243"/>
      <c r="D299" s="232" t="s">
        <v>160</v>
      </c>
      <c r="E299" s="244" t="s">
        <v>1</v>
      </c>
      <c r="F299" s="245" t="s">
        <v>165</v>
      </c>
      <c r="G299" s="243"/>
      <c r="H299" s="246">
        <v>34.700000000000003</v>
      </c>
      <c r="I299" s="247"/>
      <c r="J299" s="243"/>
      <c r="K299" s="243"/>
      <c r="L299" s="248"/>
      <c r="M299" s="249"/>
      <c r="N299" s="250"/>
      <c r="O299" s="250"/>
      <c r="P299" s="250"/>
      <c r="Q299" s="250"/>
      <c r="R299" s="250"/>
      <c r="S299" s="250"/>
      <c r="T299" s="251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2" t="s">
        <v>160</v>
      </c>
      <c r="AU299" s="252" t="s">
        <v>86</v>
      </c>
      <c r="AV299" s="14" t="s">
        <v>99</v>
      </c>
      <c r="AW299" s="14" t="s">
        <v>32</v>
      </c>
      <c r="AX299" s="14" t="s">
        <v>76</v>
      </c>
      <c r="AY299" s="252" t="s">
        <v>144</v>
      </c>
    </row>
    <row r="300" s="15" customFormat="1">
      <c r="A300" s="15"/>
      <c r="B300" s="253"/>
      <c r="C300" s="254"/>
      <c r="D300" s="232" t="s">
        <v>160</v>
      </c>
      <c r="E300" s="255" t="s">
        <v>1</v>
      </c>
      <c r="F300" s="256" t="s">
        <v>166</v>
      </c>
      <c r="G300" s="254"/>
      <c r="H300" s="257">
        <v>34.700000000000003</v>
      </c>
      <c r="I300" s="258"/>
      <c r="J300" s="254"/>
      <c r="K300" s="254"/>
      <c r="L300" s="259"/>
      <c r="M300" s="260"/>
      <c r="N300" s="261"/>
      <c r="O300" s="261"/>
      <c r="P300" s="261"/>
      <c r="Q300" s="261"/>
      <c r="R300" s="261"/>
      <c r="S300" s="261"/>
      <c r="T300" s="262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63" t="s">
        <v>160</v>
      </c>
      <c r="AU300" s="263" t="s">
        <v>86</v>
      </c>
      <c r="AV300" s="15" t="s">
        <v>151</v>
      </c>
      <c r="AW300" s="15" t="s">
        <v>32</v>
      </c>
      <c r="AX300" s="15" t="s">
        <v>81</v>
      </c>
      <c r="AY300" s="263" t="s">
        <v>144</v>
      </c>
    </row>
    <row r="301" s="2" customFormat="1" ht="16.5" customHeight="1">
      <c r="A301" s="39"/>
      <c r="B301" s="40"/>
      <c r="C301" s="264" t="s">
        <v>413</v>
      </c>
      <c r="D301" s="264" t="s">
        <v>201</v>
      </c>
      <c r="E301" s="265" t="s">
        <v>414</v>
      </c>
      <c r="F301" s="266" t="s">
        <v>415</v>
      </c>
      <c r="G301" s="267" t="s">
        <v>158</v>
      </c>
      <c r="H301" s="268">
        <v>20.350000000000001</v>
      </c>
      <c r="I301" s="269"/>
      <c r="J301" s="270">
        <f>ROUND(I301*H301,2)</f>
        <v>0</v>
      </c>
      <c r="K301" s="266" t="s">
        <v>1</v>
      </c>
      <c r="L301" s="271"/>
      <c r="M301" s="272" t="s">
        <v>1</v>
      </c>
      <c r="N301" s="273" t="s">
        <v>41</v>
      </c>
      <c r="O301" s="92"/>
      <c r="P301" s="226">
        <f>O301*H301</f>
        <v>0</v>
      </c>
      <c r="Q301" s="226">
        <v>0.0016000000000000001</v>
      </c>
      <c r="R301" s="226">
        <f>Q301*H301</f>
        <v>0.032560000000000006</v>
      </c>
      <c r="S301" s="226">
        <v>0</v>
      </c>
      <c r="T301" s="227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28" t="s">
        <v>315</v>
      </c>
      <c r="AT301" s="228" t="s">
        <v>201</v>
      </c>
      <c r="AU301" s="228" t="s">
        <v>86</v>
      </c>
      <c r="AY301" s="18" t="s">
        <v>144</v>
      </c>
      <c r="BE301" s="229">
        <f>IF(N301="základní",J301,0)</f>
        <v>0</v>
      </c>
      <c r="BF301" s="229">
        <f>IF(N301="snížená",J301,0)</f>
        <v>0</v>
      </c>
      <c r="BG301" s="229">
        <f>IF(N301="zákl. přenesená",J301,0)</f>
        <v>0</v>
      </c>
      <c r="BH301" s="229">
        <f>IF(N301="sníž. přenesená",J301,0)</f>
        <v>0</v>
      </c>
      <c r="BI301" s="229">
        <f>IF(N301="nulová",J301,0)</f>
        <v>0</v>
      </c>
      <c r="BJ301" s="18" t="s">
        <v>81</v>
      </c>
      <c r="BK301" s="229">
        <f>ROUND(I301*H301,2)</f>
        <v>0</v>
      </c>
      <c r="BL301" s="18" t="s">
        <v>228</v>
      </c>
      <c r="BM301" s="228" t="s">
        <v>416</v>
      </c>
    </row>
    <row r="302" s="13" customFormat="1">
      <c r="A302" s="13"/>
      <c r="B302" s="230"/>
      <c r="C302" s="231"/>
      <c r="D302" s="232" t="s">
        <v>160</v>
      </c>
      <c r="E302" s="233" t="s">
        <v>1</v>
      </c>
      <c r="F302" s="234" t="s">
        <v>411</v>
      </c>
      <c r="G302" s="231"/>
      <c r="H302" s="235">
        <v>20.350000000000001</v>
      </c>
      <c r="I302" s="236"/>
      <c r="J302" s="231"/>
      <c r="K302" s="231"/>
      <c r="L302" s="237"/>
      <c r="M302" s="238"/>
      <c r="N302" s="239"/>
      <c r="O302" s="239"/>
      <c r="P302" s="239"/>
      <c r="Q302" s="239"/>
      <c r="R302" s="239"/>
      <c r="S302" s="239"/>
      <c r="T302" s="240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1" t="s">
        <v>160</v>
      </c>
      <c r="AU302" s="241" t="s">
        <v>86</v>
      </c>
      <c r="AV302" s="13" t="s">
        <v>86</v>
      </c>
      <c r="AW302" s="13" t="s">
        <v>32</v>
      </c>
      <c r="AX302" s="13" t="s">
        <v>76</v>
      </c>
      <c r="AY302" s="241" t="s">
        <v>144</v>
      </c>
    </row>
    <row r="303" s="14" customFormat="1">
      <c r="A303" s="14"/>
      <c r="B303" s="242"/>
      <c r="C303" s="243"/>
      <c r="D303" s="232" t="s">
        <v>160</v>
      </c>
      <c r="E303" s="244" t="s">
        <v>1</v>
      </c>
      <c r="F303" s="245" t="s">
        <v>165</v>
      </c>
      <c r="G303" s="243"/>
      <c r="H303" s="246">
        <v>20.350000000000001</v>
      </c>
      <c r="I303" s="247"/>
      <c r="J303" s="243"/>
      <c r="K303" s="243"/>
      <c r="L303" s="248"/>
      <c r="M303" s="249"/>
      <c r="N303" s="250"/>
      <c r="O303" s="250"/>
      <c r="P303" s="250"/>
      <c r="Q303" s="250"/>
      <c r="R303" s="250"/>
      <c r="S303" s="250"/>
      <c r="T303" s="251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2" t="s">
        <v>160</v>
      </c>
      <c r="AU303" s="252" t="s">
        <v>86</v>
      </c>
      <c r="AV303" s="14" t="s">
        <v>99</v>
      </c>
      <c r="AW303" s="14" t="s">
        <v>32</v>
      </c>
      <c r="AX303" s="14" t="s">
        <v>76</v>
      </c>
      <c r="AY303" s="252" t="s">
        <v>144</v>
      </c>
    </row>
    <row r="304" s="15" customFormat="1">
      <c r="A304" s="15"/>
      <c r="B304" s="253"/>
      <c r="C304" s="254"/>
      <c r="D304" s="232" t="s">
        <v>160</v>
      </c>
      <c r="E304" s="255" t="s">
        <v>1</v>
      </c>
      <c r="F304" s="256" t="s">
        <v>166</v>
      </c>
      <c r="G304" s="254"/>
      <c r="H304" s="257">
        <v>20.350000000000001</v>
      </c>
      <c r="I304" s="258"/>
      <c r="J304" s="254"/>
      <c r="K304" s="254"/>
      <c r="L304" s="259"/>
      <c r="M304" s="260"/>
      <c r="N304" s="261"/>
      <c r="O304" s="261"/>
      <c r="P304" s="261"/>
      <c r="Q304" s="261"/>
      <c r="R304" s="261"/>
      <c r="S304" s="261"/>
      <c r="T304" s="262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63" t="s">
        <v>160</v>
      </c>
      <c r="AU304" s="263" t="s">
        <v>86</v>
      </c>
      <c r="AV304" s="15" t="s">
        <v>151</v>
      </c>
      <c r="AW304" s="15" t="s">
        <v>32</v>
      </c>
      <c r="AX304" s="15" t="s">
        <v>81</v>
      </c>
      <c r="AY304" s="263" t="s">
        <v>144</v>
      </c>
    </row>
    <row r="305" s="2" customFormat="1" ht="16.5" customHeight="1">
      <c r="A305" s="39"/>
      <c r="B305" s="40"/>
      <c r="C305" s="264" t="s">
        <v>417</v>
      </c>
      <c r="D305" s="264" t="s">
        <v>201</v>
      </c>
      <c r="E305" s="265" t="s">
        <v>418</v>
      </c>
      <c r="F305" s="266" t="s">
        <v>415</v>
      </c>
      <c r="G305" s="267" t="s">
        <v>158</v>
      </c>
      <c r="H305" s="268">
        <v>14.35</v>
      </c>
      <c r="I305" s="269"/>
      <c r="J305" s="270">
        <f>ROUND(I305*H305,2)</f>
        <v>0</v>
      </c>
      <c r="K305" s="266" t="s">
        <v>1</v>
      </c>
      <c r="L305" s="271"/>
      <c r="M305" s="272" t="s">
        <v>1</v>
      </c>
      <c r="N305" s="273" t="s">
        <v>41</v>
      </c>
      <c r="O305" s="92"/>
      <c r="P305" s="226">
        <f>O305*H305</f>
        <v>0</v>
      </c>
      <c r="Q305" s="226">
        <v>0.0044999999999999997</v>
      </c>
      <c r="R305" s="226">
        <f>Q305*H305</f>
        <v>0.064574999999999994</v>
      </c>
      <c r="S305" s="226">
        <v>0</v>
      </c>
      <c r="T305" s="227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28" t="s">
        <v>315</v>
      </c>
      <c r="AT305" s="228" t="s">
        <v>201</v>
      </c>
      <c r="AU305" s="228" t="s">
        <v>86</v>
      </c>
      <c r="AY305" s="18" t="s">
        <v>144</v>
      </c>
      <c r="BE305" s="229">
        <f>IF(N305="základní",J305,0)</f>
        <v>0</v>
      </c>
      <c r="BF305" s="229">
        <f>IF(N305="snížená",J305,0)</f>
        <v>0</v>
      </c>
      <c r="BG305" s="229">
        <f>IF(N305="zákl. přenesená",J305,0)</f>
        <v>0</v>
      </c>
      <c r="BH305" s="229">
        <f>IF(N305="sníž. přenesená",J305,0)</f>
        <v>0</v>
      </c>
      <c r="BI305" s="229">
        <f>IF(N305="nulová",J305,0)</f>
        <v>0</v>
      </c>
      <c r="BJ305" s="18" t="s">
        <v>81</v>
      </c>
      <c r="BK305" s="229">
        <f>ROUND(I305*H305,2)</f>
        <v>0</v>
      </c>
      <c r="BL305" s="18" t="s">
        <v>228</v>
      </c>
      <c r="BM305" s="228" t="s">
        <v>419</v>
      </c>
    </row>
    <row r="306" s="13" customFormat="1">
      <c r="A306" s="13"/>
      <c r="B306" s="230"/>
      <c r="C306" s="231"/>
      <c r="D306" s="232" t="s">
        <v>160</v>
      </c>
      <c r="E306" s="233" t="s">
        <v>1</v>
      </c>
      <c r="F306" s="234" t="s">
        <v>412</v>
      </c>
      <c r="G306" s="231"/>
      <c r="H306" s="235">
        <v>14.35</v>
      </c>
      <c r="I306" s="236"/>
      <c r="J306" s="231"/>
      <c r="K306" s="231"/>
      <c r="L306" s="237"/>
      <c r="M306" s="238"/>
      <c r="N306" s="239"/>
      <c r="O306" s="239"/>
      <c r="P306" s="239"/>
      <c r="Q306" s="239"/>
      <c r="R306" s="239"/>
      <c r="S306" s="239"/>
      <c r="T306" s="240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1" t="s">
        <v>160</v>
      </c>
      <c r="AU306" s="241" t="s">
        <v>86</v>
      </c>
      <c r="AV306" s="13" t="s">
        <v>86</v>
      </c>
      <c r="AW306" s="13" t="s">
        <v>32</v>
      </c>
      <c r="AX306" s="13" t="s">
        <v>76</v>
      </c>
      <c r="AY306" s="241" t="s">
        <v>144</v>
      </c>
    </row>
    <row r="307" s="14" customFormat="1">
      <c r="A307" s="14"/>
      <c r="B307" s="242"/>
      <c r="C307" s="243"/>
      <c r="D307" s="232" t="s">
        <v>160</v>
      </c>
      <c r="E307" s="244" t="s">
        <v>1</v>
      </c>
      <c r="F307" s="245" t="s">
        <v>165</v>
      </c>
      <c r="G307" s="243"/>
      <c r="H307" s="246">
        <v>14.35</v>
      </c>
      <c r="I307" s="247"/>
      <c r="J307" s="243"/>
      <c r="K307" s="243"/>
      <c r="L307" s="248"/>
      <c r="M307" s="249"/>
      <c r="N307" s="250"/>
      <c r="O307" s="250"/>
      <c r="P307" s="250"/>
      <c r="Q307" s="250"/>
      <c r="R307" s="250"/>
      <c r="S307" s="250"/>
      <c r="T307" s="251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2" t="s">
        <v>160</v>
      </c>
      <c r="AU307" s="252" t="s">
        <v>86</v>
      </c>
      <c r="AV307" s="14" t="s">
        <v>99</v>
      </c>
      <c r="AW307" s="14" t="s">
        <v>32</v>
      </c>
      <c r="AX307" s="14" t="s">
        <v>76</v>
      </c>
      <c r="AY307" s="252" t="s">
        <v>144</v>
      </c>
    </row>
    <row r="308" s="15" customFormat="1">
      <c r="A308" s="15"/>
      <c r="B308" s="253"/>
      <c r="C308" s="254"/>
      <c r="D308" s="232" t="s">
        <v>160</v>
      </c>
      <c r="E308" s="255" t="s">
        <v>1</v>
      </c>
      <c r="F308" s="256" t="s">
        <v>166</v>
      </c>
      <c r="G308" s="254"/>
      <c r="H308" s="257">
        <v>14.35</v>
      </c>
      <c r="I308" s="258"/>
      <c r="J308" s="254"/>
      <c r="K308" s="254"/>
      <c r="L308" s="259"/>
      <c r="M308" s="260"/>
      <c r="N308" s="261"/>
      <c r="O308" s="261"/>
      <c r="P308" s="261"/>
      <c r="Q308" s="261"/>
      <c r="R308" s="261"/>
      <c r="S308" s="261"/>
      <c r="T308" s="262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63" t="s">
        <v>160</v>
      </c>
      <c r="AU308" s="263" t="s">
        <v>86</v>
      </c>
      <c r="AV308" s="15" t="s">
        <v>151</v>
      </c>
      <c r="AW308" s="15" t="s">
        <v>32</v>
      </c>
      <c r="AX308" s="15" t="s">
        <v>81</v>
      </c>
      <c r="AY308" s="263" t="s">
        <v>144</v>
      </c>
    </row>
    <row r="309" s="2" customFormat="1" ht="24.15" customHeight="1">
      <c r="A309" s="39"/>
      <c r="B309" s="40"/>
      <c r="C309" s="217" t="s">
        <v>420</v>
      </c>
      <c r="D309" s="217" t="s">
        <v>146</v>
      </c>
      <c r="E309" s="218" t="s">
        <v>421</v>
      </c>
      <c r="F309" s="219" t="s">
        <v>422</v>
      </c>
      <c r="G309" s="220" t="s">
        <v>158</v>
      </c>
      <c r="H309" s="221">
        <v>3</v>
      </c>
      <c r="I309" s="222"/>
      <c r="J309" s="223">
        <f>ROUND(I309*H309,2)</f>
        <v>0</v>
      </c>
      <c r="K309" s="219" t="s">
        <v>150</v>
      </c>
      <c r="L309" s="45"/>
      <c r="M309" s="224" t="s">
        <v>1</v>
      </c>
      <c r="N309" s="225" t="s">
        <v>41</v>
      </c>
      <c r="O309" s="92"/>
      <c r="P309" s="226">
        <f>O309*H309</f>
        <v>0</v>
      </c>
      <c r="Q309" s="226">
        <v>0</v>
      </c>
      <c r="R309" s="226">
        <f>Q309*H309</f>
        <v>0</v>
      </c>
      <c r="S309" s="226">
        <v>0</v>
      </c>
      <c r="T309" s="227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28" t="s">
        <v>228</v>
      </c>
      <c r="AT309" s="228" t="s">
        <v>146</v>
      </c>
      <c r="AU309" s="228" t="s">
        <v>86</v>
      </c>
      <c r="AY309" s="18" t="s">
        <v>144</v>
      </c>
      <c r="BE309" s="229">
        <f>IF(N309="základní",J309,0)</f>
        <v>0</v>
      </c>
      <c r="BF309" s="229">
        <f>IF(N309="snížená",J309,0)</f>
        <v>0</v>
      </c>
      <c r="BG309" s="229">
        <f>IF(N309="zákl. přenesená",J309,0)</f>
        <v>0</v>
      </c>
      <c r="BH309" s="229">
        <f>IF(N309="sníž. přenesená",J309,0)</f>
        <v>0</v>
      </c>
      <c r="BI309" s="229">
        <f>IF(N309="nulová",J309,0)</f>
        <v>0</v>
      </c>
      <c r="BJ309" s="18" t="s">
        <v>81</v>
      </c>
      <c r="BK309" s="229">
        <f>ROUND(I309*H309,2)</f>
        <v>0</v>
      </c>
      <c r="BL309" s="18" t="s">
        <v>228</v>
      </c>
      <c r="BM309" s="228" t="s">
        <v>423</v>
      </c>
    </row>
    <row r="310" s="13" customFormat="1">
      <c r="A310" s="13"/>
      <c r="B310" s="230"/>
      <c r="C310" s="231"/>
      <c r="D310" s="232" t="s">
        <v>160</v>
      </c>
      <c r="E310" s="233" t="s">
        <v>1</v>
      </c>
      <c r="F310" s="234" t="s">
        <v>424</v>
      </c>
      <c r="G310" s="231"/>
      <c r="H310" s="235">
        <v>3</v>
      </c>
      <c r="I310" s="236"/>
      <c r="J310" s="231"/>
      <c r="K310" s="231"/>
      <c r="L310" s="237"/>
      <c r="M310" s="238"/>
      <c r="N310" s="239"/>
      <c r="O310" s="239"/>
      <c r="P310" s="239"/>
      <c r="Q310" s="239"/>
      <c r="R310" s="239"/>
      <c r="S310" s="239"/>
      <c r="T310" s="240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1" t="s">
        <v>160</v>
      </c>
      <c r="AU310" s="241" t="s">
        <v>86</v>
      </c>
      <c r="AV310" s="13" t="s">
        <v>86</v>
      </c>
      <c r="AW310" s="13" t="s">
        <v>32</v>
      </c>
      <c r="AX310" s="13" t="s">
        <v>76</v>
      </c>
      <c r="AY310" s="241" t="s">
        <v>144</v>
      </c>
    </row>
    <row r="311" s="14" customFormat="1">
      <c r="A311" s="14"/>
      <c r="B311" s="242"/>
      <c r="C311" s="243"/>
      <c r="D311" s="232" t="s">
        <v>160</v>
      </c>
      <c r="E311" s="244" t="s">
        <v>1</v>
      </c>
      <c r="F311" s="245" t="s">
        <v>165</v>
      </c>
      <c r="G311" s="243"/>
      <c r="H311" s="246">
        <v>3</v>
      </c>
      <c r="I311" s="247"/>
      <c r="J311" s="243"/>
      <c r="K311" s="243"/>
      <c r="L311" s="248"/>
      <c r="M311" s="249"/>
      <c r="N311" s="250"/>
      <c r="O311" s="250"/>
      <c r="P311" s="250"/>
      <c r="Q311" s="250"/>
      <c r="R311" s="250"/>
      <c r="S311" s="250"/>
      <c r="T311" s="251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2" t="s">
        <v>160</v>
      </c>
      <c r="AU311" s="252" t="s">
        <v>86</v>
      </c>
      <c r="AV311" s="14" t="s">
        <v>99</v>
      </c>
      <c r="AW311" s="14" t="s">
        <v>32</v>
      </c>
      <c r="AX311" s="14" t="s">
        <v>76</v>
      </c>
      <c r="AY311" s="252" t="s">
        <v>144</v>
      </c>
    </row>
    <row r="312" s="15" customFormat="1">
      <c r="A312" s="15"/>
      <c r="B312" s="253"/>
      <c r="C312" s="254"/>
      <c r="D312" s="232" t="s">
        <v>160</v>
      </c>
      <c r="E312" s="255" t="s">
        <v>1</v>
      </c>
      <c r="F312" s="256" t="s">
        <v>166</v>
      </c>
      <c r="G312" s="254"/>
      <c r="H312" s="257">
        <v>3</v>
      </c>
      <c r="I312" s="258"/>
      <c r="J312" s="254"/>
      <c r="K312" s="254"/>
      <c r="L312" s="259"/>
      <c r="M312" s="260"/>
      <c r="N312" s="261"/>
      <c r="O312" s="261"/>
      <c r="P312" s="261"/>
      <c r="Q312" s="261"/>
      <c r="R312" s="261"/>
      <c r="S312" s="261"/>
      <c r="T312" s="262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63" t="s">
        <v>160</v>
      </c>
      <c r="AU312" s="263" t="s">
        <v>86</v>
      </c>
      <c r="AV312" s="15" t="s">
        <v>151</v>
      </c>
      <c r="AW312" s="15" t="s">
        <v>32</v>
      </c>
      <c r="AX312" s="15" t="s">
        <v>81</v>
      </c>
      <c r="AY312" s="263" t="s">
        <v>144</v>
      </c>
    </row>
    <row r="313" s="2" customFormat="1" ht="24.15" customHeight="1">
      <c r="A313" s="39"/>
      <c r="B313" s="40"/>
      <c r="C313" s="217" t="s">
        <v>425</v>
      </c>
      <c r="D313" s="217" t="s">
        <v>146</v>
      </c>
      <c r="E313" s="218" t="s">
        <v>426</v>
      </c>
      <c r="F313" s="219" t="s">
        <v>427</v>
      </c>
      <c r="G313" s="220" t="s">
        <v>158</v>
      </c>
      <c r="H313" s="221">
        <v>3</v>
      </c>
      <c r="I313" s="222"/>
      <c r="J313" s="223">
        <f>ROUND(I313*H313,2)</f>
        <v>0</v>
      </c>
      <c r="K313" s="219" t="s">
        <v>150</v>
      </c>
      <c r="L313" s="45"/>
      <c r="M313" s="224" t="s">
        <v>1</v>
      </c>
      <c r="N313" s="225" t="s">
        <v>41</v>
      </c>
      <c r="O313" s="92"/>
      <c r="P313" s="226">
        <f>O313*H313</f>
        <v>0</v>
      </c>
      <c r="Q313" s="226">
        <v>0</v>
      </c>
      <c r="R313" s="226">
        <f>Q313*H313</f>
        <v>0</v>
      </c>
      <c r="S313" s="226">
        <v>0.0012099999999999999</v>
      </c>
      <c r="T313" s="227">
        <f>S313*H313</f>
        <v>0.0036299999999999995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28" t="s">
        <v>228</v>
      </c>
      <c r="AT313" s="228" t="s">
        <v>146</v>
      </c>
      <c r="AU313" s="228" t="s">
        <v>86</v>
      </c>
      <c r="AY313" s="18" t="s">
        <v>144</v>
      </c>
      <c r="BE313" s="229">
        <f>IF(N313="základní",J313,0)</f>
        <v>0</v>
      </c>
      <c r="BF313" s="229">
        <f>IF(N313="snížená",J313,0)</f>
        <v>0</v>
      </c>
      <c r="BG313" s="229">
        <f>IF(N313="zákl. přenesená",J313,0)</f>
        <v>0</v>
      </c>
      <c r="BH313" s="229">
        <f>IF(N313="sníž. přenesená",J313,0)</f>
        <v>0</v>
      </c>
      <c r="BI313" s="229">
        <f>IF(N313="nulová",J313,0)</f>
        <v>0</v>
      </c>
      <c r="BJ313" s="18" t="s">
        <v>81</v>
      </c>
      <c r="BK313" s="229">
        <f>ROUND(I313*H313,2)</f>
        <v>0</v>
      </c>
      <c r="BL313" s="18" t="s">
        <v>228</v>
      </c>
      <c r="BM313" s="228" t="s">
        <v>428</v>
      </c>
    </row>
    <row r="314" s="13" customFormat="1">
      <c r="A314" s="13"/>
      <c r="B314" s="230"/>
      <c r="C314" s="231"/>
      <c r="D314" s="232" t="s">
        <v>160</v>
      </c>
      <c r="E314" s="233" t="s">
        <v>1</v>
      </c>
      <c r="F314" s="234" t="s">
        <v>424</v>
      </c>
      <c r="G314" s="231"/>
      <c r="H314" s="235">
        <v>3</v>
      </c>
      <c r="I314" s="236"/>
      <c r="J314" s="231"/>
      <c r="K314" s="231"/>
      <c r="L314" s="237"/>
      <c r="M314" s="238"/>
      <c r="N314" s="239"/>
      <c r="O314" s="239"/>
      <c r="P314" s="239"/>
      <c r="Q314" s="239"/>
      <c r="R314" s="239"/>
      <c r="S314" s="239"/>
      <c r="T314" s="240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1" t="s">
        <v>160</v>
      </c>
      <c r="AU314" s="241" t="s">
        <v>86</v>
      </c>
      <c r="AV314" s="13" t="s">
        <v>86</v>
      </c>
      <c r="AW314" s="13" t="s">
        <v>32</v>
      </c>
      <c r="AX314" s="13" t="s">
        <v>76</v>
      </c>
      <c r="AY314" s="241" t="s">
        <v>144</v>
      </c>
    </row>
    <row r="315" s="14" customFormat="1">
      <c r="A315" s="14"/>
      <c r="B315" s="242"/>
      <c r="C315" s="243"/>
      <c r="D315" s="232" t="s">
        <v>160</v>
      </c>
      <c r="E315" s="244" t="s">
        <v>1</v>
      </c>
      <c r="F315" s="245" t="s">
        <v>165</v>
      </c>
      <c r="G315" s="243"/>
      <c r="H315" s="246">
        <v>3</v>
      </c>
      <c r="I315" s="247"/>
      <c r="J315" s="243"/>
      <c r="K315" s="243"/>
      <c r="L315" s="248"/>
      <c r="M315" s="249"/>
      <c r="N315" s="250"/>
      <c r="O315" s="250"/>
      <c r="P315" s="250"/>
      <c r="Q315" s="250"/>
      <c r="R315" s="250"/>
      <c r="S315" s="250"/>
      <c r="T315" s="251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2" t="s">
        <v>160</v>
      </c>
      <c r="AU315" s="252" t="s">
        <v>86</v>
      </c>
      <c r="AV315" s="14" t="s">
        <v>99</v>
      </c>
      <c r="AW315" s="14" t="s">
        <v>32</v>
      </c>
      <c r="AX315" s="14" t="s">
        <v>76</v>
      </c>
      <c r="AY315" s="252" t="s">
        <v>144</v>
      </c>
    </row>
    <row r="316" s="15" customFormat="1">
      <c r="A316" s="15"/>
      <c r="B316" s="253"/>
      <c r="C316" s="254"/>
      <c r="D316" s="232" t="s">
        <v>160</v>
      </c>
      <c r="E316" s="255" t="s">
        <v>1</v>
      </c>
      <c r="F316" s="256" t="s">
        <v>166</v>
      </c>
      <c r="G316" s="254"/>
      <c r="H316" s="257">
        <v>3</v>
      </c>
      <c r="I316" s="258"/>
      <c r="J316" s="254"/>
      <c r="K316" s="254"/>
      <c r="L316" s="259"/>
      <c r="M316" s="260"/>
      <c r="N316" s="261"/>
      <c r="O316" s="261"/>
      <c r="P316" s="261"/>
      <c r="Q316" s="261"/>
      <c r="R316" s="261"/>
      <c r="S316" s="261"/>
      <c r="T316" s="262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63" t="s">
        <v>160</v>
      </c>
      <c r="AU316" s="263" t="s">
        <v>86</v>
      </c>
      <c r="AV316" s="15" t="s">
        <v>151</v>
      </c>
      <c r="AW316" s="15" t="s">
        <v>32</v>
      </c>
      <c r="AX316" s="15" t="s">
        <v>81</v>
      </c>
      <c r="AY316" s="263" t="s">
        <v>144</v>
      </c>
    </row>
    <row r="317" s="2" customFormat="1" ht="33" customHeight="1">
      <c r="A317" s="39"/>
      <c r="B317" s="40"/>
      <c r="C317" s="217" t="s">
        <v>429</v>
      </c>
      <c r="D317" s="217" t="s">
        <v>146</v>
      </c>
      <c r="E317" s="218" t="s">
        <v>430</v>
      </c>
      <c r="F317" s="219" t="s">
        <v>431</v>
      </c>
      <c r="G317" s="220" t="s">
        <v>368</v>
      </c>
      <c r="H317" s="274"/>
      <c r="I317" s="222"/>
      <c r="J317" s="223">
        <f>ROUND(I317*H317,2)</f>
        <v>0</v>
      </c>
      <c r="K317" s="219" t="s">
        <v>150</v>
      </c>
      <c r="L317" s="45"/>
      <c r="M317" s="224" t="s">
        <v>1</v>
      </c>
      <c r="N317" s="225" t="s">
        <v>41</v>
      </c>
      <c r="O317" s="92"/>
      <c r="P317" s="226">
        <f>O317*H317</f>
        <v>0</v>
      </c>
      <c r="Q317" s="226">
        <v>0</v>
      </c>
      <c r="R317" s="226">
        <f>Q317*H317</f>
        <v>0</v>
      </c>
      <c r="S317" s="226">
        <v>0</v>
      </c>
      <c r="T317" s="227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28" t="s">
        <v>228</v>
      </c>
      <c r="AT317" s="228" t="s">
        <v>146</v>
      </c>
      <c r="AU317" s="228" t="s">
        <v>86</v>
      </c>
      <c r="AY317" s="18" t="s">
        <v>144</v>
      </c>
      <c r="BE317" s="229">
        <f>IF(N317="základní",J317,0)</f>
        <v>0</v>
      </c>
      <c r="BF317" s="229">
        <f>IF(N317="snížená",J317,0)</f>
        <v>0</v>
      </c>
      <c r="BG317" s="229">
        <f>IF(N317="zákl. přenesená",J317,0)</f>
        <v>0</v>
      </c>
      <c r="BH317" s="229">
        <f>IF(N317="sníž. přenesená",J317,0)</f>
        <v>0</v>
      </c>
      <c r="BI317" s="229">
        <f>IF(N317="nulová",J317,0)</f>
        <v>0</v>
      </c>
      <c r="BJ317" s="18" t="s">
        <v>81</v>
      </c>
      <c r="BK317" s="229">
        <f>ROUND(I317*H317,2)</f>
        <v>0</v>
      </c>
      <c r="BL317" s="18" t="s">
        <v>228</v>
      </c>
      <c r="BM317" s="228" t="s">
        <v>432</v>
      </c>
    </row>
    <row r="318" s="12" customFormat="1" ht="22.8" customHeight="1">
      <c r="A318" s="12"/>
      <c r="B318" s="201"/>
      <c r="C318" s="202"/>
      <c r="D318" s="203" t="s">
        <v>75</v>
      </c>
      <c r="E318" s="215" t="s">
        <v>433</v>
      </c>
      <c r="F318" s="215" t="s">
        <v>434</v>
      </c>
      <c r="G318" s="202"/>
      <c r="H318" s="202"/>
      <c r="I318" s="205"/>
      <c r="J318" s="216">
        <f>BK318</f>
        <v>0</v>
      </c>
      <c r="K318" s="202"/>
      <c r="L318" s="207"/>
      <c r="M318" s="208"/>
      <c r="N318" s="209"/>
      <c r="O318" s="209"/>
      <c r="P318" s="210">
        <f>SUM(P319:P320)</f>
        <v>0</v>
      </c>
      <c r="Q318" s="209"/>
      <c r="R318" s="210">
        <f>SUM(R319:R320)</f>
        <v>0.0047435999999999997</v>
      </c>
      <c r="S318" s="209"/>
      <c r="T318" s="211">
        <f>SUM(T319:T320)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12" t="s">
        <v>86</v>
      </c>
      <c r="AT318" s="213" t="s">
        <v>75</v>
      </c>
      <c r="AU318" s="213" t="s">
        <v>81</v>
      </c>
      <c r="AY318" s="212" t="s">
        <v>144</v>
      </c>
      <c r="BK318" s="214">
        <f>SUM(BK319:BK320)</f>
        <v>0</v>
      </c>
    </row>
    <row r="319" s="2" customFormat="1" ht="33" customHeight="1">
      <c r="A319" s="39"/>
      <c r="B319" s="40"/>
      <c r="C319" s="217" t="s">
        <v>435</v>
      </c>
      <c r="D319" s="217" t="s">
        <v>146</v>
      </c>
      <c r="E319" s="218" t="s">
        <v>436</v>
      </c>
      <c r="F319" s="219" t="s">
        <v>437</v>
      </c>
      <c r="G319" s="220" t="s">
        <v>225</v>
      </c>
      <c r="H319" s="221">
        <v>2.3599999999999999</v>
      </c>
      <c r="I319" s="222"/>
      <c r="J319" s="223">
        <f>ROUND(I319*H319,2)</f>
        <v>0</v>
      </c>
      <c r="K319" s="219" t="s">
        <v>1</v>
      </c>
      <c r="L319" s="45"/>
      <c r="M319" s="224" t="s">
        <v>1</v>
      </c>
      <c r="N319" s="225" t="s">
        <v>41</v>
      </c>
      <c r="O319" s="92"/>
      <c r="P319" s="226">
        <f>O319*H319</f>
        <v>0</v>
      </c>
      <c r="Q319" s="226">
        <v>0.0020100000000000001</v>
      </c>
      <c r="R319" s="226">
        <f>Q319*H319</f>
        <v>0.0047435999999999997</v>
      </c>
      <c r="S319" s="226">
        <v>0</v>
      </c>
      <c r="T319" s="227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28" t="s">
        <v>228</v>
      </c>
      <c r="AT319" s="228" t="s">
        <v>146</v>
      </c>
      <c r="AU319" s="228" t="s">
        <v>86</v>
      </c>
      <c r="AY319" s="18" t="s">
        <v>144</v>
      </c>
      <c r="BE319" s="229">
        <f>IF(N319="základní",J319,0)</f>
        <v>0</v>
      </c>
      <c r="BF319" s="229">
        <f>IF(N319="snížená",J319,0)</f>
        <v>0</v>
      </c>
      <c r="BG319" s="229">
        <f>IF(N319="zákl. přenesená",J319,0)</f>
        <v>0</v>
      </c>
      <c r="BH319" s="229">
        <f>IF(N319="sníž. přenesená",J319,0)</f>
        <v>0</v>
      </c>
      <c r="BI319" s="229">
        <f>IF(N319="nulová",J319,0)</f>
        <v>0</v>
      </c>
      <c r="BJ319" s="18" t="s">
        <v>81</v>
      </c>
      <c r="BK319" s="229">
        <f>ROUND(I319*H319,2)</f>
        <v>0</v>
      </c>
      <c r="BL319" s="18" t="s">
        <v>228</v>
      </c>
      <c r="BM319" s="228" t="s">
        <v>438</v>
      </c>
    </row>
    <row r="320" s="2" customFormat="1" ht="33" customHeight="1">
      <c r="A320" s="39"/>
      <c r="B320" s="40"/>
      <c r="C320" s="217" t="s">
        <v>439</v>
      </c>
      <c r="D320" s="217" t="s">
        <v>146</v>
      </c>
      <c r="E320" s="218" t="s">
        <v>440</v>
      </c>
      <c r="F320" s="219" t="s">
        <v>441</v>
      </c>
      <c r="G320" s="220" t="s">
        <v>368</v>
      </c>
      <c r="H320" s="274"/>
      <c r="I320" s="222"/>
      <c r="J320" s="223">
        <f>ROUND(I320*H320,2)</f>
        <v>0</v>
      </c>
      <c r="K320" s="219" t="s">
        <v>150</v>
      </c>
      <c r="L320" s="45"/>
      <c r="M320" s="224" t="s">
        <v>1</v>
      </c>
      <c r="N320" s="225" t="s">
        <v>41</v>
      </c>
      <c r="O320" s="92"/>
      <c r="P320" s="226">
        <f>O320*H320</f>
        <v>0</v>
      </c>
      <c r="Q320" s="226">
        <v>0</v>
      </c>
      <c r="R320" s="226">
        <f>Q320*H320</f>
        <v>0</v>
      </c>
      <c r="S320" s="226">
        <v>0</v>
      </c>
      <c r="T320" s="227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28" t="s">
        <v>228</v>
      </c>
      <c r="AT320" s="228" t="s">
        <v>146</v>
      </c>
      <c r="AU320" s="228" t="s">
        <v>86</v>
      </c>
      <c r="AY320" s="18" t="s">
        <v>144</v>
      </c>
      <c r="BE320" s="229">
        <f>IF(N320="základní",J320,0)</f>
        <v>0</v>
      </c>
      <c r="BF320" s="229">
        <f>IF(N320="snížená",J320,0)</f>
        <v>0</v>
      </c>
      <c r="BG320" s="229">
        <f>IF(N320="zákl. přenesená",J320,0)</f>
        <v>0</v>
      </c>
      <c r="BH320" s="229">
        <f>IF(N320="sníž. přenesená",J320,0)</f>
        <v>0</v>
      </c>
      <c r="BI320" s="229">
        <f>IF(N320="nulová",J320,0)</f>
        <v>0</v>
      </c>
      <c r="BJ320" s="18" t="s">
        <v>81</v>
      </c>
      <c r="BK320" s="229">
        <f>ROUND(I320*H320,2)</f>
        <v>0</v>
      </c>
      <c r="BL320" s="18" t="s">
        <v>228</v>
      </c>
      <c r="BM320" s="228" t="s">
        <v>442</v>
      </c>
    </row>
    <row r="321" s="12" customFormat="1" ht="22.8" customHeight="1">
      <c r="A321" s="12"/>
      <c r="B321" s="201"/>
      <c r="C321" s="202"/>
      <c r="D321" s="203" t="s">
        <v>75</v>
      </c>
      <c r="E321" s="215" t="s">
        <v>443</v>
      </c>
      <c r="F321" s="215" t="s">
        <v>444</v>
      </c>
      <c r="G321" s="202"/>
      <c r="H321" s="202"/>
      <c r="I321" s="205"/>
      <c r="J321" s="216">
        <f>BK321</f>
        <v>0</v>
      </c>
      <c r="K321" s="202"/>
      <c r="L321" s="207"/>
      <c r="M321" s="208"/>
      <c r="N321" s="209"/>
      <c r="O321" s="209"/>
      <c r="P321" s="210">
        <f>SUM(P322:P342)</f>
        <v>0</v>
      </c>
      <c r="Q321" s="209"/>
      <c r="R321" s="210">
        <f>SUM(R322:R342)</f>
        <v>0</v>
      </c>
      <c r="S321" s="209"/>
      <c r="T321" s="211">
        <f>SUM(T322:T342)</f>
        <v>0.33999999999999997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212" t="s">
        <v>86</v>
      </c>
      <c r="AT321" s="213" t="s">
        <v>75</v>
      </c>
      <c r="AU321" s="213" t="s">
        <v>81</v>
      </c>
      <c r="AY321" s="212" t="s">
        <v>144</v>
      </c>
      <c r="BK321" s="214">
        <f>SUM(BK322:BK342)</f>
        <v>0</v>
      </c>
    </row>
    <row r="322" s="2" customFormat="1" ht="16.5" customHeight="1">
      <c r="A322" s="39"/>
      <c r="B322" s="40"/>
      <c r="C322" s="217" t="s">
        <v>445</v>
      </c>
      <c r="D322" s="217" t="s">
        <v>146</v>
      </c>
      <c r="E322" s="218" t="s">
        <v>446</v>
      </c>
      <c r="F322" s="219" t="s">
        <v>447</v>
      </c>
      <c r="G322" s="220" t="s">
        <v>318</v>
      </c>
      <c r="H322" s="221">
        <v>1</v>
      </c>
      <c r="I322" s="222"/>
      <c r="J322" s="223">
        <f>ROUND(I322*H322,2)</f>
        <v>0</v>
      </c>
      <c r="K322" s="219" t="s">
        <v>1</v>
      </c>
      <c r="L322" s="45"/>
      <c r="M322" s="224" t="s">
        <v>1</v>
      </c>
      <c r="N322" s="225" t="s">
        <v>41</v>
      </c>
      <c r="O322" s="92"/>
      <c r="P322" s="226">
        <f>O322*H322</f>
        <v>0</v>
      </c>
      <c r="Q322" s="226">
        <v>0</v>
      </c>
      <c r="R322" s="226">
        <f>Q322*H322</f>
        <v>0</v>
      </c>
      <c r="S322" s="226">
        <v>0</v>
      </c>
      <c r="T322" s="227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28" t="s">
        <v>228</v>
      </c>
      <c r="AT322" s="228" t="s">
        <v>146</v>
      </c>
      <c r="AU322" s="228" t="s">
        <v>86</v>
      </c>
      <c r="AY322" s="18" t="s">
        <v>144</v>
      </c>
      <c r="BE322" s="229">
        <f>IF(N322="základní",J322,0)</f>
        <v>0</v>
      </c>
      <c r="BF322" s="229">
        <f>IF(N322="snížená",J322,0)</f>
        <v>0</v>
      </c>
      <c r="BG322" s="229">
        <f>IF(N322="zákl. přenesená",J322,0)</f>
        <v>0</v>
      </c>
      <c r="BH322" s="229">
        <f>IF(N322="sníž. přenesená",J322,0)</f>
        <v>0</v>
      </c>
      <c r="BI322" s="229">
        <f>IF(N322="nulová",J322,0)</f>
        <v>0</v>
      </c>
      <c r="BJ322" s="18" t="s">
        <v>81</v>
      </c>
      <c r="BK322" s="229">
        <f>ROUND(I322*H322,2)</f>
        <v>0</v>
      </c>
      <c r="BL322" s="18" t="s">
        <v>228</v>
      </c>
      <c r="BM322" s="228" t="s">
        <v>448</v>
      </c>
    </row>
    <row r="323" s="2" customFormat="1" ht="16.5" customHeight="1">
      <c r="A323" s="39"/>
      <c r="B323" s="40"/>
      <c r="C323" s="217" t="s">
        <v>449</v>
      </c>
      <c r="D323" s="217" t="s">
        <v>146</v>
      </c>
      <c r="E323" s="218" t="s">
        <v>450</v>
      </c>
      <c r="F323" s="219" t="s">
        <v>447</v>
      </c>
      <c r="G323" s="220" t="s">
        <v>318</v>
      </c>
      <c r="H323" s="221">
        <v>1</v>
      </c>
      <c r="I323" s="222"/>
      <c r="J323" s="223">
        <f>ROUND(I323*H323,2)</f>
        <v>0</v>
      </c>
      <c r="K323" s="219" t="s">
        <v>1</v>
      </c>
      <c r="L323" s="45"/>
      <c r="M323" s="224" t="s">
        <v>1</v>
      </c>
      <c r="N323" s="225" t="s">
        <v>41</v>
      </c>
      <c r="O323" s="92"/>
      <c r="P323" s="226">
        <f>O323*H323</f>
        <v>0</v>
      </c>
      <c r="Q323" s="226">
        <v>0</v>
      </c>
      <c r="R323" s="226">
        <f>Q323*H323</f>
        <v>0</v>
      </c>
      <c r="S323" s="226">
        <v>0</v>
      </c>
      <c r="T323" s="227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28" t="s">
        <v>228</v>
      </c>
      <c r="AT323" s="228" t="s">
        <v>146</v>
      </c>
      <c r="AU323" s="228" t="s">
        <v>86</v>
      </c>
      <c r="AY323" s="18" t="s">
        <v>144</v>
      </c>
      <c r="BE323" s="229">
        <f>IF(N323="základní",J323,0)</f>
        <v>0</v>
      </c>
      <c r="BF323" s="229">
        <f>IF(N323="snížená",J323,0)</f>
        <v>0</v>
      </c>
      <c r="BG323" s="229">
        <f>IF(N323="zákl. přenesená",J323,0)</f>
        <v>0</v>
      </c>
      <c r="BH323" s="229">
        <f>IF(N323="sníž. přenesená",J323,0)</f>
        <v>0</v>
      </c>
      <c r="BI323" s="229">
        <f>IF(N323="nulová",J323,0)</f>
        <v>0</v>
      </c>
      <c r="BJ323" s="18" t="s">
        <v>81</v>
      </c>
      <c r="BK323" s="229">
        <f>ROUND(I323*H323,2)</f>
        <v>0</v>
      </c>
      <c r="BL323" s="18" t="s">
        <v>228</v>
      </c>
      <c r="BM323" s="228" t="s">
        <v>451</v>
      </c>
    </row>
    <row r="324" s="2" customFormat="1" ht="16.5" customHeight="1">
      <c r="A324" s="39"/>
      <c r="B324" s="40"/>
      <c r="C324" s="217" t="s">
        <v>452</v>
      </c>
      <c r="D324" s="217" t="s">
        <v>146</v>
      </c>
      <c r="E324" s="218" t="s">
        <v>453</v>
      </c>
      <c r="F324" s="219" t="s">
        <v>454</v>
      </c>
      <c r="G324" s="220" t="s">
        <v>318</v>
      </c>
      <c r="H324" s="221">
        <v>1</v>
      </c>
      <c r="I324" s="222"/>
      <c r="J324" s="223">
        <f>ROUND(I324*H324,2)</f>
        <v>0</v>
      </c>
      <c r="K324" s="219" t="s">
        <v>1</v>
      </c>
      <c r="L324" s="45"/>
      <c r="M324" s="224" t="s">
        <v>1</v>
      </c>
      <c r="N324" s="225" t="s">
        <v>41</v>
      </c>
      <c r="O324" s="92"/>
      <c r="P324" s="226">
        <f>O324*H324</f>
        <v>0</v>
      </c>
      <c r="Q324" s="226">
        <v>0</v>
      </c>
      <c r="R324" s="226">
        <f>Q324*H324</f>
        <v>0</v>
      </c>
      <c r="S324" s="226">
        <v>0</v>
      </c>
      <c r="T324" s="227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28" t="s">
        <v>228</v>
      </c>
      <c r="AT324" s="228" t="s">
        <v>146</v>
      </c>
      <c r="AU324" s="228" t="s">
        <v>86</v>
      </c>
      <c r="AY324" s="18" t="s">
        <v>144</v>
      </c>
      <c r="BE324" s="229">
        <f>IF(N324="základní",J324,0)</f>
        <v>0</v>
      </c>
      <c r="BF324" s="229">
        <f>IF(N324="snížená",J324,0)</f>
        <v>0</v>
      </c>
      <c r="BG324" s="229">
        <f>IF(N324="zákl. přenesená",J324,0)</f>
        <v>0</v>
      </c>
      <c r="BH324" s="229">
        <f>IF(N324="sníž. přenesená",J324,0)</f>
        <v>0</v>
      </c>
      <c r="BI324" s="229">
        <f>IF(N324="nulová",J324,0)</f>
        <v>0</v>
      </c>
      <c r="BJ324" s="18" t="s">
        <v>81</v>
      </c>
      <c r="BK324" s="229">
        <f>ROUND(I324*H324,2)</f>
        <v>0</v>
      </c>
      <c r="BL324" s="18" t="s">
        <v>228</v>
      </c>
      <c r="BM324" s="228" t="s">
        <v>455</v>
      </c>
    </row>
    <row r="325" s="2" customFormat="1" ht="16.5" customHeight="1">
      <c r="A325" s="39"/>
      <c r="B325" s="40"/>
      <c r="C325" s="217" t="s">
        <v>456</v>
      </c>
      <c r="D325" s="217" t="s">
        <v>146</v>
      </c>
      <c r="E325" s="218" t="s">
        <v>457</v>
      </c>
      <c r="F325" s="219" t="s">
        <v>458</v>
      </c>
      <c r="G325" s="220" t="s">
        <v>318</v>
      </c>
      <c r="H325" s="221">
        <v>1</v>
      </c>
      <c r="I325" s="222"/>
      <c r="J325" s="223">
        <f>ROUND(I325*H325,2)</f>
        <v>0</v>
      </c>
      <c r="K325" s="219" t="s">
        <v>1</v>
      </c>
      <c r="L325" s="45"/>
      <c r="M325" s="224" t="s">
        <v>1</v>
      </c>
      <c r="N325" s="225" t="s">
        <v>41</v>
      </c>
      <c r="O325" s="92"/>
      <c r="P325" s="226">
        <f>O325*H325</f>
        <v>0</v>
      </c>
      <c r="Q325" s="226">
        <v>0</v>
      </c>
      <c r="R325" s="226">
        <f>Q325*H325</f>
        <v>0</v>
      </c>
      <c r="S325" s="226">
        <v>0</v>
      </c>
      <c r="T325" s="227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28" t="s">
        <v>228</v>
      </c>
      <c r="AT325" s="228" t="s">
        <v>146</v>
      </c>
      <c r="AU325" s="228" t="s">
        <v>86</v>
      </c>
      <c r="AY325" s="18" t="s">
        <v>144</v>
      </c>
      <c r="BE325" s="229">
        <f>IF(N325="základní",J325,0)</f>
        <v>0</v>
      </c>
      <c r="BF325" s="229">
        <f>IF(N325="snížená",J325,0)</f>
        <v>0</v>
      </c>
      <c r="BG325" s="229">
        <f>IF(N325="zákl. přenesená",J325,0)</f>
        <v>0</v>
      </c>
      <c r="BH325" s="229">
        <f>IF(N325="sníž. přenesená",J325,0)</f>
        <v>0</v>
      </c>
      <c r="BI325" s="229">
        <f>IF(N325="nulová",J325,0)</f>
        <v>0</v>
      </c>
      <c r="BJ325" s="18" t="s">
        <v>81</v>
      </c>
      <c r="BK325" s="229">
        <f>ROUND(I325*H325,2)</f>
        <v>0</v>
      </c>
      <c r="BL325" s="18" t="s">
        <v>228</v>
      </c>
      <c r="BM325" s="228" t="s">
        <v>459</v>
      </c>
    </row>
    <row r="326" s="2" customFormat="1" ht="24.15" customHeight="1">
      <c r="A326" s="39"/>
      <c r="B326" s="40"/>
      <c r="C326" s="217" t="s">
        <v>460</v>
      </c>
      <c r="D326" s="217" t="s">
        <v>146</v>
      </c>
      <c r="E326" s="218" t="s">
        <v>461</v>
      </c>
      <c r="F326" s="219" t="s">
        <v>462</v>
      </c>
      <c r="G326" s="220" t="s">
        <v>149</v>
      </c>
      <c r="H326" s="221">
        <v>1</v>
      </c>
      <c r="I326" s="222"/>
      <c r="J326" s="223">
        <f>ROUND(I326*H326,2)</f>
        <v>0</v>
      </c>
      <c r="K326" s="219" t="s">
        <v>150</v>
      </c>
      <c r="L326" s="45"/>
      <c r="M326" s="224" t="s">
        <v>1</v>
      </c>
      <c r="N326" s="225" t="s">
        <v>41</v>
      </c>
      <c r="O326" s="92"/>
      <c r="P326" s="226">
        <f>O326*H326</f>
        <v>0</v>
      </c>
      <c r="Q326" s="226">
        <v>0</v>
      </c>
      <c r="R326" s="226">
        <f>Q326*H326</f>
        <v>0</v>
      </c>
      <c r="S326" s="226">
        <v>0</v>
      </c>
      <c r="T326" s="227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28" t="s">
        <v>228</v>
      </c>
      <c r="AT326" s="228" t="s">
        <v>146</v>
      </c>
      <c r="AU326" s="228" t="s">
        <v>86</v>
      </c>
      <c r="AY326" s="18" t="s">
        <v>144</v>
      </c>
      <c r="BE326" s="229">
        <f>IF(N326="základní",J326,0)</f>
        <v>0</v>
      </c>
      <c r="BF326" s="229">
        <f>IF(N326="snížená",J326,0)</f>
        <v>0</v>
      </c>
      <c r="BG326" s="229">
        <f>IF(N326="zákl. přenesená",J326,0)</f>
        <v>0</v>
      </c>
      <c r="BH326" s="229">
        <f>IF(N326="sníž. přenesená",J326,0)</f>
        <v>0</v>
      </c>
      <c r="BI326" s="229">
        <f>IF(N326="nulová",J326,0)</f>
        <v>0</v>
      </c>
      <c r="BJ326" s="18" t="s">
        <v>81</v>
      </c>
      <c r="BK326" s="229">
        <f>ROUND(I326*H326,2)</f>
        <v>0</v>
      </c>
      <c r="BL326" s="18" t="s">
        <v>228</v>
      </c>
      <c r="BM326" s="228" t="s">
        <v>463</v>
      </c>
    </row>
    <row r="327" s="2" customFormat="1" ht="24.15" customHeight="1">
      <c r="A327" s="39"/>
      <c r="B327" s="40"/>
      <c r="C327" s="264" t="s">
        <v>464</v>
      </c>
      <c r="D327" s="264" t="s">
        <v>201</v>
      </c>
      <c r="E327" s="265" t="s">
        <v>465</v>
      </c>
      <c r="F327" s="266" t="s">
        <v>466</v>
      </c>
      <c r="G327" s="267" t="s">
        <v>318</v>
      </c>
      <c r="H327" s="268">
        <v>1</v>
      </c>
      <c r="I327" s="269"/>
      <c r="J327" s="270">
        <f>ROUND(I327*H327,2)</f>
        <v>0</v>
      </c>
      <c r="K327" s="266" t="s">
        <v>1</v>
      </c>
      <c r="L327" s="271"/>
      <c r="M327" s="272" t="s">
        <v>1</v>
      </c>
      <c r="N327" s="273" t="s">
        <v>41</v>
      </c>
      <c r="O327" s="92"/>
      <c r="P327" s="226">
        <f>O327*H327</f>
        <v>0</v>
      </c>
      <c r="Q327" s="226">
        <v>0</v>
      </c>
      <c r="R327" s="226">
        <f>Q327*H327</f>
        <v>0</v>
      </c>
      <c r="S327" s="226">
        <v>0</v>
      </c>
      <c r="T327" s="227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28" t="s">
        <v>315</v>
      </c>
      <c r="AT327" s="228" t="s">
        <v>201</v>
      </c>
      <c r="AU327" s="228" t="s">
        <v>86</v>
      </c>
      <c r="AY327" s="18" t="s">
        <v>144</v>
      </c>
      <c r="BE327" s="229">
        <f>IF(N327="základní",J327,0)</f>
        <v>0</v>
      </c>
      <c r="BF327" s="229">
        <f>IF(N327="snížená",J327,0)</f>
        <v>0</v>
      </c>
      <c r="BG327" s="229">
        <f>IF(N327="zákl. přenesená",J327,0)</f>
        <v>0</v>
      </c>
      <c r="BH327" s="229">
        <f>IF(N327="sníž. přenesená",J327,0)</f>
        <v>0</v>
      </c>
      <c r="BI327" s="229">
        <f>IF(N327="nulová",J327,0)</f>
        <v>0</v>
      </c>
      <c r="BJ327" s="18" t="s">
        <v>81</v>
      </c>
      <c r="BK327" s="229">
        <f>ROUND(I327*H327,2)</f>
        <v>0</v>
      </c>
      <c r="BL327" s="18" t="s">
        <v>228</v>
      </c>
      <c r="BM327" s="228" t="s">
        <v>467</v>
      </c>
    </row>
    <row r="328" s="2" customFormat="1" ht="24.15" customHeight="1">
      <c r="A328" s="39"/>
      <c r="B328" s="40"/>
      <c r="C328" s="217" t="s">
        <v>468</v>
      </c>
      <c r="D328" s="217" t="s">
        <v>146</v>
      </c>
      <c r="E328" s="218" t="s">
        <v>469</v>
      </c>
      <c r="F328" s="219" t="s">
        <v>470</v>
      </c>
      <c r="G328" s="220" t="s">
        <v>149</v>
      </c>
      <c r="H328" s="221">
        <v>1</v>
      </c>
      <c r="I328" s="222"/>
      <c r="J328" s="223">
        <f>ROUND(I328*H328,2)</f>
        <v>0</v>
      </c>
      <c r="K328" s="219" t="s">
        <v>150</v>
      </c>
      <c r="L328" s="45"/>
      <c r="M328" s="224" t="s">
        <v>1</v>
      </c>
      <c r="N328" s="225" t="s">
        <v>41</v>
      </c>
      <c r="O328" s="92"/>
      <c r="P328" s="226">
        <f>O328*H328</f>
        <v>0</v>
      </c>
      <c r="Q328" s="226">
        <v>0</v>
      </c>
      <c r="R328" s="226">
        <f>Q328*H328</f>
        <v>0</v>
      </c>
      <c r="S328" s="226">
        <v>0</v>
      </c>
      <c r="T328" s="227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28" t="s">
        <v>228</v>
      </c>
      <c r="AT328" s="228" t="s">
        <v>146</v>
      </c>
      <c r="AU328" s="228" t="s">
        <v>86</v>
      </c>
      <c r="AY328" s="18" t="s">
        <v>144</v>
      </c>
      <c r="BE328" s="229">
        <f>IF(N328="základní",J328,0)</f>
        <v>0</v>
      </c>
      <c r="BF328" s="229">
        <f>IF(N328="snížená",J328,0)</f>
        <v>0</v>
      </c>
      <c r="BG328" s="229">
        <f>IF(N328="zákl. přenesená",J328,0)</f>
        <v>0</v>
      </c>
      <c r="BH328" s="229">
        <f>IF(N328="sníž. přenesená",J328,0)</f>
        <v>0</v>
      </c>
      <c r="BI328" s="229">
        <f>IF(N328="nulová",J328,0)</f>
        <v>0</v>
      </c>
      <c r="BJ328" s="18" t="s">
        <v>81</v>
      </c>
      <c r="BK328" s="229">
        <f>ROUND(I328*H328,2)</f>
        <v>0</v>
      </c>
      <c r="BL328" s="18" t="s">
        <v>228</v>
      </c>
      <c r="BM328" s="228" t="s">
        <v>471</v>
      </c>
    </row>
    <row r="329" s="2" customFormat="1" ht="24.15" customHeight="1">
      <c r="A329" s="39"/>
      <c r="B329" s="40"/>
      <c r="C329" s="264" t="s">
        <v>472</v>
      </c>
      <c r="D329" s="264" t="s">
        <v>201</v>
      </c>
      <c r="E329" s="265" t="s">
        <v>473</v>
      </c>
      <c r="F329" s="266" t="s">
        <v>474</v>
      </c>
      <c r="G329" s="267" t="s">
        <v>318</v>
      </c>
      <c r="H329" s="268">
        <v>1</v>
      </c>
      <c r="I329" s="269"/>
      <c r="J329" s="270">
        <f>ROUND(I329*H329,2)</f>
        <v>0</v>
      </c>
      <c r="K329" s="266" t="s">
        <v>1</v>
      </c>
      <c r="L329" s="271"/>
      <c r="M329" s="272" t="s">
        <v>1</v>
      </c>
      <c r="N329" s="273" t="s">
        <v>41</v>
      </c>
      <c r="O329" s="92"/>
      <c r="P329" s="226">
        <f>O329*H329</f>
        <v>0</v>
      </c>
      <c r="Q329" s="226">
        <v>0</v>
      </c>
      <c r="R329" s="226">
        <f>Q329*H329</f>
        <v>0</v>
      </c>
      <c r="S329" s="226">
        <v>0</v>
      </c>
      <c r="T329" s="227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28" t="s">
        <v>315</v>
      </c>
      <c r="AT329" s="228" t="s">
        <v>201</v>
      </c>
      <c r="AU329" s="228" t="s">
        <v>86</v>
      </c>
      <c r="AY329" s="18" t="s">
        <v>144</v>
      </c>
      <c r="BE329" s="229">
        <f>IF(N329="základní",J329,0)</f>
        <v>0</v>
      </c>
      <c r="BF329" s="229">
        <f>IF(N329="snížená",J329,0)</f>
        <v>0</v>
      </c>
      <c r="BG329" s="229">
        <f>IF(N329="zákl. přenesená",J329,0)</f>
        <v>0</v>
      </c>
      <c r="BH329" s="229">
        <f>IF(N329="sníž. přenesená",J329,0)</f>
        <v>0</v>
      </c>
      <c r="BI329" s="229">
        <f>IF(N329="nulová",J329,0)</f>
        <v>0</v>
      </c>
      <c r="BJ329" s="18" t="s">
        <v>81</v>
      </c>
      <c r="BK329" s="229">
        <f>ROUND(I329*H329,2)</f>
        <v>0</v>
      </c>
      <c r="BL329" s="18" t="s">
        <v>228</v>
      </c>
      <c r="BM329" s="228" t="s">
        <v>475</v>
      </c>
    </row>
    <row r="330" s="2" customFormat="1" ht="24.15" customHeight="1">
      <c r="A330" s="39"/>
      <c r="B330" s="40"/>
      <c r="C330" s="217" t="s">
        <v>476</v>
      </c>
      <c r="D330" s="217" t="s">
        <v>146</v>
      </c>
      <c r="E330" s="218" t="s">
        <v>477</v>
      </c>
      <c r="F330" s="219" t="s">
        <v>478</v>
      </c>
      <c r="G330" s="220" t="s">
        <v>149</v>
      </c>
      <c r="H330" s="221">
        <v>1</v>
      </c>
      <c r="I330" s="222"/>
      <c r="J330" s="223">
        <f>ROUND(I330*H330,2)</f>
        <v>0</v>
      </c>
      <c r="K330" s="219" t="s">
        <v>150</v>
      </c>
      <c r="L330" s="45"/>
      <c r="M330" s="224" t="s">
        <v>1</v>
      </c>
      <c r="N330" s="225" t="s">
        <v>41</v>
      </c>
      <c r="O330" s="92"/>
      <c r="P330" s="226">
        <f>O330*H330</f>
        <v>0</v>
      </c>
      <c r="Q330" s="226">
        <v>0</v>
      </c>
      <c r="R330" s="226">
        <f>Q330*H330</f>
        <v>0</v>
      </c>
      <c r="S330" s="226">
        <v>0</v>
      </c>
      <c r="T330" s="227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28" t="s">
        <v>228</v>
      </c>
      <c r="AT330" s="228" t="s">
        <v>146</v>
      </c>
      <c r="AU330" s="228" t="s">
        <v>86</v>
      </c>
      <c r="AY330" s="18" t="s">
        <v>144</v>
      </c>
      <c r="BE330" s="229">
        <f>IF(N330="základní",J330,0)</f>
        <v>0</v>
      </c>
      <c r="BF330" s="229">
        <f>IF(N330="snížená",J330,0)</f>
        <v>0</v>
      </c>
      <c r="BG330" s="229">
        <f>IF(N330="zákl. přenesená",J330,0)</f>
        <v>0</v>
      </c>
      <c r="BH330" s="229">
        <f>IF(N330="sníž. přenesená",J330,0)</f>
        <v>0</v>
      </c>
      <c r="BI330" s="229">
        <f>IF(N330="nulová",J330,0)</f>
        <v>0</v>
      </c>
      <c r="BJ330" s="18" t="s">
        <v>81</v>
      </c>
      <c r="BK330" s="229">
        <f>ROUND(I330*H330,2)</f>
        <v>0</v>
      </c>
      <c r="BL330" s="18" t="s">
        <v>228</v>
      </c>
      <c r="BM330" s="228" t="s">
        <v>479</v>
      </c>
    </row>
    <row r="331" s="2" customFormat="1" ht="24.15" customHeight="1">
      <c r="A331" s="39"/>
      <c r="B331" s="40"/>
      <c r="C331" s="264" t="s">
        <v>480</v>
      </c>
      <c r="D331" s="264" t="s">
        <v>201</v>
      </c>
      <c r="E331" s="265" t="s">
        <v>481</v>
      </c>
      <c r="F331" s="266" t="s">
        <v>482</v>
      </c>
      <c r="G331" s="267" t="s">
        <v>318</v>
      </c>
      <c r="H331" s="268">
        <v>1</v>
      </c>
      <c r="I331" s="269"/>
      <c r="J331" s="270">
        <f>ROUND(I331*H331,2)</f>
        <v>0</v>
      </c>
      <c r="K331" s="266" t="s">
        <v>1</v>
      </c>
      <c r="L331" s="271"/>
      <c r="M331" s="272" t="s">
        <v>1</v>
      </c>
      <c r="N331" s="273" t="s">
        <v>41</v>
      </c>
      <c r="O331" s="92"/>
      <c r="P331" s="226">
        <f>O331*H331</f>
        <v>0</v>
      </c>
      <c r="Q331" s="226">
        <v>0</v>
      </c>
      <c r="R331" s="226">
        <f>Q331*H331</f>
        <v>0</v>
      </c>
      <c r="S331" s="226">
        <v>0</v>
      </c>
      <c r="T331" s="227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28" t="s">
        <v>315</v>
      </c>
      <c r="AT331" s="228" t="s">
        <v>201</v>
      </c>
      <c r="AU331" s="228" t="s">
        <v>86</v>
      </c>
      <c r="AY331" s="18" t="s">
        <v>144</v>
      </c>
      <c r="BE331" s="229">
        <f>IF(N331="základní",J331,0)</f>
        <v>0</v>
      </c>
      <c r="BF331" s="229">
        <f>IF(N331="snížená",J331,0)</f>
        <v>0</v>
      </c>
      <c r="BG331" s="229">
        <f>IF(N331="zákl. přenesená",J331,0)</f>
        <v>0</v>
      </c>
      <c r="BH331" s="229">
        <f>IF(N331="sníž. přenesená",J331,0)</f>
        <v>0</v>
      </c>
      <c r="BI331" s="229">
        <f>IF(N331="nulová",J331,0)</f>
        <v>0</v>
      </c>
      <c r="BJ331" s="18" t="s">
        <v>81</v>
      </c>
      <c r="BK331" s="229">
        <f>ROUND(I331*H331,2)</f>
        <v>0</v>
      </c>
      <c r="BL331" s="18" t="s">
        <v>228</v>
      </c>
      <c r="BM331" s="228" t="s">
        <v>483</v>
      </c>
    </row>
    <row r="332" s="2" customFormat="1" ht="33" customHeight="1">
      <c r="A332" s="39"/>
      <c r="B332" s="40"/>
      <c r="C332" s="217" t="s">
        <v>484</v>
      </c>
      <c r="D332" s="217" t="s">
        <v>146</v>
      </c>
      <c r="E332" s="218" t="s">
        <v>485</v>
      </c>
      <c r="F332" s="219" t="s">
        <v>486</v>
      </c>
      <c r="G332" s="220" t="s">
        <v>149</v>
      </c>
      <c r="H332" s="221">
        <v>1</v>
      </c>
      <c r="I332" s="222"/>
      <c r="J332" s="223">
        <f>ROUND(I332*H332,2)</f>
        <v>0</v>
      </c>
      <c r="K332" s="219" t="s">
        <v>150</v>
      </c>
      <c r="L332" s="45"/>
      <c r="M332" s="224" t="s">
        <v>1</v>
      </c>
      <c r="N332" s="225" t="s">
        <v>41</v>
      </c>
      <c r="O332" s="92"/>
      <c r="P332" s="226">
        <f>O332*H332</f>
        <v>0</v>
      </c>
      <c r="Q332" s="226">
        <v>0</v>
      </c>
      <c r="R332" s="226">
        <f>Q332*H332</f>
        <v>0</v>
      </c>
      <c r="S332" s="226">
        <v>0</v>
      </c>
      <c r="T332" s="227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28" t="s">
        <v>228</v>
      </c>
      <c r="AT332" s="228" t="s">
        <v>146</v>
      </c>
      <c r="AU332" s="228" t="s">
        <v>86</v>
      </c>
      <c r="AY332" s="18" t="s">
        <v>144</v>
      </c>
      <c r="BE332" s="229">
        <f>IF(N332="základní",J332,0)</f>
        <v>0</v>
      </c>
      <c r="BF332" s="229">
        <f>IF(N332="snížená",J332,0)</f>
        <v>0</v>
      </c>
      <c r="BG332" s="229">
        <f>IF(N332="zákl. přenesená",J332,0)</f>
        <v>0</v>
      </c>
      <c r="BH332" s="229">
        <f>IF(N332="sníž. přenesená",J332,0)</f>
        <v>0</v>
      </c>
      <c r="BI332" s="229">
        <f>IF(N332="nulová",J332,0)</f>
        <v>0</v>
      </c>
      <c r="BJ332" s="18" t="s">
        <v>81</v>
      </c>
      <c r="BK332" s="229">
        <f>ROUND(I332*H332,2)</f>
        <v>0</v>
      </c>
      <c r="BL332" s="18" t="s">
        <v>228</v>
      </c>
      <c r="BM332" s="228" t="s">
        <v>487</v>
      </c>
    </row>
    <row r="333" s="2" customFormat="1" ht="24.15" customHeight="1">
      <c r="A333" s="39"/>
      <c r="B333" s="40"/>
      <c r="C333" s="264" t="s">
        <v>488</v>
      </c>
      <c r="D333" s="264" t="s">
        <v>201</v>
      </c>
      <c r="E333" s="265" t="s">
        <v>489</v>
      </c>
      <c r="F333" s="266" t="s">
        <v>490</v>
      </c>
      <c r="G333" s="267" t="s">
        <v>318</v>
      </c>
      <c r="H333" s="268">
        <v>1</v>
      </c>
      <c r="I333" s="269"/>
      <c r="J333" s="270">
        <f>ROUND(I333*H333,2)</f>
        <v>0</v>
      </c>
      <c r="K333" s="266" t="s">
        <v>1</v>
      </c>
      <c r="L333" s="271"/>
      <c r="M333" s="272" t="s">
        <v>1</v>
      </c>
      <c r="N333" s="273" t="s">
        <v>41</v>
      </c>
      <c r="O333" s="92"/>
      <c r="P333" s="226">
        <f>O333*H333</f>
        <v>0</v>
      </c>
      <c r="Q333" s="226">
        <v>0</v>
      </c>
      <c r="R333" s="226">
        <f>Q333*H333</f>
        <v>0</v>
      </c>
      <c r="S333" s="226">
        <v>0</v>
      </c>
      <c r="T333" s="227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28" t="s">
        <v>315</v>
      </c>
      <c r="AT333" s="228" t="s">
        <v>201</v>
      </c>
      <c r="AU333" s="228" t="s">
        <v>86</v>
      </c>
      <c r="AY333" s="18" t="s">
        <v>144</v>
      </c>
      <c r="BE333" s="229">
        <f>IF(N333="základní",J333,0)</f>
        <v>0</v>
      </c>
      <c r="BF333" s="229">
        <f>IF(N333="snížená",J333,0)</f>
        <v>0</v>
      </c>
      <c r="BG333" s="229">
        <f>IF(N333="zákl. přenesená",J333,0)</f>
        <v>0</v>
      </c>
      <c r="BH333" s="229">
        <f>IF(N333="sníž. přenesená",J333,0)</f>
        <v>0</v>
      </c>
      <c r="BI333" s="229">
        <f>IF(N333="nulová",J333,0)</f>
        <v>0</v>
      </c>
      <c r="BJ333" s="18" t="s">
        <v>81</v>
      </c>
      <c r="BK333" s="229">
        <f>ROUND(I333*H333,2)</f>
        <v>0</v>
      </c>
      <c r="BL333" s="18" t="s">
        <v>228</v>
      </c>
      <c r="BM333" s="228" t="s">
        <v>491</v>
      </c>
    </row>
    <row r="334" s="2" customFormat="1" ht="24.15" customHeight="1">
      <c r="A334" s="39"/>
      <c r="B334" s="40"/>
      <c r="C334" s="217" t="s">
        <v>492</v>
      </c>
      <c r="D334" s="217" t="s">
        <v>146</v>
      </c>
      <c r="E334" s="218" t="s">
        <v>493</v>
      </c>
      <c r="F334" s="219" t="s">
        <v>494</v>
      </c>
      <c r="G334" s="220" t="s">
        <v>149</v>
      </c>
      <c r="H334" s="221">
        <v>1</v>
      </c>
      <c r="I334" s="222"/>
      <c r="J334" s="223">
        <f>ROUND(I334*H334,2)</f>
        <v>0</v>
      </c>
      <c r="K334" s="219" t="s">
        <v>150</v>
      </c>
      <c r="L334" s="45"/>
      <c r="M334" s="224" t="s">
        <v>1</v>
      </c>
      <c r="N334" s="225" t="s">
        <v>41</v>
      </c>
      <c r="O334" s="92"/>
      <c r="P334" s="226">
        <f>O334*H334</f>
        <v>0</v>
      </c>
      <c r="Q334" s="226">
        <v>0</v>
      </c>
      <c r="R334" s="226">
        <f>Q334*H334</f>
        <v>0</v>
      </c>
      <c r="S334" s="226">
        <v>0.16600000000000001</v>
      </c>
      <c r="T334" s="227">
        <f>S334*H334</f>
        <v>0.16600000000000001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28" t="s">
        <v>228</v>
      </c>
      <c r="AT334" s="228" t="s">
        <v>146</v>
      </c>
      <c r="AU334" s="228" t="s">
        <v>86</v>
      </c>
      <c r="AY334" s="18" t="s">
        <v>144</v>
      </c>
      <c r="BE334" s="229">
        <f>IF(N334="základní",J334,0)</f>
        <v>0</v>
      </c>
      <c r="BF334" s="229">
        <f>IF(N334="snížená",J334,0)</f>
        <v>0</v>
      </c>
      <c r="BG334" s="229">
        <f>IF(N334="zákl. přenesená",J334,0)</f>
        <v>0</v>
      </c>
      <c r="BH334" s="229">
        <f>IF(N334="sníž. přenesená",J334,0)</f>
        <v>0</v>
      </c>
      <c r="BI334" s="229">
        <f>IF(N334="nulová",J334,0)</f>
        <v>0</v>
      </c>
      <c r="BJ334" s="18" t="s">
        <v>81</v>
      </c>
      <c r="BK334" s="229">
        <f>ROUND(I334*H334,2)</f>
        <v>0</v>
      </c>
      <c r="BL334" s="18" t="s">
        <v>228</v>
      </c>
      <c r="BM334" s="228" t="s">
        <v>495</v>
      </c>
    </row>
    <row r="335" s="13" customFormat="1">
      <c r="A335" s="13"/>
      <c r="B335" s="230"/>
      <c r="C335" s="231"/>
      <c r="D335" s="232" t="s">
        <v>160</v>
      </c>
      <c r="E335" s="233" t="s">
        <v>1</v>
      </c>
      <c r="F335" s="234" t="s">
        <v>325</v>
      </c>
      <c r="G335" s="231"/>
      <c r="H335" s="235">
        <v>1</v>
      </c>
      <c r="I335" s="236"/>
      <c r="J335" s="231"/>
      <c r="K335" s="231"/>
      <c r="L335" s="237"/>
      <c r="M335" s="238"/>
      <c r="N335" s="239"/>
      <c r="O335" s="239"/>
      <c r="P335" s="239"/>
      <c r="Q335" s="239"/>
      <c r="R335" s="239"/>
      <c r="S335" s="239"/>
      <c r="T335" s="240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1" t="s">
        <v>160</v>
      </c>
      <c r="AU335" s="241" t="s">
        <v>86</v>
      </c>
      <c r="AV335" s="13" t="s">
        <v>86</v>
      </c>
      <c r="AW335" s="13" t="s">
        <v>32</v>
      </c>
      <c r="AX335" s="13" t="s">
        <v>76</v>
      </c>
      <c r="AY335" s="241" t="s">
        <v>144</v>
      </c>
    </row>
    <row r="336" s="14" customFormat="1">
      <c r="A336" s="14"/>
      <c r="B336" s="242"/>
      <c r="C336" s="243"/>
      <c r="D336" s="232" t="s">
        <v>160</v>
      </c>
      <c r="E336" s="244" t="s">
        <v>1</v>
      </c>
      <c r="F336" s="245" t="s">
        <v>165</v>
      </c>
      <c r="G336" s="243"/>
      <c r="H336" s="246">
        <v>1</v>
      </c>
      <c r="I336" s="247"/>
      <c r="J336" s="243"/>
      <c r="K336" s="243"/>
      <c r="L336" s="248"/>
      <c r="M336" s="249"/>
      <c r="N336" s="250"/>
      <c r="O336" s="250"/>
      <c r="P336" s="250"/>
      <c r="Q336" s="250"/>
      <c r="R336" s="250"/>
      <c r="S336" s="250"/>
      <c r="T336" s="251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2" t="s">
        <v>160</v>
      </c>
      <c r="AU336" s="252" t="s">
        <v>86</v>
      </c>
      <c r="AV336" s="14" t="s">
        <v>99</v>
      </c>
      <c r="AW336" s="14" t="s">
        <v>32</v>
      </c>
      <c r="AX336" s="14" t="s">
        <v>76</v>
      </c>
      <c r="AY336" s="252" t="s">
        <v>144</v>
      </c>
    </row>
    <row r="337" s="15" customFormat="1">
      <c r="A337" s="15"/>
      <c r="B337" s="253"/>
      <c r="C337" s="254"/>
      <c r="D337" s="232" t="s">
        <v>160</v>
      </c>
      <c r="E337" s="255" t="s">
        <v>1</v>
      </c>
      <c r="F337" s="256" t="s">
        <v>166</v>
      </c>
      <c r="G337" s="254"/>
      <c r="H337" s="257">
        <v>1</v>
      </c>
      <c r="I337" s="258"/>
      <c r="J337" s="254"/>
      <c r="K337" s="254"/>
      <c r="L337" s="259"/>
      <c r="M337" s="260"/>
      <c r="N337" s="261"/>
      <c r="O337" s="261"/>
      <c r="P337" s="261"/>
      <c r="Q337" s="261"/>
      <c r="R337" s="261"/>
      <c r="S337" s="261"/>
      <c r="T337" s="262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63" t="s">
        <v>160</v>
      </c>
      <c r="AU337" s="263" t="s">
        <v>86</v>
      </c>
      <c r="AV337" s="15" t="s">
        <v>151</v>
      </c>
      <c r="AW337" s="15" t="s">
        <v>32</v>
      </c>
      <c r="AX337" s="15" t="s">
        <v>81</v>
      </c>
      <c r="AY337" s="263" t="s">
        <v>144</v>
      </c>
    </row>
    <row r="338" s="2" customFormat="1" ht="24.15" customHeight="1">
      <c r="A338" s="39"/>
      <c r="B338" s="40"/>
      <c r="C338" s="217" t="s">
        <v>496</v>
      </c>
      <c r="D338" s="217" t="s">
        <v>146</v>
      </c>
      <c r="E338" s="218" t="s">
        <v>497</v>
      </c>
      <c r="F338" s="219" t="s">
        <v>498</v>
      </c>
      <c r="G338" s="220" t="s">
        <v>149</v>
      </c>
      <c r="H338" s="221">
        <v>1</v>
      </c>
      <c r="I338" s="222"/>
      <c r="J338" s="223">
        <f>ROUND(I338*H338,2)</f>
        <v>0</v>
      </c>
      <c r="K338" s="219" t="s">
        <v>1</v>
      </c>
      <c r="L338" s="45"/>
      <c r="M338" s="224" t="s">
        <v>1</v>
      </c>
      <c r="N338" s="225" t="s">
        <v>41</v>
      </c>
      <c r="O338" s="92"/>
      <c r="P338" s="226">
        <f>O338*H338</f>
        <v>0</v>
      </c>
      <c r="Q338" s="226">
        <v>0</v>
      </c>
      <c r="R338" s="226">
        <f>Q338*H338</f>
        <v>0</v>
      </c>
      <c r="S338" s="226">
        <v>0.17399999999999999</v>
      </c>
      <c r="T338" s="227">
        <f>S338*H338</f>
        <v>0.17399999999999999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28" t="s">
        <v>228</v>
      </c>
      <c r="AT338" s="228" t="s">
        <v>146</v>
      </c>
      <c r="AU338" s="228" t="s">
        <v>86</v>
      </c>
      <c r="AY338" s="18" t="s">
        <v>144</v>
      </c>
      <c r="BE338" s="229">
        <f>IF(N338="základní",J338,0)</f>
        <v>0</v>
      </c>
      <c r="BF338" s="229">
        <f>IF(N338="snížená",J338,0)</f>
        <v>0</v>
      </c>
      <c r="BG338" s="229">
        <f>IF(N338="zákl. přenesená",J338,0)</f>
        <v>0</v>
      </c>
      <c r="BH338" s="229">
        <f>IF(N338="sníž. přenesená",J338,0)</f>
        <v>0</v>
      </c>
      <c r="BI338" s="229">
        <f>IF(N338="nulová",J338,0)</f>
        <v>0</v>
      </c>
      <c r="BJ338" s="18" t="s">
        <v>81</v>
      </c>
      <c r="BK338" s="229">
        <f>ROUND(I338*H338,2)</f>
        <v>0</v>
      </c>
      <c r="BL338" s="18" t="s">
        <v>228</v>
      </c>
      <c r="BM338" s="228" t="s">
        <v>499</v>
      </c>
    </row>
    <row r="339" s="13" customFormat="1">
      <c r="A339" s="13"/>
      <c r="B339" s="230"/>
      <c r="C339" s="231"/>
      <c r="D339" s="232" t="s">
        <v>160</v>
      </c>
      <c r="E339" s="233" t="s">
        <v>1</v>
      </c>
      <c r="F339" s="234" t="s">
        <v>500</v>
      </c>
      <c r="G339" s="231"/>
      <c r="H339" s="235">
        <v>1</v>
      </c>
      <c r="I339" s="236"/>
      <c r="J339" s="231"/>
      <c r="K339" s="231"/>
      <c r="L339" s="237"/>
      <c r="M339" s="238"/>
      <c r="N339" s="239"/>
      <c r="O339" s="239"/>
      <c r="P339" s="239"/>
      <c r="Q339" s="239"/>
      <c r="R339" s="239"/>
      <c r="S339" s="239"/>
      <c r="T339" s="240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1" t="s">
        <v>160</v>
      </c>
      <c r="AU339" s="241" t="s">
        <v>86</v>
      </c>
      <c r="AV339" s="13" t="s">
        <v>86</v>
      </c>
      <c r="AW339" s="13" t="s">
        <v>32</v>
      </c>
      <c r="AX339" s="13" t="s">
        <v>76</v>
      </c>
      <c r="AY339" s="241" t="s">
        <v>144</v>
      </c>
    </row>
    <row r="340" s="14" customFormat="1">
      <c r="A340" s="14"/>
      <c r="B340" s="242"/>
      <c r="C340" s="243"/>
      <c r="D340" s="232" t="s">
        <v>160</v>
      </c>
      <c r="E340" s="244" t="s">
        <v>1</v>
      </c>
      <c r="F340" s="245" t="s">
        <v>165</v>
      </c>
      <c r="G340" s="243"/>
      <c r="H340" s="246">
        <v>1</v>
      </c>
      <c r="I340" s="247"/>
      <c r="J340" s="243"/>
      <c r="K340" s="243"/>
      <c r="L340" s="248"/>
      <c r="M340" s="249"/>
      <c r="N340" s="250"/>
      <c r="O340" s="250"/>
      <c r="P340" s="250"/>
      <c r="Q340" s="250"/>
      <c r="R340" s="250"/>
      <c r="S340" s="250"/>
      <c r="T340" s="251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2" t="s">
        <v>160</v>
      </c>
      <c r="AU340" s="252" t="s">
        <v>86</v>
      </c>
      <c r="AV340" s="14" t="s">
        <v>99</v>
      </c>
      <c r="AW340" s="14" t="s">
        <v>32</v>
      </c>
      <c r="AX340" s="14" t="s">
        <v>76</v>
      </c>
      <c r="AY340" s="252" t="s">
        <v>144</v>
      </c>
    </row>
    <row r="341" s="15" customFormat="1">
      <c r="A341" s="15"/>
      <c r="B341" s="253"/>
      <c r="C341" s="254"/>
      <c r="D341" s="232" t="s">
        <v>160</v>
      </c>
      <c r="E341" s="255" t="s">
        <v>1</v>
      </c>
      <c r="F341" s="256" t="s">
        <v>166</v>
      </c>
      <c r="G341" s="254"/>
      <c r="H341" s="257">
        <v>1</v>
      </c>
      <c r="I341" s="258"/>
      <c r="J341" s="254"/>
      <c r="K341" s="254"/>
      <c r="L341" s="259"/>
      <c r="M341" s="260"/>
      <c r="N341" s="261"/>
      <c r="O341" s="261"/>
      <c r="P341" s="261"/>
      <c r="Q341" s="261"/>
      <c r="R341" s="261"/>
      <c r="S341" s="261"/>
      <c r="T341" s="262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63" t="s">
        <v>160</v>
      </c>
      <c r="AU341" s="263" t="s">
        <v>86</v>
      </c>
      <c r="AV341" s="15" t="s">
        <v>151</v>
      </c>
      <c r="AW341" s="15" t="s">
        <v>32</v>
      </c>
      <c r="AX341" s="15" t="s">
        <v>81</v>
      </c>
      <c r="AY341" s="263" t="s">
        <v>144</v>
      </c>
    </row>
    <row r="342" s="2" customFormat="1" ht="24.15" customHeight="1">
      <c r="A342" s="39"/>
      <c r="B342" s="40"/>
      <c r="C342" s="217" t="s">
        <v>501</v>
      </c>
      <c r="D342" s="217" t="s">
        <v>146</v>
      </c>
      <c r="E342" s="218" t="s">
        <v>502</v>
      </c>
      <c r="F342" s="219" t="s">
        <v>503</v>
      </c>
      <c r="G342" s="220" t="s">
        <v>368</v>
      </c>
      <c r="H342" s="274"/>
      <c r="I342" s="222"/>
      <c r="J342" s="223">
        <f>ROUND(I342*H342,2)</f>
        <v>0</v>
      </c>
      <c r="K342" s="219" t="s">
        <v>150</v>
      </c>
      <c r="L342" s="45"/>
      <c r="M342" s="224" t="s">
        <v>1</v>
      </c>
      <c r="N342" s="225" t="s">
        <v>41</v>
      </c>
      <c r="O342" s="92"/>
      <c r="P342" s="226">
        <f>O342*H342</f>
        <v>0</v>
      </c>
      <c r="Q342" s="226">
        <v>0</v>
      </c>
      <c r="R342" s="226">
        <f>Q342*H342</f>
        <v>0</v>
      </c>
      <c r="S342" s="226">
        <v>0</v>
      </c>
      <c r="T342" s="227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28" t="s">
        <v>228</v>
      </c>
      <c r="AT342" s="228" t="s">
        <v>146</v>
      </c>
      <c r="AU342" s="228" t="s">
        <v>86</v>
      </c>
      <c r="AY342" s="18" t="s">
        <v>144</v>
      </c>
      <c r="BE342" s="229">
        <f>IF(N342="základní",J342,0)</f>
        <v>0</v>
      </c>
      <c r="BF342" s="229">
        <f>IF(N342="snížená",J342,0)</f>
        <v>0</v>
      </c>
      <c r="BG342" s="229">
        <f>IF(N342="zákl. přenesená",J342,0)</f>
        <v>0</v>
      </c>
      <c r="BH342" s="229">
        <f>IF(N342="sníž. přenesená",J342,0)</f>
        <v>0</v>
      </c>
      <c r="BI342" s="229">
        <f>IF(N342="nulová",J342,0)</f>
        <v>0</v>
      </c>
      <c r="BJ342" s="18" t="s">
        <v>81</v>
      </c>
      <c r="BK342" s="229">
        <f>ROUND(I342*H342,2)</f>
        <v>0</v>
      </c>
      <c r="BL342" s="18" t="s">
        <v>228</v>
      </c>
      <c r="BM342" s="228" t="s">
        <v>504</v>
      </c>
    </row>
    <row r="343" s="12" customFormat="1" ht="22.8" customHeight="1">
      <c r="A343" s="12"/>
      <c r="B343" s="201"/>
      <c r="C343" s="202"/>
      <c r="D343" s="203" t="s">
        <v>75</v>
      </c>
      <c r="E343" s="215" t="s">
        <v>505</v>
      </c>
      <c r="F343" s="215" t="s">
        <v>506</v>
      </c>
      <c r="G343" s="202"/>
      <c r="H343" s="202"/>
      <c r="I343" s="205"/>
      <c r="J343" s="216">
        <f>BK343</f>
        <v>0</v>
      </c>
      <c r="K343" s="202"/>
      <c r="L343" s="207"/>
      <c r="M343" s="208"/>
      <c r="N343" s="209"/>
      <c r="O343" s="209"/>
      <c r="P343" s="210">
        <f>SUM(P344:P390)</f>
        <v>0</v>
      </c>
      <c r="Q343" s="209"/>
      <c r="R343" s="210">
        <f>SUM(R344:R390)</f>
        <v>0.1424184</v>
      </c>
      <c r="S343" s="209"/>
      <c r="T343" s="211">
        <f>SUM(T344:T390)</f>
        <v>0</v>
      </c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R343" s="212" t="s">
        <v>86</v>
      </c>
      <c r="AT343" s="213" t="s">
        <v>75</v>
      </c>
      <c r="AU343" s="213" t="s">
        <v>81</v>
      </c>
      <c r="AY343" s="212" t="s">
        <v>144</v>
      </c>
      <c r="BK343" s="214">
        <f>SUM(BK344:BK390)</f>
        <v>0</v>
      </c>
    </row>
    <row r="344" s="2" customFormat="1" ht="16.5" customHeight="1">
      <c r="A344" s="39"/>
      <c r="B344" s="40"/>
      <c r="C344" s="217" t="s">
        <v>507</v>
      </c>
      <c r="D344" s="217" t="s">
        <v>146</v>
      </c>
      <c r="E344" s="218" t="s">
        <v>508</v>
      </c>
      <c r="F344" s="219" t="s">
        <v>509</v>
      </c>
      <c r="G344" s="220" t="s">
        <v>158</v>
      </c>
      <c r="H344" s="221">
        <v>3</v>
      </c>
      <c r="I344" s="222"/>
      <c r="J344" s="223">
        <f>ROUND(I344*H344,2)</f>
        <v>0</v>
      </c>
      <c r="K344" s="219" t="s">
        <v>150</v>
      </c>
      <c r="L344" s="45"/>
      <c r="M344" s="224" t="s">
        <v>1</v>
      </c>
      <c r="N344" s="225" t="s">
        <v>41</v>
      </c>
      <c r="O344" s="92"/>
      <c r="P344" s="226">
        <f>O344*H344</f>
        <v>0</v>
      </c>
      <c r="Q344" s="226">
        <v>0</v>
      </c>
      <c r="R344" s="226">
        <f>Q344*H344</f>
        <v>0</v>
      </c>
      <c r="S344" s="226">
        <v>0</v>
      </c>
      <c r="T344" s="227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28" t="s">
        <v>228</v>
      </c>
      <c r="AT344" s="228" t="s">
        <v>146</v>
      </c>
      <c r="AU344" s="228" t="s">
        <v>86</v>
      </c>
      <c r="AY344" s="18" t="s">
        <v>144</v>
      </c>
      <c r="BE344" s="229">
        <f>IF(N344="základní",J344,0)</f>
        <v>0</v>
      </c>
      <c r="BF344" s="229">
        <f>IF(N344="snížená",J344,0)</f>
        <v>0</v>
      </c>
      <c r="BG344" s="229">
        <f>IF(N344="zákl. přenesená",J344,0)</f>
        <v>0</v>
      </c>
      <c r="BH344" s="229">
        <f>IF(N344="sníž. přenesená",J344,0)</f>
        <v>0</v>
      </c>
      <c r="BI344" s="229">
        <f>IF(N344="nulová",J344,0)</f>
        <v>0</v>
      </c>
      <c r="BJ344" s="18" t="s">
        <v>81</v>
      </c>
      <c r="BK344" s="229">
        <f>ROUND(I344*H344,2)</f>
        <v>0</v>
      </c>
      <c r="BL344" s="18" t="s">
        <v>228</v>
      </c>
      <c r="BM344" s="228" t="s">
        <v>510</v>
      </c>
    </row>
    <row r="345" s="13" customFormat="1">
      <c r="A345" s="13"/>
      <c r="B345" s="230"/>
      <c r="C345" s="231"/>
      <c r="D345" s="232" t="s">
        <v>160</v>
      </c>
      <c r="E345" s="233" t="s">
        <v>1</v>
      </c>
      <c r="F345" s="234" t="s">
        <v>395</v>
      </c>
      <c r="G345" s="231"/>
      <c r="H345" s="235">
        <v>3</v>
      </c>
      <c r="I345" s="236"/>
      <c r="J345" s="231"/>
      <c r="K345" s="231"/>
      <c r="L345" s="237"/>
      <c r="M345" s="238"/>
      <c r="N345" s="239"/>
      <c r="O345" s="239"/>
      <c r="P345" s="239"/>
      <c r="Q345" s="239"/>
      <c r="R345" s="239"/>
      <c r="S345" s="239"/>
      <c r="T345" s="240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1" t="s">
        <v>160</v>
      </c>
      <c r="AU345" s="241" t="s">
        <v>86</v>
      </c>
      <c r="AV345" s="13" t="s">
        <v>86</v>
      </c>
      <c r="AW345" s="13" t="s">
        <v>32</v>
      </c>
      <c r="AX345" s="13" t="s">
        <v>76</v>
      </c>
      <c r="AY345" s="241" t="s">
        <v>144</v>
      </c>
    </row>
    <row r="346" s="14" customFormat="1">
      <c r="A346" s="14"/>
      <c r="B346" s="242"/>
      <c r="C346" s="243"/>
      <c r="D346" s="232" t="s">
        <v>160</v>
      </c>
      <c r="E346" s="244" t="s">
        <v>1</v>
      </c>
      <c r="F346" s="245" t="s">
        <v>165</v>
      </c>
      <c r="G346" s="243"/>
      <c r="H346" s="246">
        <v>3</v>
      </c>
      <c r="I346" s="247"/>
      <c r="J346" s="243"/>
      <c r="K346" s="243"/>
      <c r="L346" s="248"/>
      <c r="M346" s="249"/>
      <c r="N346" s="250"/>
      <c r="O346" s="250"/>
      <c r="P346" s="250"/>
      <c r="Q346" s="250"/>
      <c r="R346" s="250"/>
      <c r="S346" s="250"/>
      <c r="T346" s="251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2" t="s">
        <v>160</v>
      </c>
      <c r="AU346" s="252" t="s">
        <v>86</v>
      </c>
      <c r="AV346" s="14" t="s">
        <v>99</v>
      </c>
      <c r="AW346" s="14" t="s">
        <v>32</v>
      </c>
      <c r="AX346" s="14" t="s">
        <v>76</v>
      </c>
      <c r="AY346" s="252" t="s">
        <v>144</v>
      </c>
    </row>
    <row r="347" s="15" customFormat="1">
      <c r="A347" s="15"/>
      <c r="B347" s="253"/>
      <c r="C347" s="254"/>
      <c r="D347" s="232" t="s">
        <v>160</v>
      </c>
      <c r="E347" s="255" t="s">
        <v>98</v>
      </c>
      <c r="F347" s="256" t="s">
        <v>166</v>
      </c>
      <c r="G347" s="254"/>
      <c r="H347" s="257">
        <v>3</v>
      </c>
      <c r="I347" s="258"/>
      <c r="J347" s="254"/>
      <c r="K347" s="254"/>
      <c r="L347" s="259"/>
      <c r="M347" s="260"/>
      <c r="N347" s="261"/>
      <c r="O347" s="261"/>
      <c r="P347" s="261"/>
      <c r="Q347" s="261"/>
      <c r="R347" s="261"/>
      <c r="S347" s="261"/>
      <c r="T347" s="262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63" t="s">
        <v>160</v>
      </c>
      <c r="AU347" s="263" t="s">
        <v>86</v>
      </c>
      <c r="AV347" s="15" t="s">
        <v>151</v>
      </c>
      <c r="AW347" s="15" t="s">
        <v>32</v>
      </c>
      <c r="AX347" s="15" t="s">
        <v>81</v>
      </c>
      <c r="AY347" s="263" t="s">
        <v>144</v>
      </c>
    </row>
    <row r="348" s="2" customFormat="1" ht="16.5" customHeight="1">
      <c r="A348" s="39"/>
      <c r="B348" s="40"/>
      <c r="C348" s="217" t="s">
        <v>511</v>
      </c>
      <c r="D348" s="217" t="s">
        <v>146</v>
      </c>
      <c r="E348" s="218" t="s">
        <v>512</v>
      </c>
      <c r="F348" s="219" t="s">
        <v>513</v>
      </c>
      <c r="G348" s="220" t="s">
        <v>158</v>
      </c>
      <c r="H348" s="221">
        <v>3</v>
      </c>
      <c r="I348" s="222"/>
      <c r="J348" s="223">
        <f>ROUND(I348*H348,2)</f>
        <v>0</v>
      </c>
      <c r="K348" s="219" t="s">
        <v>150</v>
      </c>
      <c r="L348" s="45"/>
      <c r="M348" s="224" t="s">
        <v>1</v>
      </c>
      <c r="N348" s="225" t="s">
        <v>41</v>
      </c>
      <c r="O348" s="92"/>
      <c r="P348" s="226">
        <f>O348*H348</f>
        <v>0</v>
      </c>
      <c r="Q348" s="226">
        <v>0.00029999999999999997</v>
      </c>
      <c r="R348" s="226">
        <f>Q348*H348</f>
        <v>0.00089999999999999998</v>
      </c>
      <c r="S348" s="226">
        <v>0</v>
      </c>
      <c r="T348" s="227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28" t="s">
        <v>228</v>
      </c>
      <c r="AT348" s="228" t="s">
        <v>146</v>
      </c>
      <c r="AU348" s="228" t="s">
        <v>86</v>
      </c>
      <c r="AY348" s="18" t="s">
        <v>144</v>
      </c>
      <c r="BE348" s="229">
        <f>IF(N348="základní",J348,0)</f>
        <v>0</v>
      </c>
      <c r="BF348" s="229">
        <f>IF(N348="snížená",J348,0)</f>
        <v>0</v>
      </c>
      <c r="BG348" s="229">
        <f>IF(N348="zákl. přenesená",J348,0)</f>
        <v>0</v>
      </c>
      <c r="BH348" s="229">
        <f>IF(N348="sníž. přenesená",J348,0)</f>
        <v>0</v>
      </c>
      <c r="BI348" s="229">
        <f>IF(N348="nulová",J348,0)</f>
        <v>0</v>
      </c>
      <c r="BJ348" s="18" t="s">
        <v>81</v>
      </c>
      <c r="BK348" s="229">
        <f>ROUND(I348*H348,2)</f>
        <v>0</v>
      </c>
      <c r="BL348" s="18" t="s">
        <v>228</v>
      </c>
      <c r="BM348" s="228" t="s">
        <v>514</v>
      </c>
    </row>
    <row r="349" s="13" customFormat="1">
      <c r="A349" s="13"/>
      <c r="B349" s="230"/>
      <c r="C349" s="231"/>
      <c r="D349" s="232" t="s">
        <v>160</v>
      </c>
      <c r="E349" s="233" t="s">
        <v>1</v>
      </c>
      <c r="F349" s="234" t="s">
        <v>98</v>
      </c>
      <c r="G349" s="231"/>
      <c r="H349" s="235">
        <v>3</v>
      </c>
      <c r="I349" s="236"/>
      <c r="J349" s="231"/>
      <c r="K349" s="231"/>
      <c r="L349" s="237"/>
      <c r="M349" s="238"/>
      <c r="N349" s="239"/>
      <c r="O349" s="239"/>
      <c r="P349" s="239"/>
      <c r="Q349" s="239"/>
      <c r="R349" s="239"/>
      <c r="S349" s="239"/>
      <c r="T349" s="240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1" t="s">
        <v>160</v>
      </c>
      <c r="AU349" s="241" t="s">
        <v>86</v>
      </c>
      <c r="AV349" s="13" t="s">
        <v>86</v>
      </c>
      <c r="AW349" s="13" t="s">
        <v>32</v>
      </c>
      <c r="AX349" s="13" t="s">
        <v>76</v>
      </c>
      <c r="AY349" s="241" t="s">
        <v>144</v>
      </c>
    </row>
    <row r="350" s="14" customFormat="1">
      <c r="A350" s="14"/>
      <c r="B350" s="242"/>
      <c r="C350" s="243"/>
      <c r="D350" s="232" t="s">
        <v>160</v>
      </c>
      <c r="E350" s="244" t="s">
        <v>1</v>
      </c>
      <c r="F350" s="245" t="s">
        <v>165</v>
      </c>
      <c r="G350" s="243"/>
      <c r="H350" s="246">
        <v>3</v>
      </c>
      <c r="I350" s="247"/>
      <c r="J350" s="243"/>
      <c r="K350" s="243"/>
      <c r="L350" s="248"/>
      <c r="M350" s="249"/>
      <c r="N350" s="250"/>
      <c r="O350" s="250"/>
      <c r="P350" s="250"/>
      <c r="Q350" s="250"/>
      <c r="R350" s="250"/>
      <c r="S350" s="250"/>
      <c r="T350" s="251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2" t="s">
        <v>160</v>
      </c>
      <c r="AU350" s="252" t="s">
        <v>86</v>
      </c>
      <c r="AV350" s="14" t="s">
        <v>99</v>
      </c>
      <c r="AW350" s="14" t="s">
        <v>32</v>
      </c>
      <c r="AX350" s="14" t="s">
        <v>76</v>
      </c>
      <c r="AY350" s="252" t="s">
        <v>144</v>
      </c>
    </row>
    <row r="351" s="15" customFormat="1">
      <c r="A351" s="15"/>
      <c r="B351" s="253"/>
      <c r="C351" s="254"/>
      <c r="D351" s="232" t="s">
        <v>160</v>
      </c>
      <c r="E351" s="255" t="s">
        <v>1</v>
      </c>
      <c r="F351" s="256" t="s">
        <v>166</v>
      </c>
      <c r="G351" s="254"/>
      <c r="H351" s="257">
        <v>3</v>
      </c>
      <c r="I351" s="258"/>
      <c r="J351" s="254"/>
      <c r="K351" s="254"/>
      <c r="L351" s="259"/>
      <c r="M351" s="260"/>
      <c r="N351" s="261"/>
      <c r="O351" s="261"/>
      <c r="P351" s="261"/>
      <c r="Q351" s="261"/>
      <c r="R351" s="261"/>
      <c r="S351" s="261"/>
      <c r="T351" s="262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63" t="s">
        <v>160</v>
      </c>
      <c r="AU351" s="263" t="s">
        <v>86</v>
      </c>
      <c r="AV351" s="15" t="s">
        <v>151</v>
      </c>
      <c r="AW351" s="15" t="s">
        <v>32</v>
      </c>
      <c r="AX351" s="15" t="s">
        <v>81</v>
      </c>
      <c r="AY351" s="263" t="s">
        <v>144</v>
      </c>
    </row>
    <row r="352" s="2" customFormat="1" ht="24.15" customHeight="1">
      <c r="A352" s="39"/>
      <c r="B352" s="40"/>
      <c r="C352" s="217" t="s">
        <v>515</v>
      </c>
      <c r="D352" s="217" t="s">
        <v>146</v>
      </c>
      <c r="E352" s="218" t="s">
        <v>516</v>
      </c>
      <c r="F352" s="219" t="s">
        <v>517</v>
      </c>
      <c r="G352" s="220" t="s">
        <v>158</v>
      </c>
      <c r="H352" s="221">
        <v>3</v>
      </c>
      <c r="I352" s="222"/>
      <c r="J352" s="223">
        <f>ROUND(I352*H352,2)</f>
        <v>0</v>
      </c>
      <c r="K352" s="219" t="s">
        <v>150</v>
      </c>
      <c r="L352" s="45"/>
      <c r="M352" s="224" t="s">
        <v>1</v>
      </c>
      <c r="N352" s="225" t="s">
        <v>41</v>
      </c>
      <c r="O352" s="92"/>
      <c r="P352" s="226">
        <f>O352*H352</f>
        <v>0</v>
      </c>
      <c r="Q352" s="226">
        <v>0</v>
      </c>
      <c r="R352" s="226">
        <f>Q352*H352</f>
        <v>0</v>
      </c>
      <c r="S352" s="226">
        <v>0</v>
      </c>
      <c r="T352" s="227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28" t="s">
        <v>228</v>
      </c>
      <c r="AT352" s="228" t="s">
        <v>146</v>
      </c>
      <c r="AU352" s="228" t="s">
        <v>86</v>
      </c>
      <c r="AY352" s="18" t="s">
        <v>144</v>
      </c>
      <c r="BE352" s="229">
        <f>IF(N352="základní",J352,0)</f>
        <v>0</v>
      </c>
      <c r="BF352" s="229">
        <f>IF(N352="snížená",J352,0)</f>
        <v>0</v>
      </c>
      <c r="BG352" s="229">
        <f>IF(N352="zákl. přenesená",J352,0)</f>
        <v>0</v>
      </c>
      <c r="BH352" s="229">
        <f>IF(N352="sníž. přenesená",J352,0)</f>
        <v>0</v>
      </c>
      <c r="BI352" s="229">
        <f>IF(N352="nulová",J352,0)</f>
        <v>0</v>
      </c>
      <c r="BJ352" s="18" t="s">
        <v>81</v>
      </c>
      <c r="BK352" s="229">
        <f>ROUND(I352*H352,2)</f>
        <v>0</v>
      </c>
      <c r="BL352" s="18" t="s">
        <v>228</v>
      </c>
      <c r="BM352" s="228" t="s">
        <v>518</v>
      </c>
    </row>
    <row r="353" s="13" customFormat="1">
      <c r="A353" s="13"/>
      <c r="B353" s="230"/>
      <c r="C353" s="231"/>
      <c r="D353" s="232" t="s">
        <v>160</v>
      </c>
      <c r="E353" s="233" t="s">
        <v>1</v>
      </c>
      <c r="F353" s="234" t="s">
        <v>98</v>
      </c>
      <c r="G353" s="231"/>
      <c r="H353" s="235">
        <v>3</v>
      </c>
      <c r="I353" s="236"/>
      <c r="J353" s="231"/>
      <c r="K353" s="231"/>
      <c r="L353" s="237"/>
      <c r="M353" s="238"/>
      <c r="N353" s="239"/>
      <c r="O353" s="239"/>
      <c r="P353" s="239"/>
      <c r="Q353" s="239"/>
      <c r="R353" s="239"/>
      <c r="S353" s="239"/>
      <c r="T353" s="240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1" t="s">
        <v>160</v>
      </c>
      <c r="AU353" s="241" t="s">
        <v>86</v>
      </c>
      <c r="AV353" s="13" t="s">
        <v>86</v>
      </c>
      <c r="AW353" s="13" t="s">
        <v>32</v>
      </c>
      <c r="AX353" s="13" t="s">
        <v>76</v>
      </c>
      <c r="AY353" s="241" t="s">
        <v>144</v>
      </c>
    </row>
    <row r="354" s="14" customFormat="1">
      <c r="A354" s="14"/>
      <c r="B354" s="242"/>
      <c r="C354" s="243"/>
      <c r="D354" s="232" t="s">
        <v>160</v>
      </c>
      <c r="E354" s="244" t="s">
        <v>1</v>
      </c>
      <c r="F354" s="245" t="s">
        <v>165</v>
      </c>
      <c r="G354" s="243"/>
      <c r="H354" s="246">
        <v>3</v>
      </c>
      <c r="I354" s="247"/>
      <c r="J354" s="243"/>
      <c r="K354" s="243"/>
      <c r="L354" s="248"/>
      <c r="M354" s="249"/>
      <c r="N354" s="250"/>
      <c r="O354" s="250"/>
      <c r="P354" s="250"/>
      <c r="Q354" s="250"/>
      <c r="R354" s="250"/>
      <c r="S354" s="250"/>
      <c r="T354" s="251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2" t="s">
        <v>160</v>
      </c>
      <c r="AU354" s="252" t="s">
        <v>86</v>
      </c>
      <c r="AV354" s="14" t="s">
        <v>99</v>
      </c>
      <c r="AW354" s="14" t="s">
        <v>32</v>
      </c>
      <c r="AX354" s="14" t="s">
        <v>76</v>
      </c>
      <c r="AY354" s="252" t="s">
        <v>144</v>
      </c>
    </row>
    <row r="355" s="15" customFormat="1">
      <c r="A355" s="15"/>
      <c r="B355" s="253"/>
      <c r="C355" s="254"/>
      <c r="D355" s="232" t="s">
        <v>160</v>
      </c>
      <c r="E355" s="255" t="s">
        <v>1</v>
      </c>
      <c r="F355" s="256" t="s">
        <v>166</v>
      </c>
      <c r="G355" s="254"/>
      <c r="H355" s="257">
        <v>3</v>
      </c>
      <c r="I355" s="258"/>
      <c r="J355" s="254"/>
      <c r="K355" s="254"/>
      <c r="L355" s="259"/>
      <c r="M355" s="260"/>
      <c r="N355" s="261"/>
      <c r="O355" s="261"/>
      <c r="P355" s="261"/>
      <c r="Q355" s="261"/>
      <c r="R355" s="261"/>
      <c r="S355" s="261"/>
      <c r="T355" s="262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63" t="s">
        <v>160</v>
      </c>
      <c r="AU355" s="263" t="s">
        <v>86</v>
      </c>
      <c r="AV355" s="15" t="s">
        <v>151</v>
      </c>
      <c r="AW355" s="15" t="s">
        <v>32</v>
      </c>
      <c r="AX355" s="15" t="s">
        <v>81</v>
      </c>
      <c r="AY355" s="263" t="s">
        <v>144</v>
      </c>
    </row>
    <row r="356" s="2" customFormat="1" ht="24.15" customHeight="1">
      <c r="A356" s="39"/>
      <c r="B356" s="40"/>
      <c r="C356" s="217" t="s">
        <v>519</v>
      </c>
      <c r="D356" s="217" t="s">
        <v>146</v>
      </c>
      <c r="E356" s="218" t="s">
        <v>520</v>
      </c>
      <c r="F356" s="219" t="s">
        <v>521</v>
      </c>
      <c r="G356" s="220" t="s">
        <v>158</v>
      </c>
      <c r="H356" s="221">
        <v>3</v>
      </c>
      <c r="I356" s="222"/>
      <c r="J356" s="223">
        <f>ROUND(I356*H356,2)</f>
        <v>0</v>
      </c>
      <c r="K356" s="219" t="s">
        <v>150</v>
      </c>
      <c r="L356" s="45"/>
      <c r="M356" s="224" t="s">
        <v>1</v>
      </c>
      <c r="N356" s="225" t="s">
        <v>41</v>
      </c>
      <c r="O356" s="92"/>
      <c r="P356" s="226">
        <f>O356*H356</f>
        <v>0</v>
      </c>
      <c r="Q356" s="226">
        <v>0.0075799999999999999</v>
      </c>
      <c r="R356" s="226">
        <f>Q356*H356</f>
        <v>0.02274</v>
      </c>
      <c r="S356" s="226">
        <v>0</v>
      </c>
      <c r="T356" s="227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28" t="s">
        <v>228</v>
      </c>
      <c r="AT356" s="228" t="s">
        <v>146</v>
      </c>
      <c r="AU356" s="228" t="s">
        <v>86</v>
      </c>
      <c r="AY356" s="18" t="s">
        <v>144</v>
      </c>
      <c r="BE356" s="229">
        <f>IF(N356="základní",J356,0)</f>
        <v>0</v>
      </c>
      <c r="BF356" s="229">
        <f>IF(N356="snížená",J356,0)</f>
        <v>0</v>
      </c>
      <c r="BG356" s="229">
        <f>IF(N356="zákl. přenesená",J356,0)</f>
        <v>0</v>
      </c>
      <c r="BH356" s="229">
        <f>IF(N356="sníž. přenesená",J356,0)</f>
        <v>0</v>
      </c>
      <c r="BI356" s="229">
        <f>IF(N356="nulová",J356,0)</f>
        <v>0</v>
      </c>
      <c r="BJ356" s="18" t="s">
        <v>81</v>
      </c>
      <c r="BK356" s="229">
        <f>ROUND(I356*H356,2)</f>
        <v>0</v>
      </c>
      <c r="BL356" s="18" t="s">
        <v>228</v>
      </c>
      <c r="BM356" s="228" t="s">
        <v>522</v>
      </c>
    </row>
    <row r="357" s="13" customFormat="1">
      <c r="A357" s="13"/>
      <c r="B357" s="230"/>
      <c r="C357" s="231"/>
      <c r="D357" s="232" t="s">
        <v>160</v>
      </c>
      <c r="E357" s="233" t="s">
        <v>1</v>
      </c>
      <c r="F357" s="234" t="s">
        <v>98</v>
      </c>
      <c r="G357" s="231"/>
      <c r="H357" s="235">
        <v>3</v>
      </c>
      <c r="I357" s="236"/>
      <c r="J357" s="231"/>
      <c r="K357" s="231"/>
      <c r="L357" s="237"/>
      <c r="M357" s="238"/>
      <c r="N357" s="239"/>
      <c r="O357" s="239"/>
      <c r="P357" s="239"/>
      <c r="Q357" s="239"/>
      <c r="R357" s="239"/>
      <c r="S357" s="239"/>
      <c r="T357" s="240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1" t="s">
        <v>160</v>
      </c>
      <c r="AU357" s="241" t="s">
        <v>86</v>
      </c>
      <c r="AV357" s="13" t="s">
        <v>86</v>
      </c>
      <c r="AW357" s="13" t="s">
        <v>32</v>
      </c>
      <c r="AX357" s="13" t="s">
        <v>76</v>
      </c>
      <c r="AY357" s="241" t="s">
        <v>144</v>
      </c>
    </row>
    <row r="358" s="14" customFormat="1">
      <c r="A358" s="14"/>
      <c r="B358" s="242"/>
      <c r="C358" s="243"/>
      <c r="D358" s="232" t="s">
        <v>160</v>
      </c>
      <c r="E358" s="244" t="s">
        <v>1</v>
      </c>
      <c r="F358" s="245" t="s">
        <v>165</v>
      </c>
      <c r="G358" s="243"/>
      <c r="H358" s="246">
        <v>3</v>
      </c>
      <c r="I358" s="247"/>
      <c r="J358" s="243"/>
      <c r="K358" s="243"/>
      <c r="L358" s="248"/>
      <c r="M358" s="249"/>
      <c r="N358" s="250"/>
      <c r="O358" s="250"/>
      <c r="P358" s="250"/>
      <c r="Q358" s="250"/>
      <c r="R358" s="250"/>
      <c r="S358" s="250"/>
      <c r="T358" s="251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2" t="s">
        <v>160</v>
      </c>
      <c r="AU358" s="252" t="s">
        <v>86</v>
      </c>
      <c r="AV358" s="14" t="s">
        <v>99</v>
      </c>
      <c r="AW358" s="14" t="s">
        <v>32</v>
      </c>
      <c r="AX358" s="14" t="s">
        <v>76</v>
      </c>
      <c r="AY358" s="252" t="s">
        <v>144</v>
      </c>
    </row>
    <row r="359" s="15" customFormat="1">
      <c r="A359" s="15"/>
      <c r="B359" s="253"/>
      <c r="C359" s="254"/>
      <c r="D359" s="232" t="s">
        <v>160</v>
      </c>
      <c r="E359" s="255" t="s">
        <v>1</v>
      </c>
      <c r="F359" s="256" t="s">
        <v>166</v>
      </c>
      <c r="G359" s="254"/>
      <c r="H359" s="257">
        <v>3</v>
      </c>
      <c r="I359" s="258"/>
      <c r="J359" s="254"/>
      <c r="K359" s="254"/>
      <c r="L359" s="259"/>
      <c r="M359" s="260"/>
      <c r="N359" s="261"/>
      <c r="O359" s="261"/>
      <c r="P359" s="261"/>
      <c r="Q359" s="261"/>
      <c r="R359" s="261"/>
      <c r="S359" s="261"/>
      <c r="T359" s="262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63" t="s">
        <v>160</v>
      </c>
      <c r="AU359" s="263" t="s">
        <v>86</v>
      </c>
      <c r="AV359" s="15" t="s">
        <v>151</v>
      </c>
      <c r="AW359" s="15" t="s">
        <v>32</v>
      </c>
      <c r="AX359" s="15" t="s">
        <v>81</v>
      </c>
      <c r="AY359" s="263" t="s">
        <v>144</v>
      </c>
    </row>
    <row r="360" s="2" customFormat="1" ht="24.15" customHeight="1">
      <c r="A360" s="39"/>
      <c r="B360" s="40"/>
      <c r="C360" s="217" t="s">
        <v>523</v>
      </c>
      <c r="D360" s="217" t="s">
        <v>146</v>
      </c>
      <c r="E360" s="218" t="s">
        <v>524</v>
      </c>
      <c r="F360" s="219" t="s">
        <v>525</v>
      </c>
      <c r="G360" s="220" t="s">
        <v>225</v>
      </c>
      <c r="H360" s="221">
        <v>0.69999999999999996</v>
      </c>
      <c r="I360" s="222"/>
      <c r="J360" s="223">
        <f>ROUND(I360*H360,2)</f>
        <v>0</v>
      </c>
      <c r="K360" s="219" t="s">
        <v>150</v>
      </c>
      <c r="L360" s="45"/>
      <c r="M360" s="224" t="s">
        <v>1</v>
      </c>
      <c r="N360" s="225" t="s">
        <v>41</v>
      </c>
      <c r="O360" s="92"/>
      <c r="P360" s="226">
        <f>O360*H360</f>
        <v>0</v>
      </c>
      <c r="Q360" s="226">
        <v>0.00020000000000000001</v>
      </c>
      <c r="R360" s="226">
        <f>Q360*H360</f>
        <v>0.00013999999999999999</v>
      </c>
      <c r="S360" s="226">
        <v>0</v>
      </c>
      <c r="T360" s="227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28" t="s">
        <v>228</v>
      </c>
      <c r="AT360" s="228" t="s">
        <v>146</v>
      </c>
      <c r="AU360" s="228" t="s">
        <v>86</v>
      </c>
      <c r="AY360" s="18" t="s">
        <v>144</v>
      </c>
      <c r="BE360" s="229">
        <f>IF(N360="základní",J360,0)</f>
        <v>0</v>
      </c>
      <c r="BF360" s="229">
        <f>IF(N360="snížená",J360,0)</f>
        <v>0</v>
      </c>
      <c r="BG360" s="229">
        <f>IF(N360="zákl. přenesená",J360,0)</f>
        <v>0</v>
      </c>
      <c r="BH360" s="229">
        <f>IF(N360="sníž. přenesená",J360,0)</f>
        <v>0</v>
      </c>
      <c r="BI360" s="229">
        <f>IF(N360="nulová",J360,0)</f>
        <v>0</v>
      </c>
      <c r="BJ360" s="18" t="s">
        <v>81</v>
      </c>
      <c r="BK360" s="229">
        <f>ROUND(I360*H360,2)</f>
        <v>0</v>
      </c>
      <c r="BL360" s="18" t="s">
        <v>228</v>
      </c>
      <c r="BM360" s="228" t="s">
        <v>526</v>
      </c>
    </row>
    <row r="361" s="13" customFormat="1">
      <c r="A361" s="13"/>
      <c r="B361" s="230"/>
      <c r="C361" s="231"/>
      <c r="D361" s="232" t="s">
        <v>160</v>
      </c>
      <c r="E361" s="233" t="s">
        <v>1</v>
      </c>
      <c r="F361" s="234" t="s">
        <v>527</v>
      </c>
      <c r="G361" s="231"/>
      <c r="H361" s="235">
        <v>0.69999999999999996</v>
      </c>
      <c r="I361" s="236"/>
      <c r="J361" s="231"/>
      <c r="K361" s="231"/>
      <c r="L361" s="237"/>
      <c r="M361" s="238"/>
      <c r="N361" s="239"/>
      <c r="O361" s="239"/>
      <c r="P361" s="239"/>
      <c r="Q361" s="239"/>
      <c r="R361" s="239"/>
      <c r="S361" s="239"/>
      <c r="T361" s="240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1" t="s">
        <v>160</v>
      </c>
      <c r="AU361" s="241" t="s">
        <v>86</v>
      </c>
      <c r="AV361" s="13" t="s">
        <v>86</v>
      </c>
      <c r="AW361" s="13" t="s">
        <v>32</v>
      </c>
      <c r="AX361" s="13" t="s">
        <v>76</v>
      </c>
      <c r="AY361" s="241" t="s">
        <v>144</v>
      </c>
    </row>
    <row r="362" s="14" customFormat="1">
      <c r="A362" s="14"/>
      <c r="B362" s="242"/>
      <c r="C362" s="243"/>
      <c r="D362" s="232" t="s">
        <v>160</v>
      </c>
      <c r="E362" s="244" t="s">
        <v>1</v>
      </c>
      <c r="F362" s="245" t="s">
        <v>165</v>
      </c>
      <c r="G362" s="243"/>
      <c r="H362" s="246">
        <v>0.69999999999999996</v>
      </c>
      <c r="I362" s="247"/>
      <c r="J362" s="243"/>
      <c r="K362" s="243"/>
      <c r="L362" s="248"/>
      <c r="M362" s="249"/>
      <c r="N362" s="250"/>
      <c r="O362" s="250"/>
      <c r="P362" s="250"/>
      <c r="Q362" s="250"/>
      <c r="R362" s="250"/>
      <c r="S362" s="250"/>
      <c r="T362" s="251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2" t="s">
        <v>160</v>
      </c>
      <c r="AU362" s="252" t="s">
        <v>86</v>
      </c>
      <c r="AV362" s="14" t="s">
        <v>99</v>
      </c>
      <c r="AW362" s="14" t="s">
        <v>32</v>
      </c>
      <c r="AX362" s="14" t="s">
        <v>76</v>
      </c>
      <c r="AY362" s="252" t="s">
        <v>144</v>
      </c>
    </row>
    <row r="363" s="15" customFormat="1">
      <c r="A363" s="15"/>
      <c r="B363" s="253"/>
      <c r="C363" s="254"/>
      <c r="D363" s="232" t="s">
        <v>160</v>
      </c>
      <c r="E363" s="255" t="s">
        <v>1</v>
      </c>
      <c r="F363" s="256" t="s">
        <v>166</v>
      </c>
      <c r="G363" s="254"/>
      <c r="H363" s="257">
        <v>0.69999999999999996</v>
      </c>
      <c r="I363" s="258"/>
      <c r="J363" s="254"/>
      <c r="K363" s="254"/>
      <c r="L363" s="259"/>
      <c r="M363" s="260"/>
      <c r="N363" s="261"/>
      <c r="O363" s="261"/>
      <c r="P363" s="261"/>
      <c r="Q363" s="261"/>
      <c r="R363" s="261"/>
      <c r="S363" s="261"/>
      <c r="T363" s="262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63" t="s">
        <v>160</v>
      </c>
      <c r="AU363" s="263" t="s">
        <v>86</v>
      </c>
      <c r="AV363" s="15" t="s">
        <v>151</v>
      </c>
      <c r="AW363" s="15" t="s">
        <v>32</v>
      </c>
      <c r="AX363" s="15" t="s">
        <v>81</v>
      </c>
      <c r="AY363" s="263" t="s">
        <v>144</v>
      </c>
    </row>
    <row r="364" s="2" customFormat="1" ht="16.5" customHeight="1">
      <c r="A364" s="39"/>
      <c r="B364" s="40"/>
      <c r="C364" s="264" t="s">
        <v>528</v>
      </c>
      <c r="D364" s="264" t="s">
        <v>201</v>
      </c>
      <c r="E364" s="265" t="s">
        <v>529</v>
      </c>
      <c r="F364" s="266" t="s">
        <v>530</v>
      </c>
      <c r="G364" s="267" t="s">
        <v>225</v>
      </c>
      <c r="H364" s="268">
        <v>0.77000000000000002</v>
      </c>
      <c r="I364" s="269"/>
      <c r="J364" s="270">
        <f>ROUND(I364*H364,2)</f>
        <v>0</v>
      </c>
      <c r="K364" s="266" t="s">
        <v>150</v>
      </c>
      <c r="L364" s="271"/>
      <c r="M364" s="272" t="s">
        <v>1</v>
      </c>
      <c r="N364" s="273" t="s">
        <v>41</v>
      </c>
      <c r="O364" s="92"/>
      <c r="P364" s="226">
        <f>O364*H364</f>
        <v>0</v>
      </c>
      <c r="Q364" s="226">
        <v>0.00017000000000000001</v>
      </c>
      <c r="R364" s="226">
        <f>Q364*H364</f>
        <v>0.00013090000000000001</v>
      </c>
      <c r="S364" s="226">
        <v>0</v>
      </c>
      <c r="T364" s="227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28" t="s">
        <v>315</v>
      </c>
      <c r="AT364" s="228" t="s">
        <v>201</v>
      </c>
      <c r="AU364" s="228" t="s">
        <v>86</v>
      </c>
      <c r="AY364" s="18" t="s">
        <v>144</v>
      </c>
      <c r="BE364" s="229">
        <f>IF(N364="základní",J364,0)</f>
        <v>0</v>
      </c>
      <c r="BF364" s="229">
        <f>IF(N364="snížená",J364,0)</f>
        <v>0</v>
      </c>
      <c r="BG364" s="229">
        <f>IF(N364="zákl. přenesená",J364,0)</f>
        <v>0</v>
      </c>
      <c r="BH364" s="229">
        <f>IF(N364="sníž. přenesená",J364,0)</f>
        <v>0</v>
      </c>
      <c r="BI364" s="229">
        <f>IF(N364="nulová",J364,0)</f>
        <v>0</v>
      </c>
      <c r="BJ364" s="18" t="s">
        <v>81</v>
      </c>
      <c r="BK364" s="229">
        <f>ROUND(I364*H364,2)</f>
        <v>0</v>
      </c>
      <c r="BL364" s="18" t="s">
        <v>228</v>
      </c>
      <c r="BM364" s="228" t="s">
        <v>531</v>
      </c>
    </row>
    <row r="365" s="13" customFormat="1">
      <c r="A365" s="13"/>
      <c r="B365" s="230"/>
      <c r="C365" s="231"/>
      <c r="D365" s="232" t="s">
        <v>160</v>
      </c>
      <c r="E365" s="231"/>
      <c r="F365" s="234" t="s">
        <v>532</v>
      </c>
      <c r="G365" s="231"/>
      <c r="H365" s="235">
        <v>0.77000000000000002</v>
      </c>
      <c r="I365" s="236"/>
      <c r="J365" s="231"/>
      <c r="K365" s="231"/>
      <c r="L365" s="237"/>
      <c r="M365" s="238"/>
      <c r="N365" s="239"/>
      <c r="O365" s="239"/>
      <c r="P365" s="239"/>
      <c r="Q365" s="239"/>
      <c r="R365" s="239"/>
      <c r="S365" s="239"/>
      <c r="T365" s="240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1" t="s">
        <v>160</v>
      </c>
      <c r="AU365" s="241" t="s">
        <v>86</v>
      </c>
      <c r="AV365" s="13" t="s">
        <v>86</v>
      </c>
      <c r="AW365" s="13" t="s">
        <v>4</v>
      </c>
      <c r="AX365" s="13" t="s">
        <v>81</v>
      </c>
      <c r="AY365" s="241" t="s">
        <v>144</v>
      </c>
    </row>
    <row r="366" s="2" customFormat="1" ht="33" customHeight="1">
      <c r="A366" s="39"/>
      <c r="B366" s="40"/>
      <c r="C366" s="217" t="s">
        <v>533</v>
      </c>
      <c r="D366" s="217" t="s">
        <v>146</v>
      </c>
      <c r="E366" s="218" t="s">
        <v>534</v>
      </c>
      <c r="F366" s="219" t="s">
        <v>535</v>
      </c>
      <c r="G366" s="220" t="s">
        <v>158</v>
      </c>
      <c r="H366" s="221">
        <v>3</v>
      </c>
      <c r="I366" s="222"/>
      <c r="J366" s="223">
        <f>ROUND(I366*H366,2)</f>
        <v>0</v>
      </c>
      <c r="K366" s="219" t="s">
        <v>150</v>
      </c>
      <c r="L366" s="45"/>
      <c r="M366" s="224" t="s">
        <v>1</v>
      </c>
      <c r="N366" s="225" t="s">
        <v>41</v>
      </c>
      <c r="O366" s="92"/>
      <c r="P366" s="226">
        <f>O366*H366</f>
        <v>0</v>
      </c>
      <c r="Q366" s="226">
        <v>0.0090900000000000009</v>
      </c>
      <c r="R366" s="226">
        <f>Q366*H366</f>
        <v>0.027270000000000003</v>
      </c>
      <c r="S366" s="226">
        <v>0</v>
      </c>
      <c r="T366" s="227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28" t="s">
        <v>228</v>
      </c>
      <c r="AT366" s="228" t="s">
        <v>146</v>
      </c>
      <c r="AU366" s="228" t="s">
        <v>86</v>
      </c>
      <c r="AY366" s="18" t="s">
        <v>144</v>
      </c>
      <c r="BE366" s="229">
        <f>IF(N366="základní",J366,0)</f>
        <v>0</v>
      </c>
      <c r="BF366" s="229">
        <f>IF(N366="snížená",J366,0)</f>
        <v>0</v>
      </c>
      <c r="BG366" s="229">
        <f>IF(N366="zákl. přenesená",J366,0)</f>
        <v>0</v>
      </c>
      <c r="BH366" s="229">
        <f>IF(N366="sníž. přenesená",J366,0)</f>
        <v>0</v>
      </c>
      <c r="BI366" s="229">
        <f>IF(N366="nulová",J366,0)</f>
        <v>0</v>
      </c>
      <c r="BJ366" s="18" t="s">
        <v>81</v>
      </c>
      <c r="BK366" s="229">
        <f>ROUND(I366*H366,2)</f>
        <v>0</v>
      </c>
      <c r="BL366" s="18" t="s">
        <v>228</v>
      </c>
      <c r="BM366" s="228" t="s">
        <v>536</v>
      </c>
    </row>
    <row r="367" s="13" customFormat="1">
      <c r="A367" s="13"/>
      <c r="B367" s="230"/>
      <c r="C367" s="231"/>
      <c r="D367" s="232" t="s">
        <v>160</v>
      </c>
      <c r="E367" s="233" t="s">
        <v>1</v>
      </c>
      <c r="F367" s="234" t="s">
        <v>98</v>
      </c>
      <c r="G367" s="231"/>
      <c r="H367" s="235">
        <v>3</v>
      </c>
      <c r="I367" s="236"/>
      <c r="J367" s="231"/>
      <c r="K367" s="231"/>
      <c r="L367" s="237"/>
      <c r="M367" s="238"/>
      <c r="N367" s="239"/>
      <c r="O367" s="239"/>
      <c r="P367" s="239"/>
      <c r="Q367" s="239"/>
      <c r="R367" s="239"/>
      <c r="S367" s="239"/>
      <c r="T367" s="240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1" t="s">
        <v>160</v>
      </c>
      <c r="AU367" s="241" t="s">
        <v>86</v>
      </c>
      <c r="AV367" s="13" t="s">
        <v>86</v>
      </c>
      <c r="AW367" s="13" t="s">
        <v>32</v>
      </c>
      <c r="AX367" s="13" t="s">
        <v>76</v>
      </c>
      <c r="AY367" s="241" t="s">
        <v>144</v>
      </c>
    </row>
    <row r="368" s="14" customFormat="1">
      <c r="A368" s="14"/>
      <c r="B368" s="242"/>
      <c r="C368" s="243"/>
      <c r="D368" s="232" t="s">
        <v>160</v>
      </c>
      <c r="E368" s="244" t="s">
        <v>1</v>
      </c>
      <c r="F368" s="245" t="s">
        <v>165</v>
      </c>
      <c r="G368" s="243"/>
      <c r="H368" s="246">
        <v>3</v>
      </c>
      <c r="I368" s="247"/>
      <c r="J368" s="243"/>
      <c r="K368" s="243"/>
      <c r="L368" s="248"/>
      <c r="M368" s="249"/>
      <c r="N368" s="250"/>
      <c r="O368" s="250"/>
      <c r="P368" s="250"/>
      <c r="Q368" s="250"/>
      <c r="R368" s="250"/>
      <c r="S368" s="250"/>
      <c r="T368" s="251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2" t="s">
        <v>160</v>
      </c>
      <c r="AU368" s="252" t="s">
        <v>86</v>
      </c>
      <c r="AV368" s="14" t="s">
        <v>99</v>
      </c>
      <c r="AW368" s="14" t="s">
        <v>32</v>
      </c>
      <c r="AX368" s="14" t="s">
        <v>76</v>
      </c>
      <c r="AY368" s="252" t="s">
        <v>144</v>
      </c>
    </row>
    <row r="369" s="15" customFormat="1">
      <c r="A369" s="15"/>
      <c r="B369" s="253"/>
      <c r="C369" s="254"/>
      <c r="D369" s="232" t="s">
        <v>160</v>
      </c>
      <c r="E369" s="255" t="s">
        <v>1</v>
      </c>
      <c r="F369" s="256" t="s">
        <v>166</v>
      </c>
      <c r="G369" s="254"/>
      <c r="H369" s="257">
        <v>3</v>
      </c>
      <c r="I369" s="258"/>
      <c r="J369" s="254"/>
      <c r="K369" s="254"/>
      <c r="L369" s="259"/>
      <c r="M369" s="260"/>
      <c r="N369" s="261"/>
      <c r="O369" s="261"/>
      <c r="P369" s="261"/>
      <c r="Q369" s="261"/>
      <c r="R369" s="261"/>
      <c r="S369" s="261"/>
      <c r="T369" s="262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63" t="s">
        <v>160</v>
      </c>
      <c r="AU369" s="263" t="s">
        <v>86</v>
      </c>
      <c r="AV369" s="15" t="s">
        <v>151</v>
      </c>
      <c r="AW369" s="15" t="s">
        <v>32</v>
      </c>
      <c r="AX369" s="15" t="s">
        <v>81</v>
      </c>
      <c r="AY369" s="263" t="s">
        <v>144</v>
      </c>
    </row>
    <row r="370" s="2" customFormat="1" ht="16.5" customHeight="1">
      <c r="A370" s="39"/>
      <c r="B370" s="40"/>
      <c r="C370" s="264" t="s">
        <v>537</v>
      </c>
      <c r="D370" s="264" t="s">
        <v>201</v>
      </c>
      <c r="E370" s="265" t="s">
        <v>538</v>
      </c>
      <c r="F370" s="266" t="s">
        <v>539</v>
      </c>
      <c r="G370" s="267" t="s">
        <v>158</v>
      </c>
      <c r="H370" s="268">
        <v>3.4500000000000002</v>
      </c>
      <c r="I370" s="269"/>
      <c r="J370" s="270">
        <f>ROUND(I370*H370,2)</f>
        <v>0</v>
      </c>
      <c r="K370" s="266" t="s">
        <v>1</v>
      </c>
      <c r="L370" s="271"/>
      <c r="M370" s="272" t="s">
        <v>1</v>
      </c>
      <c r="N370" s="273" t="s">
        <v>41</v>
      </c>
      <c r="O370" s="92"/>
      <c r="P370" s="226">
        <f>O370*H370</f>
        <v>0</v>
      </c>
      <c r="Q370" s="226">
        <v>0.021999999999999999</v>
      </c>
      <c r="R370" s="226">
        <f>Q370*H370</f>
        <v>0.075899999999999995</v>
      </c>
      <c r="S370" s="226">
        <v>0</v>
      </c>
      <c r="T370" s="227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28" t="s">
        <v>315</v>
      </c>
      <c r="AT370" s="228" t="s">
        <v>201</v>
      </c>
      <c r="AU370" s="228" t="s">
        <v>86</v>
      </c>
      <c r="AY370" s="18" t="s">
        <v>144</v>
      </c>
      <c r="BE370" s="229">
        <f>IF(N370="základní",J370,0)</f>
        <v>0</v>
      </c>
      <c r="BF370" s="229">
        <f>IF(N370="snížená",J370,0)</f>
        <v>0</v>
      </c>
      <c r="BG370" s="229">
        <f>IF(N370="zákl. přenesená",J370,0)</f>
        <v>0</v>
      </c>
      <c r="BH370" s="229">
        <f>IF(N370="sníž. přenesená",J370,0)</f>
        <v>0</v>
      </c>
      <c r="BI370" s="229">
        <f>IF(N370="nulová",J370,0)</f>
        <v>0</v>
      </c>
      <c r="BJ370" s="18" t="s">
        <v>81</v>
      </c>
      <c r="BK370" s="229">
        <f>ROUND(I370*H370,2)</f>
        <v>0</v>
      </c>
      <c r="BL370" s="18" t="s">
        <v>228</v>
      </c>
      <c r="BM370" s="228" t="s">
        <v>540</v>
      </c>
    </row>
    <row r="371" s="13" customFormat="1">
      <c r="A371" s="13"/>
      <c r="B371" s="230"/>
      <c r="C371" s="231"/>
      <c r="D371" s="232" t="s">
        <v>160</v>
      </c>
      <c r="E371" s="231"/>
      <c r="F371" s="234" t="s">
        <v>541</v>
      </c>
      <c r="G371" s="231"/>
      <c r="H371" s="235">
        <v>3.4500000000000002</v>
      </c>
      <c r="I371" s="236"/>
      <c r="J371" s="231"/>
      <c r="K371" s="231"/>
      <c r="L371" s="237"/>
      <c r="M371" s="238"/>
      <c r="N371" s="239"/>
      <c r="O371" s="239"/>
      <c r="P371" s="239"/>
      <c r="Q371" s="239"/>
      <c r="R371" s="239"/>
      <c r="S371" s="239"/>
      <c r="T371" s="240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1" t="s">
        <v>160</v>
      </c>
      <c r="AU371" s="241" t="s">
        <v>86</v>
      </c>
      <c r="AV371" s="13" t="s">
        <v>86</v>
      </c>
      <c r="AW371" s="13" t="s">
        <v>4</v>
      </c>
      <c r="AX371" s="13" t="s">
        <v>81</v>
      </c>
      <c r="AY371" s="241" t="s">
        <v>144</v>
      </c>
    </row>
    <row r="372" s="2" customFormat="1" ht="24.15" customHeight="1">
      <c r="A372" s="39"/>
      <c r="B372" s="40"/>
      <c r="C372" s="217" t="s">
        <v>542</v>
      </c>
      <c r="D372" s="217" t="s">
        <v>146</v>
      </c>
      <c r="E372" s="218" t="s">
        <v>543</v>
      </c>
      <c r="F372" s="219" t="s">
        <v>544</v>
      </c>
      <c r="G372" s="220" t="s">
        <v>158</v>
      </c>
      <c r="H372" s="221">
        <v>3</v>
      </c>
      <c r="I372" s="222"/>
      <c r="J372" s="223">
        <f>ROUND(I372*H372,2)</f>
        <v>0</v>
      </c>
      <c r="K372" s="219" t="s">
        <v>150</v>
      </c>
      <c r="L372" s="45"/>
      <c r="M372" s="224" t="s">
        <v>1</v>
      </c>
      <c r="N372" s="225" t="s">
        <v>41</v>
      </c>
      <c r="O372" s="92"/>
      <c r="P372" s="226">
        <f>O372*H372</f>
        <v>0</v>
      </c>
      <c r="Q372" s="226">
        <v>0.0015</v>
      </c>
      <c r="R372" s="226">
        <f>Q372*H372</f>
        <v>0.0045000000000000005</v>
      </c>
      <c r="S372" s="226">
        <v>0</v>
      </c>
      <c r="T372" s="227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28" t="s">
        <v>228</v>
      </c>
      <c r="AT372" s="228" t="s">
        <v>146</v>
      </c>
      <c r="AU372" s="228" t="s">
        <v>86</v>
      </c>
      <c r="AY372" s="18" t="s">
        <v>144</v>
      </c>
      <c r="BE372" s="229">
        <f>IF(N372="základní",J372,0)</f>
        <v>0</v>
      </c>
      <c r="BF372" s="229">
        <f>IF(N372="snížená",J372,0)</f>
        <v>0</v>
      </c>
      <c r="BG372" s="229">
        <f>IF(N372="zákl. přenesená",J372,0)</f>
        <v>0</v>
      </c>
      <c r="BH372" s="229">
        <f>IF(N372="sníž. přenesená",J372,0)</f>
        <v>0</v>
      </c>
      <c r="BI372" s="229">
        <f>IF(N372="nulová",J372,0)</f>
        <v>0</v>
      </c>
      <c r="BJ372" s="18" t="s">
        <v>81</v>
      </c>
      <c r="BK372" s="229">
        <f>ROUND(I372*H372,2)</f>
        <v>0</v>
      </c>
      <c r="BL372" s="18" t="s">
        <v>228</v>
      </c>
      <c r="BM372" s="228" t="s">
        <v>545</v>
      </c>
    </row>
    <row r="373" s="13" customFormat="1">
      <c r="A373" s="13"/>
      <c r="B373" s="230"/>
      <c r="C373" s="231"/>
      <c r="D373" s="232" t="s">
        <v>160</v>
      </c>
      <c r="E373" s="233" t="s">
        <v>1</v>
      </c>
      <c r="F373" s="234" t="s">
        <v>98</v>
      </c>
      <c r="G373" s="231"/>
      <c r="H373" s="235">
        <v>3</v>
      </c>
      <c r="I373" s="236"/>
      <c r="J373" s="231"/>
      <c r="K373" s="231"/>
      <c r="L373" s="237"/>
      <c r="M373" s="238"/>
      <c r="N373" s="239"/>
      <c r="O373" s="239"/>
      <c r="P373" s="239"/>
      <c r="Q373" s="239"/>
      <c r="R373" s="239"/>
      <c r="S373" s="239"/>
      <c r="T373" s="240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1" t="s">
        <v>160</v>
      </c>
      <c r="AU373" s="241" t="s">
        <v>86</v>
      </c>
      <c r="AV373" s="13" t="s">
        <v>86</v>
      </c>
      <c r="AW373" s="13" t="s">
        <v>32</v>
      </c>
      <c r="AX373" s="13" t="s">
        <v>76</v>
      </c>
      <c r="AY373" s="241" t="s">
        <v>144</v>
      </c>
    </row>
    <row r="374" s="14" customFormat="1">
      <c r="A374" s="14"/>
      <c r="B374" s="242"/>
      <c r="C374" s="243"/>
      <c r="D374" s="232" t="s">
        <v>160</v>
      </c>
      <c r="E374" s="244" t="s">
        <v>1</v>
      </c>
      <c r="F374" s="245" t="s">
        <v>165</v>
      </c>
      <c r="G374" s="243"/>
      <c r="H374" s="246">
        <v>3</v>
      </c>
      <c r="I374" s="247"/>
      <c r="J374" s="243"/>
      <c r="K374" s="243"/>
      <c r="L374" s="248"/>
      <c r="M374" s="249"/>
      <c r="N374" s="250"/>
      <c r="O374" s="250"/>
      <c r="P374" s="250"/>
      <c r="Q374" s="250"/>
      <c r="R374" s="250"/>
      <c r="S374" s="250"/>
      <c r="T374" s="251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2" t="s">
        <v>160</v>
      </c>
      <c r="AU374" s="252" t="s">
        <v>86</v>
      </c>
      <c r="AV374" s="14" t="s">
        <v>99</v>
      </c>
      <c r="AW374" s="14" t="s">
        <v>32</v>
      </c>
      <c r="AX374" s="14" t="s">
        <v>76</v>
      </c>
      <c r="AY374" s="252" t="s">
        <v>144</v>
      </c>
    </row>
    <row r="375" s="15" customFormat="1">
      <c r="A375" s="15"/>
      <c r="B375" s="253"/>
      <c r="C375" s="254"/>
      <c r="D375" s="232" t="s">
        <v>160</v>
      </c>
      <c r="E375" s="255" t="s">
        <v>1</v>
      </c>
      <c r="F375" s="256" t="s">
        <v>166</v>
      </c>
      <c r="G375" s="254"/>
      <c r="H375" s="257">
        <v>3</v>
      </c>
      <c r="I375" s="258"/>
      <c r="J375" s="254"/>
      <c r="K375" s="254"/>
      <c r="L375" s="259"/>
      <c r="M375" s="260"/>
      <c r="N375" s="261"/>
      <c r="O375" s="261"/>
      <c r="P375" s="261"/>
      <c r="Q375" s="261"/>
      <c r="R375" s="261"/>
      <c r="S375" s="261"/>
      <c r="T375" s="262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63" t="s">
        <v>160</v>
      </c>
      <c r="AU375" s="263" t="s">
        <v>86</v>
      </c>
      <c r="AV375" s="15" t="s">
        <v>151</v>
      </c>
      <c r="AW375" s="15" t="s">
        <v>32</v>
      </c>
      <c r="AX375" s="15" t="s">
        <v>81</v>
      </c>
      <c r="AY375" s="263" t="s">
        <v>144</v>
      </c>
    </row>
    <row r="376" s="2" customFormat="1" ht="16.5" customHeight="1">
      <c r="A376" s="39"/>
      <c r="B376" s="40"/>
      <c r="C376" s="217" t="s">
        <v>546</v>
      </c>
      <c r="D376" s="217" t="s">
        <v>146</v>
      </c>
      <c r="E376" s="218" t="s">
        <v>547</v>
      </c>
      <c r="F376" s="219" t="s">
        <v>548</v>
      </c>
      <c r="G376" s="220" t="s">
        <v>225</v>
      </c>
      <c r="H376" s="221">
        <v>6.25</v>
      </c>
      <c r="I376" s="222"/>
      <c r="J376" s="223">
        <f>ROUND(I376*H376,2)</f>
        <v>0</v>
      </c>
      <c r="K376" s="219" t="s">
        <v>150</v>
      </c>
      <c r="L376" s="45"/>
      <c r="M376" s="224" t="s">
        <v>1</v>
      </c>
      <c r="N376" s="225" t="s">
        <v>41</v>
      </c>
      <c r="O376" s="92"/>
      <c r="P376" s="226">
        <f>O376*H376</f>
        <v>0</v>
      </c>
      <c r="Q376" s="226">
        <v>9.0000000000000006E-05</v>
      </c>
      <c r="R376" s="226">
        <f>Q376*H376</f>
        <v>0.00056250000000000007</v>
      </c>
      <c r="S376" s="226">
        <v>0</v>
      </c>
      <c r="T376" s="227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28" t="s">
        <v>228</v>
      </c>
      <c r="AT376" s="228" t="s">
        <v>146</v>
      </c>
      <c r="AU376" s="228" t="s">
        <v>86</v>
      </c>
      <c r="AY376" s="18" t="s">
        <v>144</v>
      </c>
      <c r="BE376" s="229">
        <f>IF(N376="základní",J376,0)</f>
        <v>0</v>
      </c>
      <c r="BF376" s="229">
        <f>IF(N376="snížená",J376,0)</f>
        <v>0</v>
      </c>
      <c r="BG376" s="229">
        <f>IF(N376="zákl. přenesená",J376,0)</f>
        <v>0</v>
      </c>
      <c r="BH376" s="229">
        <f>IF(N376="sníž. přenesená",J376,0)</f>
        <v>0</v>
      </c>
      <c r="BI376" s="229">
        <f>IF(N376="nulová",J376,0)</f>
        <v>0</v>
      </c>
      <c r="BJ376" s="18" t="s">
        <v>81</v>
      </c>
      <c r="BK376" s="229">
        <f>ROUND(I376*H376,2)</f>
        <v>0</v>
      </c>
      <c r="BL376" s="18" t="s">
        <v>228</v>
      </c>
      <c r="BM376" s="228" t="s">
        <v>549</v>
      </c>
    </row>
    <row r="377" s="13" customFormat="1">
      <c r="A377" s="13"/>
      <c r="B377" s="230"/>
      <c r="C377" s="231"/>
      <c r="D377" s="232" t="s">
        <v>160</v>
      </c>
      <c r="E377" s="233" t="s">
        <v>1</v>
      </c>
      <c r="F377" s="234" t="s">
        <v>550</v>
      </c>
      <c r="G377" s="231"/>
      <c r="H377" s="235">
        <v>6.25</v>
      </c>
      <c r="I377" s="236"/>
      <c r="J377" s="231"/>
      <c r="K377" s="231"/>
      <c r="L377" s="237"/>
      <c r="M377" s="238"/>
      <c r="N377" s="239"/>
      <c r="O377" s="239"/>
      <c r="P377" s="239"/>
      <c r="Q377" s="239"/>
      <c r="R377" s="239"/>
      <c r="S377" s="239"/>
      <c r="T377" s="240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1" t="s">
        <v>160</v>
      </c>
      <c r="AU377" s="241" t="s">
        <v>86</v>
      </c>
      <c r="AV377" s="13" t="s">
        <v>86</v>
      </c>
      <c r="AW377" s="13" t="s">
        <v>32</v>
      </c>
      <c r="AX377" s="13" t="s">
        <v>76</v>
      </c>
      <c r="AY377" s="241" t="s">
        <v>144</v>
      </c>
    </row>
    <row r="378" s="14" customFormat="1">
      <c r="A378" s="14"/>
      <c r="B378" s="242"/>
      <c r="C378" s="243"/>
      <c r="D378" s="232" t="s">
        <v>160</v>
      </c>
      <c r="E378" s="244" t="s">
        <v>1</v>
      </c>
      <c r="F378" s="245" t="s">
        <v>165</v>
      </c>
      <c r="G378" s="243"/>
      <c r="H378" s="246">
        <v>6.25</v>
      </c>
      <c r="I378" s="247"/>
      <c r="J378" s="243"/>
      <c r="K378" s="243"/>
      <c r="L378" s="248"/>
      <c r="M378" s="249"/>
      <c r="N378" s="250"/>
      <c r="O378" s="250"/>
      <c r="P378" s="250"/>
      <c r="Q378" s="250"/>
      <c r="R378" s="250"/>
      <c r="S378" s="250"/>
      <c r="T378" s="251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2" t="s">
        <v>160</v>
      </c>
      <c r="AU378" s="252" t="s">
        <v>86</v>
      </c>
      <c r="AV378" s="14" t="s">
        <v>99</v>
      </c>
      <c r="AW378" s="14" t="s">
        <v>32</v>
      </c>
      <c r="AX378" s="14" t="s">
        <v>76</v>
      </c>
      <c r="AY378" s="252" t="s">
        <v>144</v>
      </c>
    </row>
    <row r="379" s="15" customFormat="1">
      <c r="A379" s="15"/>
      <c r="B379" s="253"/>
      <c r="C379" s="254"/>
      <c r="D379" s="232" t="s">
        <v>160</v>
      </c>
      <c r="E379" s="255" t="s">
        <v>1</v>
      </c>
      <c r="F379" s="256" t="s">
        <v>166</v>
      </c>
      <c r="G379" s="254"/>
      <c r="H379" s="257">
        <v>6.25</v>
      </c>
      <c r="I379" s="258"/>
      <c r="J379" s="254"/>
      <c r="K379" s="254"/>
      <c r="L379" s="259"/>
      <c r="M379" s="260"/>
      <c r="N379" s="261"/>
      <c r="O379" s="261"/>
      <c r="P379" s="261"/>
      <c r="Q379" s="261"/>
      <c r="R379" s="261"/>
      <c r="S379" s="261"/>
      <c r="T379" s="262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63" t="s">
        <v>160</v>
      </c>
      <c r="AU379" s="263" t="s">
        <v>86</v>
      </c>
      <c r="AV379" s="15" t="s">
        <v>151</v>
      </c>
      <c r="AW379" s="15" t="s">
        <v>32</v>
      </c>
      <c r="AX379" s="15" t="s">
        <v>81</v>
      </c>
      <c r="AY379" s="263" t="s">
        <v>144</v>
      </c>
    </row>
    <row r="380" s="2" customFormat="1" ht="16.5" customHeight="1">
      <c r="A380" s="39"/>
      <c r="B380" s="40"/>
      <c r="C380" s="217" t="s">
        <v>551</v>
      </c>
      <c r="D380" s="217" t="s">
        <v>146</v>
      </c>
      <c r="E380" s="218" t="s">
        <v>552</v>
      </c>
      <c r="F380" s="219" t="s">
        <v>553</v>
      </c>
      <c r="G380" s="220" t="s">
        <v>149</v>
      </c>
      <c r="H380" s="221">
        <v>5</v>
      </c>
      <c r="I380" s="222"/>
      <c r="J380" s="223">
        <f>ROUND(I380*H380,2)</f>
        <v>0</v>
      </c>
      <c r="K380" s="219" t="s">
        <v>150</v>
      </c>
      <c r="L380" s="45"/>
      <c r="M380" s="224" t="s">
        <v>1</v>
      </c>
      <c r="N380" s="225" t="s">
        <v>41</v>
      </c>
      <c r="O380" s="92"/>
      <c r="P380" s="226">
        <f>O380*H380</f>
        <v>0</v>
      </c>
      <c r="Q380" s="226">
        <v>0.00021000000000000001</v>
      </c>
      <c r="R380" s="226">
        <f>Q380*H380</f>
        <v>0.0010500000000000002</v>
      </c>
      <c r="S380" s="226">
        <v>0</v>
      </c>
      <c r="T380" s="227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28" t="s">
        <v>228</v>
      </c>
      <c r="AT380" s="228" t="s">
        <v>146</v>
      </c>
      <c r="AU380" s="228" t="s">
        <v>86</v>
      </c>
      <c r="AY380" s="18" t="s">
        <v>144</v>
      </c>
      <c r="BE380" s="229">
        <f>IF(N380="základní",J380,0)</f>
        <v>0</v>
      </c>
      <c r="BF380" s="229">
        <f>IF(N380="snížená",J380,0)</f>
        <v>0</v>
      </c>
      <c r="BG380" s="229">
        <f>IF(N380="zákl. přenesená",J380,0)</f>
        <v>0</v>
      </c>
      <c r="BH380" s="229">
        <f>IF(N380="sníž. přenesená",J380,0)</f>
        <v>0</v>
      </c>
      <c r="BI380" s="229">
        <f>IF(N380="nulová",J380,0)</f>
        <v>0</v>
      </c>
      <c r="BJ380" s="18" t="s">
        <v>81</v>
      </c>
      <c r="BK380" s="229">
        <f>ROUND(I380*H380,2)</f>
        <v>0</v>
      </c>
      <c r="BL380" s="18" t="s">
        <v>228</v>
      </c>
      <c r="BM380" s="228" t="s">
        <v>554</v>
      </c>
    </row>
    <row r="381" s="2" customFormat="1" ht="16.5" customHeight="1">
      <c r="A381" s="39"/>
      <c r="B381" s="40"/>
      <c r="C381" s="217" t="s">
        <v>555</v>
      </c>
      <c r="D381" s="217" t="s">
        <v>146</v>
      </c>
      <c r="E381" s="218" t="s">
        <v>556</v>
      </c>
      <c r="F381" s="219" t="s">
        <v>557</v>
      </c>
      <c r="G381" s="220" t="s">
        <v>149</v>
      </c>
      <c r="H381" s="221">
        <v>1</v>
      </c>
      <c r="I381" s="222"/>
      <c r="J381" s="223">
        <f>ROUND(I381*H381,2)</f>
        <v>0</v>
      </c>
      <c r="K381" s="219" t="s">
        <v>150</v>
      </c>
      <c r="L381" s="45"/>
      <c r="M381" s="224" t="s">
        <v>1</v>
      </c>
      <c r="N381" s="225" t="s">
        <v>41</v>
      </c>
      <c r="O381" s="92"/>
      <c r="P381" s="226">
        <f>O381*H381</f>
        <v>0</v>
      </c>
      <c r="Q381" s="226">
        <v>0.00020000000000000001</v>
      </c>
      <c r="R381" s="226">
        <f>Q381*H381</f>
        <v>0.00020000000000000001</v>
      </c>
      <c r="S381" s="226">
        <v>0</v>
      </c>
      <c r="T381" s="227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28" t="s">
        <v>228</v>
      </c>
      <c r="AT381" s="228" t="s">
        <v>146</v>
      </c>
      <c r="AU381" s="228" t="s">
        <v>86</v>
      </c>
      <c r="AY381" s="18" t="s">
        <v>144</v>
      </c>
      <c r="BE381" s="229">
        <f>IF(N381="základní",J381,0)</f>
        <v>0</v>
      </c>
      <c r="BF381" s="229">
        <f>IF(N381="snížená",J381,0)</f>
        <v>0</v>
      </c>
      <c r="BG381" s="229">
        <f>IF(N381="zákl. přenesená",J381,0)</f>
        <v>0</v>
      </c>
      <c r="BH381" s="229">
        <f>IF(N381="sníž. přenesená",J381,0)</f>
        <v>0</v>
      </c>
      <c r="BI381" s="229">
        <f>IF(N381="nulová",J381,0)</f>
        <v>0</v>
      </c>
      <c r="BJ381" s="18" t="s">
        <v>81</v>
      </c>
      <c r="BK381" s="229">
        <f>ROUND(I381*H381,2)</f>
        <v>0</v>
      </c>
      <c r="BL381" s="18" t="s">
        <v>228</v>
      </c>
      <c r="BM381" s="228" t="s">
        <v>558</v>
      </c>
    </row>
    <row r="382" s="2" customFormat="1" ht="16.5" customHeight="1">
      <c r="A382" s="39"/>
      <c r="B382" s="40"/>
      <c r="C382" s="217" t="s">
        <v>559</v>
      </c>
      <c r="D382" s="217" t="s">
        <v>146</v>
      </c>
      <c r="E382" s="218" t="s">
        <v>560</v>
      </c>
      <c r="F382" s="219" t="s">
        <v>561</v>
      </c>
      <c r="G382" s="220" t="s">
        <v>225</v>
      </c>
      <c r="H382" s="221">
        <v>6.25</v>
      </c>
      <c r="I382" s="222"/>
      <c r="J382" s="223">
        <f>ROUND(I382*H382,2)</f>
        <v>0</v>
      </c>
      <c r="K382" s="219" t="s">
        <v>150</v>
      </c>
      <c r="L382" s="45"/>
      <c r="M382" s="224" t="s">
        <v>1</v>
      </c>
      <c r="N382" s="225" t="s">
        <v>41</v>
      </c>
      <c r="O382" s="92"/>
      <c r="P382" s="226">
        <f>O382*H382</f>
        <v>0</v>
      </c>
      <c r="Q382" s="226">
        <v>0.00142</v>
      </c>
      <c r="R382" s="226">
        <f>Q382*H382</f>
        <v>0.0088750000000000009</v>
      </c>
      <c r="S382" s="226">
        <v>0</v>
      </c>
      <c r="T382" s="227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28" t="s">
        <v>228</v>
      </c>
      <c r="AT382" s="228" t="s">
        <v>146</v>
      </c>
      <c r="AU382" s="228" t="s">
        <v>86</v>
      </c>
      <c r="AY382" s="18" t="s">
        <v>144</v>
      </c>
      <c r="BE382" s="229">
        <f>IF(N382="základní",J382,0)</f>
        <v>0</v>
      </c>
      <c r="BF382" s="229">
        <f>IF(N382="snížená",J382,0)</f>
        <v>0</v>
      </c>
      <c r="BG382" s="229">
        <f>IF(N382="zákl. přenesená",J382,0)</f>
        <v>0</v>
      </c>
      <c r="BH382" s="229">
        <f>IF(N382="sníž. přenesená",J382,0)</f>
        <v>0</v>
      </c>
      <c r="BI382" s="229">
        <f>IF(N382="nulová",J382,0)</f>
        <v>0</v>
      </c>
      <c r="BJ382" s="18" t="s">
        <v>81</v>
      </c>
      <c r="BK382" s="229">
        <f>ROUND(I382*H382,2)</f>
        <v>0</v>
      </c>
      <c r="BL382" s="18" t="s">
        <v>228</v>
      </c>
      <c r="BM382" s="228" t="s">
        <v>562</v>
      </c>
    </row>
    <row r="383" s="13" customFormat="1">
      <c r="A383" s="13"/>
      <c r="B383" s="230"/>
      <c r="C383" s="231"/>
      <c r="D383" s="232" t="s">
        <v>160</v>
      </c>
      <c r="E383" s="233" t="s">
        <v>1</v>
      </c>
      <c r="F383" s="234" t="s">
        <v>550</v>
      </c>
      <c r="G383" s="231"/>
      <c r="H383" s="235">
        <v>6.25</v>
      </c>
      <c r="I383" s="236"/>
      <c r="J383" s="231"/>
      <c r="K383" s="231"/>
      <c r="L383" s="237"/>
      <c r="M383" s="238"/>
      <c r="N383" s="239"/>
      <c r="O383" s="239"/>
      <c r="P383" s="239"/>
      <c r="Q383" s="239"/>
      <c r="R383" s="239"/>
      <c r="S383" s="239"/>
      <c r="T383" s="240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1" t="s">
        <v>160</v>
      </c>
      <c r="AU383" s="241" t="s">
        <v>86</v>
      </c>
      <c r="AV383" s="13" t="s">
        <v>86</v>
      </c>
      <c r="AW383" s="13" t="s">
        <v>32</v>
      </c>
      <c r="AX383" s="13" t="s">
        <v>76</v>
      </c>
      <c r="AY383" s="241" t="s">
        <v>144</v>
      </c>
    </row>
    <row r="384" s="14" customFormat="1">
      <c r="A384" s="14"/>
      <c r="B384" s="242"/>
      <c r="C384" s="243"/>
      <c r="D384" s="232" t="s">
        <v>160</v>
      </c>
      <c r="E384" s="244" t="s">
        <v>1</v>
      </c>
      <c r="F384" s="245" t="s">
        <v>165</v>
      </c>
      <c r="G384" s="243"/>
      <c r="H384" s="246">
        <v>6.25</v>
      </c>
      <c r="I384" s="247"/>
      <c r="J384" s="243"/>
      <c r="K384" s="243"/>
      <c r="L384" s="248"/>
      <c r="M384" s="249"/>
      <c r="N384" s="250"/>
      <c r="O384" s="250"/>
      <c r="P384" s="250"/>
      <c r="Q384" s="250"/>
      <c r="R384" s="250"/>
      <c r="S384" s="250"/>
      <c r="T384" s="251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2" t="s">
        <v>160</v>
      </c>
      <c r="AU384" s="252" t="s">
        <v>86</v>
      </c>
      <c r="AV384" s="14" t="s">
        <v>99</v>
      </c>
      <c r="AW384" s="14" t="s">
        <v>32</v>
      </c>
      <c r="AX384" s="14" t="s">
        <v>76</v>
      </c>
      <c r="AY384" s="252" t="s">
        <v>144</v>
      </c>
    </row>
    <row r="385" s="15" customFormat="1">
      <c r="A385" s="15"/>
      <c r="B385" s="253"/>
      <c r="C385" s="254"/>
      <c r="D385" s="232" t="s">
        <v>160</v>
      </c>
      <c r="E385" s="255" t="s">
        <v>1</v>
      </c>
      <c r="F385" s="256" t="s">
        <v>166</v>
      </c>
      <c r="G385" s="254"/>
      <c r="H385" s="257">
        <v>6.25</v>
      </c>
      <c r="I385" s="258"/>
      <c r="J385" s="254"/>
      <c r="K385" s="254"/>
      <c r="L385" s="259"/>
      <c r="M385" s="260"/>
      <c r="N385" s="261"/>
      <c r="O385" s="261"/>
      <c r="P385" s="261"/>
      <c r="Q385" s="261"/>
      <c r="R385" s="261"/>
      <c r="S385" s="261"/>
      <c r="T385" s="262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63" t="s">
        <v>160</v>
      </c>
      <c r="AU385" s="263" t="s">
        <v>86</v>
      </c>
      <c r="AV385" s="15" t="s">
        <v>151</v>
      </c>
      <c r="AW385" s="15" t="s">
        <v>32</v>
      </c>
      <c r="AX385" s="15" t="s">
        <v>81</v>
      </c>
      <c r="AY385" s="263" t="s">
        <v>144</v>
      </c>
    </row>
    <row r="386" s="2" customFormat="1" ht="24.15" customHeight="1">
      <c r="A386" s="39"/>
      <c r="B386" s="40"/>
      <c r="C386" s="217" t="s">
        <v>563</v>
      </c>
      <c r="D386" s="217" t="s">
        <v>146</v>
      </c>
      <c r="E386" s="218" t="s">
        <v>564</v>
      </c>
      <c r="F386" s="219" t="s">
        <v>565</v>
      </c>
      <c r="G386" s="220" t="s">
        <v>158</v>
      </c>
      <c r="H386" s="221">
        <v>3</v>
      </c>
      <c r="I386" s="222"/>
      <c r="J386" s="223">
        <f>ROUND(I386*H386,2)</f>
        <v>0</v>
      </c>
      <c r="K386" s="219" t="s">
        <v>150</v>
      </c>
      <c r="L386" s="45"/>
      <c r="M386" s="224" t="s">
        <v>1</v>
      </c>
      <c r="N386" s="225" t="s">
        <v>41</v>
      </c>
      <c r="O386" s="92"/>
      <c r="P386" s="226">
        <f>O386*H386</f>
        <v>0</v>
      </c>
      <c r="Q386" s="226">
        <v>5.0000000000000002E-05</v>
      </c>
      <c r="R386" s="226">
        <f>Q386*H386</f>
        <v>0.00015000000000000001</v>
      </c>
      <c r="S386" s="226">
        <v>0</v>
      </c>
      <c r="T386" s="227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28" t="s">
        <v>228</v>
      </c>
      <c r="AT386" s="228" t="s">
        <v>146</v>
      </c>
      <c r="AU386" s="228" t="s">
        <v>86</v>
      </c>
      <c r="AY386" s="18" t="s">
        <v>144</v>
      </c>
      <c r="BE386" s="229">
        <f>IF(N386="základní",J386,0)</f>
        <v>0</v>
      </c>
      <c r="BF386" s="229">
        <f>IF(N386="snížená",J386,0)</f>
        <v>0</v>
      </c>
      <c r="BG386" s="229">
        <f>IF(N386="zákl. přenesená",J386,0)</f>
        <v>0</v>
      </c>
      <c r="BH386" s="229">
        <f>IF(N386="sníž. přenesená",J386,0)</f>
        <v>0</v>
      </c>
      <c r="BI386" s="229">
        <f>IF(N386="nulová",J386,0)</f>
        <v>0</v>
      </c>
      <c r="BJ386" s="18" t="s">
        <v>81</v>
      </c>
      <c r="BK386" s="229">
        <f>ROUND(I386*H386,2)</f>
        <v>0</v>
      </c>
      <c r="BL386" s="18" t="s">
        <v>228</v>
      </c>
      <c r="BM386" s="228" t="s">
        <v>566</v>
      </c>
    </row>
    <row r="387" s="13" customFormat="1">
      <c r="A387" s="13"/>
      <c r="B387" s="230"/>
      <c r="C387" s="231"/>
      <c r="D387" s="232" t="s">
        <v>160</v>
      </c>
      <c r="E387" s="233" t="s">
        <v>1</v>
      </c>
      <c r="F387" s="234" t="s">
        <v>98</v>
      </c>
      <c r="G387" s="231"/>
      <c r="H387" s="235">
        <v>3</v>
      </c>
      <c r="I387" s="236"/>
      <c r="J387" s="231"/>
      <c r="K387" s="231"/>
      <c r="L387" s="237"/>
      <c r="M387" s="238"/>
      <c r="N387" s="239"/>
      <c r="O387" s="239"/>
      <c r="P387" s="239"/>
      <c r="Q387" s="239"/>
      <c r="R387" s="239"/>
      <c r="S387" s="239"/>
      <c r="T387" s="240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1" t="s">
        <v>160</v>
      </c>
      <c r="AU387" s="241" t="s">
        <v>86</v>
      </c>
      <c r="AV387" s="13" t="s">
        <v>86</v>
      </c>
      <c r="AW387" s="13" t="s">
        <v>32</v>
      </c>
      <c r="AX387" s="13" t="s">
        <v>76</v>
      </c>
      <c r="AY387" s="241" t="s">
        <v>144</v>
      </c>
    </row>
    <row r="388" s="14" customFormat="1">
      <c r="A388" s="14"/>
      <c r="B388" s="242"/>
      <c r="C388" s="243"/>
      <c r="D388" s="232" t="s">
        <v>160</v>
      </c>
      <c r="E388" s="244" t="s">
        <v>1</v>
      </c>
      <c r="F388" s="245" t="s">
        <v>165</v>
      </c>
      <c r="G388" s="243"/>
      <c r="H388" s="246">
        <v>3</v>
      </c>
      <c r="I388" s="247"/>
      <c r="J388" s="243"/>
      <c r="K388" s="243"/>
      <c r="L388" s="248"/>
      <c r="M388" s="249"/>
      <c r="N388" s="250"/>
      <c r="O388" s="250"/>
      <c r="P388" s="250"/>
      <c r="Q388" s="250"/>
      <c r="R388" s="250"/>
      <c r="S388" s="250"/>
      <c r="T388" s="251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2" t="s">
        <v>160</v>
      </c>
      <c r="AU388" s="252" t="s">
        <v>86</v>
      </c>
      <c r="AV388" s="14" t="s">
        <v>99</v>
      </c>
      <c r="AW388" s="14" t="s">
        <v>32</v>
      </c>
      <c r="AX388" s="14" t="s">
        <v>76</v>
      </c>
      <c r="AY388" s="252" t="s">
        <v>144</v>
      </c>
    </row>
    <row r="389" s="15" customFormat="1">
      <c r="A389" s="15"/>
      <c r="B389" s="253"/>
      <c r="C389" s="254"/>
      <c r="D389" s="232" t="s">
        <v>160</v>
      </c>
      <c r="E389" s="255" t="s">
        <v>1</v>
      </c>
      <c r="F389" s="256" t="s">
        <v>166</v>
      </c>
      <c r="G389" s="254"/>
      <c r="H389" s="257">
        <v>3</v>
      </c>
      <c r="I389" s="258"/>
      <c r="J389" s="254"/>
      <c r="K389" s="254"/>
      <c r="L389" s="259"/>
      <c r="M389" s="260"/>
      <c r="N389" s="261"/>
      <c r="O389" s="261"/>
      <c r="P389" s="261"/>
      <c r="Q389" s="261"/>
      <c r="R389" s="261"/>
      <c r="S389" s="261"/>
      <c r="T389" s="262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63" t="s">
        <v>160</v>
      </c>
      <c r="AU389" s="263" t="s">
        <v>86</v>
      </c>
      <c r="AV389" s="15" t="s">
        <v>151</v>
      </c>
      <c r="AW389" s="15" t="s">
        <v>32</v>
      </c>
      <c r="AX389" s="15" t="s">
        <v>81</v>
      </c>
      <c r="AY389" s="263" t="s">
        <v>144</v>
      </c>
    </row>
    <row r="390" s="2" customFormat="1" ht="24.15" customHeight="1">
      <c r="A390" s="39"/>
      <c r="B390" s="40"/>
      <c r="C390" s="217" t="s">
        <v>567</v>
      </c>
      <c r="D390" s="217" t="s">
        <v>146</v>
      </c>
      <c r="E390" s="218" t="s">
        <v>568</v>
      </c>
      <c r="F390" s="219" t="s">
        <v>569</v>
      </c>
      <c r="G390" s="220" t="s">
        <v>368</v>
      </c>
      <c r="H390" s="274"/>
      <c r="I390" s="222"/>
      <c r="J390" s="223">
        <f>ROUND(I390*H390,2)</f>
        <v>0</v>
      </c>
      <c r="K390" s="219" t="s">
        <v>150</v>
      </c>
      <c r="L390" s="45"/>
      <c r="M390" s="224" t="s">
        <v>1</v>
      </c>
      <c r="N390" s="225" t="s">
        <v>41</v>
      </c>
      <c r="O390" s="92"/>
      <c r="P390" s="226">
        <f>O390*H390</f>
        <v>0</v>
      </c>
      <c r="Q390" s="226">
        <v>0</v>
      </c>
      <c r="R390" s="226">
        <f>Q390*H390</f>
        <v>0</v>
      </c>
      <c r="S390" s="226">
        <v>0</v>
      </c>
      <c r="T390" s="227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28" t="s">
        <v>228</v>
      </c>
      <c r="AT390" s="228" t="s">
        <v>146</v>
      </c>
      <c r="AU390" s="228" t="s">
        <v>86</v>
      </c>
      <c r="AY390" s="18" t="s">
        <v>144</v>
      </c>
      <c r="BE390" s="229">
        <f>IF(N390="základní",J390,0)</f>
        <v>0</v>
      </c>
      <c r="BF390" s="229">
        <f>IF(N390="snížená",J390,0)</f>
        <v>0</v>
      </c>
      <c r="BG390" s="229">
        <f>IF(N390="zákl. přenesená",J390,0)</f>
        <v>0</v>
      </c>
      <c r="BH390" s="229">
        <f>IF(N390="sníž. přenesená",J390,0)</f>
        <v>0</v>
      </c>
      <c r="BI390" s="229">
        <f>IF(N390="nulová",J390,0)</f>
        <v>0</v>
      </c>
      <c r="BJ390" s="18" t="s">
        <v>81</v>
      </c>
      <c r="BK390" s="229">
        <f>ROUND(I390*H390,2)</f>
        <v>0</v>
      </c>
      <c r="BL390" s="18" t="s">
        <v>228</v>
      </c>
      <c r="BM390" s="228" t="s">
        <v>570</v>
      </c>
    </row>
    <row r="391" s="12" customFormat="1" ht="22.8" customHeight="1">
      <c r="A391" s="12"/>
      <c r="B391" s="201"/>
      <c r="C391" s="202"/>
      <c r="D391" s="203" t="s">
        <v>75</v>
      </c>
      <c r="E391" s="215" t="s">
        <v>571</v>
      </c>
      <c r="F391" s="215" t="s">
        <v>572</v>
      </c>
      <c r="G391" s="202"/>
      <c r="H391" s="202"/>
      <c r="I391" s="205"/>
      <c r="J391" s="216">
        <f>BK391</f>
        <v>0</v>
      </c>
      <c r="K391" s="202"/>
      <c r="L391" s="207"/>
      <c r="M391" s="208"/>
      <c r="N391" s="209"/>
      <c r="O391" s="209"/>
      <c r="P391" s="210">
        <f>SUM(P392:P440)</f>
        <v>0</v>
      </c>
      <c r="Q391" s="209"/>
      <c r="R391" s="210">
        <f>SUM(R392:R440)</f>
        <v>0.51033280000000003</v>
      </c>
      <c r="S391" s="209"/>
      <c r="T391" s="211">
        <f>SUM(T392:T440)</f>
        <v>0.10711999999999999</v>
      </c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R391" s="212" t="s">
        <v>86</v>
      </c>
      <c r="AT391" s="213" t="s">
        <v>75</v>
      </c>
      <c r="AU391" s="213" t="s">
        <v>81</v>
      </c>
      <c r="AY391" s="212" t="s">
        <v>144</v>
      </c>
      <c r="BK391" s="214">
        <f>SUM(BK392:BK440)</f>
        <v>0</v>
      </c>
    </row>
    <row r="392" s="2" customFormat="1" ht="24.15" customHeight="1">
      <c r="A392" s="39"/>
      <c r="B392" s="40"/>
      <c r="C392" s="217" t="s">
        <v>573</v>
      </c>
      <c r="D392" s="217" t="s">
        <v>146</v>
      </c>
      <c r="E392" s="218" t="s">
        <v>574</v>
      </c>
      <c r="F392" s="219" t="s">
        <v>575</v>
      </c>
      <c r="G392" s="220" t="s">
        <v>158</v>
      </c>
      <c r="H392" s="221">
        <v>35</v>
      </c>
      <c r="I392" s="222"/>
      <c r="J392" s="223">
        <f>ROUND(I392*H392,2)</f>
        <v>0</v>
      </c>
      <c r="K392" s="219" t="s">
        <v>150</v>
      </c>
      <c r="L392" s="45"/>
      <c r="M392" s="224" t="s">
        <v>1</v>
      </c>
      <c r="N392" s="225" t="s">
        <v>41</v>
      </c>
      <c r="O392" s="92"/>
      <c r="P392" s="226">
        <f>O392*H392</f>
        <v>0</v>
      </c>
      <c r="Q392" s="226">
        <v>0</v>
      </c>
      <c r="R392" s="226">
        <f>Q392*H392</f>
        <v>0</v>
      </c>
      <c r="S392" s="226">
        <v>0</v>
      </c>
      <c r="T392" s="227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28" t="s">
        <v>228</v>
      </c>
      <c r="AT392" s="228" t="s">
        <v>146</v>
      </c>
      <c r="AU392" s="228" t="s">
        <v>86</v>
      </c>
      <c r="AY392" s="18" t="s">
        <v>144</v>
      </c>
      <c r="BE392" s="229">
        <f>IF(N392="základní",J392,0)</f>
        <v>0</v>
      </c>
      <c r="BF392" s="229">
        <f>IF(N392="snížená",J392,0)</f>
        <v>0</v>
      </c>
      <c r="BG392" s="229">
        <f>IF(N392="zákl. přenesená",J392,0)</f>
        <v>0</v>
      </c>
      <c r="BH392" s="229">
        <f>IF(N392="sníž. přenesená",J392,0)</f>
        <v>0</v>
      </c>
      <c r="BI392" s="229">
        <f>IF(N392="nulová",J392,0)</f>
        <v>0</v>
      </c>
      <c r="BJ392" s="18" t="s">
        <v>81</v>
      </c>
      <c r="BK392" s="229">
        <f>ROUND(I392*H392,2)</f>
        <v>0</v>
      </c>
      <c r="BL392" s="18" t="s">
        <v>228</v>
      </c>
      <c r="BM392" s="228" t="s">
        <v>576</v>
      </c>
    </row>
    <row r="393" s="13" customFormat="1">
      <c r="A393" s="13"/>
      <c r="B393" s="230"/>
      <c r="C393" s="231"/>
      <c r="D393" s="232" t="s">
        <v>160</v>
      </c>
      <c r="E393" s="233" t="s">
        <v>1</v>
      </c>
      <c r="F393" s="234" t="s">
        <v>577</v>
      </c>
      <c r="G393" s="231"/>
      <c r="H393" s="235">
        <v>20.5</v>
      </c>
      <c r="I393" s="236"/>
      <c r="J393" s="231"/>
      <c r="K393" s="231"/>
      <c r="L393" s="237"/>
      <c r="M393" s="238"/>
      <c r="N393" s="239"/>
      <c r="O393" s="239"/>
      <c r="P393" s="239"/>
      <c r="Q393" s="239"/>
      <c r="R393" s="239"/>
      <c r="S393" s="239"/>
      <c r="T393" s="240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1" t="s">
        <v>160</v>
      </c>
      <c r="AU393" s="241" t="s">
        <v>86</v>
      </c>
      <c r="AV393" s="13" t="s">
        <v>86</v>
      </c>
      <c r="AW393" s="13" t="s">
        <v>32</v>
      </c>
      <c r="AX393" s="13" t="s">
        <v>76</v>
      </c>
      <c r="AY393" s="241" t="s">
        <v>144</v>
      </c>
    </row>
    <row r="394" s="13" customFormat="1">
      <c r="A394" s="13"/>
      <c r="B394" s="230"/>
      <c r="C394" s="231"/>
      <c r="D394" s="232" t="s">
        <v>160</v>
      </c>
      <c r="E394" s="233" t="s">
        <v>1</v>
      </c>
      <c r="F394" s="234" t="s">
        <v>578</v>
      </c>
      <c r="G394" s="231"/>
      <c r="H394" s="235">
        <v>14.5</v>
      </c>
      <c r="I394" s="236"/>
      <c r="J394" s="231"/>
      <c r="K394" s="231"/>
      <c r="L394" s="237"/>
      <c r="M394" s="238"/>
      <c r="N394" s="239"/>
      <c r="O394" s="239"/>
      <c r="P394" s="239"/>
      <c r="Q394" s="239"/>
      <c r="R394" s="239"/>
      <c r="S394" s="239"/>
      <c r="T394" s="240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1" t="s">
        <v>160</v>
      </c>
      <c r="AU394" s="241" t="s">
        <v>86</v>
      </c>
      <c r="AV394" s="13" t="s">
        <v>86</v>
      </c>
      <c r="AW394" s="13" t="s">
        <v>32</v>
      </c>
      <c r="AX394" s="13" t="s">
        <v>76</v>
      </c>
      <c r="AY394" s="241" t="s">
        <v>144</v>
      </c>
    </row>
    <row r="395" s="14" customFormat="1">
      <c r="A395" s="14"/>
      <c r="B395" s="242"/>
      <c r="C395" s="243"/>
      <c r="D395" s="232" t="s">
        <v>160</v>
      </c>
      <c r="E395" s="244" t="s">
        <v>1</v>
      </c>
      <c r="F395" s="245" t="s">
        <v>165</v>
      </c>
      <c r="G395" s="243"/>
      <c r="H395" s="246">
        <v>35</v>
      </c>
      <c r="I395" s="247"/>
      <c r="J395" s="243"/>
      <c r="K395" s="243"/>
      <c r="L395" s="248"/>
      <c r="M395" s="249"/>
      <c r="N395" s="250"/>
      <c r="O395" s="250"/>
      <c r="P395" s="250"/>
      <c r="Q395" s="250"/>
      <c r="R395" s="250"/>
      <c r="S395" s="250"/>
      <c r="T395" s="251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2" t="s">
        <v>160</v>
      </c>
      <c r="AU395" s="252" t="s">
        <v>86</v>
      </c>
      <c r="AV395" s="14" t="s">
        <v>99</v>
      </c>
      <c r="AW395" s="14" t="s">
        <v>32</v>
      </c>
      <c r="AX395" s="14" t="s">
        <v>76</v>
      </c>
      <c r="AY395" s="252" t="s">
        <v>144</v>
      </c>
    </row>
    <row r="396" s="15" customFormat="1">
      <c r="A396" s="15"/>
      <c r="B396" s="253"/>
      <c r="C396" s="254"/>
      <c r="D396" s="232" t="s">
        <v>160</v>
      </c>
      <c r="E396" s="255" t="s">
        <v>96</v>
      </c>
      <c r="F396" s="256" t="s">
        <v>166</v>
      </c>
      <c r="G396" s="254"/>
      <c r="H396" s="257">
        <v>35</v>
      </c>
      <c r="I396" s="258"/>
      <c r="J396" s="254"/>
      <c r="K396" s="254"/>
      <c r="L396" s="259"/>
      <c r="M396" s="260"/>
      <c r="N396" s="261"/>
      <c r="O396" s="261"/>
      <c r="P396" s="261"/>
      <c r="Q396" s="261"/>
      <c r="R396" s="261"/>
      <c r="S396" s="261"/>
      <c r="T396" s="262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63" t="s">
        <v>160</v>
      </c>
      <c r="AU396" s="263" t="s">
        <v>86</v>
      </c>
      <c r="AV396" s="15" t="s">
        <v>151</v>
      </c>
      <c r="AW396" s="15" t="s">
        <v>32</v>
      </c>
      <c r="AX396" s="15" t="s">
        <v>81</v>
      </c>
      <c r="AY396" s="263" t="s">
        <v>144</v>
      </c>
    </row>
    <row r="397" s="2" customFormat="1" ht="16.5" customHeight="1">
      <c r="A397" s="39"/>
      <c r="B397" s="40"/>
      <c r="C397" s="217" t="s">
        <v>579</v>
      </c>
      <c r="D397" s="217" t="s">
        <v>146</v>
      </c>
      <c r="E397" s="218" t="s">
        <v>580</v>
      </c>
      <c r="F397" s="219" t="s">
        <v>581</v>
      </c>
      <c r="G397" s="220" t="s">
        <v>158</v>
      </c>
      <c r="H397" s="221">
        <v>35</v>
      </c>
      <c r="I397" s="222"/>
      <c r="J397" s="223">
        <f>ROUND(I397*H397,2)</f>
        <v>0</v>
      </c>
      <c r="K397" s="219" t="s">
        <v>150</v>
      </c>
      <c r="L397" s="45"/>
      <c r="M397" s="224" t="s">
        <v>1</v>
      </c>
      <c r="N397" s="225" t="s">
        <v>41</v>
      </c>
      <c r="O397" s="92"/>
      <c r="P397" s="226">
        <f>O397*H397</f>
        <v>0</v>
      </c>
      <c r="Q397" s="226">
        <v>0</v>
      </c>
      <c r="R397" s="226">
        <f>Q397*H397</f>
        <v>0</v>
      </c>
      <c r="S397" s="226">
        <v>0</v>
      </c>
      <c r="T397" s="227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28" t="s">
        <v>228</v>
      </c>
      <c r="AT397" s="228" t="s">
        <v>146</v>
      </c>
      <c r="AU397" s="228" t="s">
        <v>86</v>
      </c>
      <c r="AY397" s="18" t="s">
        <v>144</v>
      </c>
      <c r="BE397" s="229">
        <f>IF(N397="základní",J397,0)</f>
        <v>0</v>
      </c>
      <c r="BF397" s="229">
        <f>IF(N397="snížená",J397,0)</f>
        <v>0</v>
      </c>
      <c r="BG397" s="229">
        <f>IF(N397="zákl. přenesená",J397,0)</f>
        <v>0</v>
      </c>
      <c r="BH397" s="229">
        <f>IF(N397="sníž. přenesená",J397,0)</f>
        <v>0</v>
      </c>
      <c r="BI397" s="229">
        <f>IF(N397="nulová",J397,0)</f>
        <v>0</v>
      </c>
      <c r="BJ397" s="18" t="s">
        <v>81</v>
      </c>
      <c r="BK397" s="229">
        <f>ROUND(I397*H397,2)</f>
        <v>0</v>
      </c>
      <c r="BL397" s="18" t="s">
        <v>228</v>
      </c>
      <c r="BM397" s="228" t="s">
        <v>582</v>
      </c>
    </row>
    <row r="398" s="13" customFormat="1">
      <c r="A398" s="13"/>
      <c r="B398" s="230"/>
      <c r="C398" s="231"/>
      <c r="D398" s="232" t="s">
        <v>160</v>
      </c>
      <c r="E398" s="233" t="s">
        <v>1</v>
      </c>
      <c r="F398" s="234" t="s">
        <v>96</v>
      </c>
      <c r="G398" s="231"/>
      <c r="H398" s="235">
        <v>35</v>
      </c>
      <c r="I398" s="236"/>
      <c r="J398" s="231"/>
      <c r="K398" s="231"/>
      <c r="L398" s="237"/>
      <c r="M398" s="238"/>
      <c r="N398" s="239"/>
      <c r="O398" s="239"/>
      <c r="P398" s="239"/>
      <c r="Q398" s="239"/>
      <c r="R398" s="239"/>
      <c r="S398" s="239"/>
      <c r="T398" s="240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1" t="s">
        <v>160</v>
      </c>
      <c r="AU398" s="241" t="s">
        <v>86</v>
      </c>
      <c r="AV398" s="13" t="s">
        <v>86</v>
      </c>
      <c r="AW398" s="13" t="s">
        <v>32</v>
      </c>
      <c r="AX398" s="13" t="s">
        <v>76</v>
      </c>
      <c r="AY398" s="241" t="s">
        <v>144</v>
      </c>
    </row>
    <row r="399" s="14" customFormat="1">
      <c r="A399" s="14"/>
      <c r="B399" s="242"/>
      <c r="C399" s="243"/>
      <c r="D399" s="232" t="s">
        <v>160</v>
      </c>
      <c r="E399" s="244" t="s">
        <v>1</v>
      </c>
      <c r="F399" s="245" t="s">
        <v>165</v>
      </c>
      <c r="G399" s="243"/>
      <c r="H399" s="246">
        <v>35</v>
      </c>
      <c r="I399" s="247"/>
      <c r="J399" s="243"/>
      <c r="K399" s="243"/>
      <c r="L399" s="248"/>
      <c r="M399" s="249"/>
      <c r="N399" s="250"/>
      <c r="O399" s="250"/>
      <c r="P399" s="250"/>
      <c r="Q399" s="250"/>
      <c r="R399" s="250"/>
      <c r="S399" s="250"/>
      <c r="T399" s="251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2" t="s">
        <v>160</v>
      </c>
      <c r="AU399" s="252" t="s">
        <v>86</v>
      </c>
      <c r="AV399" s="14" t="s">
        <v>99</v>
      </c>
      <c r="AW399" s="14" t="s">
        <v>32</v>
      </c>
      <c r="AX399" s="14" t="s">
        <v>76</v>
      </c>
      <c r="AY399" s="252" t="s">
        <v>144</v>
      </c>
    </row>
    <row r="400" s="15" customFormat="1">
      <c r="A400" s="15"/>
      <c r="B400" s="253"/>
      <c r="C400" s="254"/>
      <c r="D400" s="232" t="s">
        <v>160</v>
      </c>
      <c r="E400" s="255" t="s">
        <v>1</v>
      </c>
      <c r="F400" s="256" t="s">
        <v>166</v>
      </c>
      <c r="G400" s="254"/>
      <c r="H400" s="257">
        <v>35</v>
      </c>
      <c r="I400" s="258"/>
      <c r="J400" s="254"/>
      <c r="K400" s="254"/>
      <c r="L400" s="259"/>
      <c r="M400" s="260"/>
      <c r="N400" s="261"/>
      <c r="O400" s="261"/>
      <c r="P400" s="261"/>
      <c r="Q400" s="261"/>
      <c r="R400" s="261"/>
      <c r="S400" s="261"/>
      <c r="T400" s="262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63" t="s">
        <v>160</v>
      </c>
      <c r="AU400" s="263" t="s">
        <v>86</v>
      </c>
      <c r="AV400" s="15" t="s">
        <v>151</v>
      </c>
      <c r="AW400" s="15" t="s">
        <v>32</v>
      </c>
      <c r="AX400" s="15" t="s">
        <v>81</v>
      </c>
      <c r="AY400" s="263" t="s">
        <v>144</v>
      </c>
    </row>
    <row r="401" s="2" customFormat="1" ht="24.15" customHeight="1">
      <c r="A401" s="39"/>
      <c r="B401" s="40"/>
      <c r="C401" s="217" t="s">
        <v>583</v>
      </c>
      <c r="D401" s="217" t="s">
        <v>146</v>
      </c>
      <c r="E401" s="218" t="s">
        <v>584</v>
      </c>
      <c r="F401" s="219" t="s">
        <v>585</v>
      </c>
      <c r="G401" s="220" t="s">
        <v>158</v>
      </c>
      <c r="H401" s="221">
        <v>35</v>
      </c>
      <c r="I401" s="222"/>
      <c r="J401" s="223">
        <f>ROUND(I401*H401,2)</f>
        <v>0</v>
      </c>
      <c r="K401" s="219" t="s">
        <v>150</v>
      </c>
      <c r="L401" s="45"/>
      <c r="M401" s="224" t="s">
        <v>1</v>
      </c>
      <c r="N401" s="225" t="s">
        <v>41</v>
      </c>
      <c r="O401" s="92"/>
      <c r="P401" s="226">
        <f>O401*H401</f>
        <v>0</v>
      </c>
      <c r="Q401" s="226">
        <v>3.0000000000000001E-05</v>
      </c>
      <c r="R401" s="226">
        <f>Q401*H401</f>
        <v>0.0010499999999999999</v>
      </c>
      <c r="S401" s="226">
        <v>0</v>
      </c>
      <c r="T401" s="227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28" t="s">
        <v>228</v>
      </c>
      <c r="AT401" s="228" t="s">
        <v>146</v>
      </c>
      <c r="AU401" s="228" t="s">
        <v>86</v>
      </c>
      <c r="AY401" s="18" t="s">
        <v>144</v>
      </c>
      <c r="BE401" s="229">
        <f>IF(N401="základní",J401,0)</f>
        <v>0</v>
      </c>
      <c r="BF401" s="229">
        <f>IF(N401="snížená",J401,0)</f>
        <v>0</v>
      </c>
      <c r="BG401" s="229">
        <f>IF(N401="zákl. přenesená",J401,0)</f>
        <v>0</v>
      </c>
      <c r="BH401" s="229">
        <f>IF(N401="sníž. přenesená",J401,0)</f>
        <v>0</v>
      </c>
      <c r="BI401" s="229">
        <f>IF(N401="nulová",J401,0)</f>
        <v>0</v>
      </c>
      <c r="BJ401" s="18" t="s">
        <v>81</v>
      </c>
      <c r="BK401" s="229">
        <f>ROUND(I401*H401,2)</f>
        <v>0</v>
      </c>
      <c r="BL401" s="18" t="s">
        <v>228</v>
      </c>
      <c r="BM401" s="228" t="s">
        <v>586</v>
      </c>
    </row>
    <row r="402" s="13" customFormat="1">
      <c r="A402" s="13"/>
      <c r="B402" s="230"/>
      <c r="C402" s="231"/>
      <c r="D402" s="232" t="s">
        <v>160</v>
      </c>
      <c r="E402" s="233" t="s">
        <v>1</v>
      </c>
      <c r="F402" s="234" t="s">
        <v>96</v>
      </c>
      <c r="G402" s="231"/>
      <c r="H402" s="235">
        <v>35</v>
      </c>
      <c r="I402" s="236"/>
      <c r="J402" s="231"/>
      <c r="K402" s="231"/>
      <c r="L402" s="237"/>
      <c r="M402" s="238"/>
      <c r="N402" s="239"/>
      <c r="O402" s="239"/>
      <c r="P402" s="239"/>
      <c r="Q402" s="239"/>
      <c r="R402" s="239"/>
      <c r="S402" s="239"/>
      <c r="T402" s="240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1" t="s">
        <v>160</v>
      </c>
      <c r="AU402" s="241" t="s">
        <v>86</v>
      </c>
      <c r="AV402" s="13" t="s">
        <v>86</v>
      </c>
      <c r="AW402" s="13" t="s">
        <v>32</v>
      </c>
      <c r="AX402" s="13" t="s">
        <v>76</v>
      </c>
      <c r="AY402" s="241" t="s">
        <v>144</v>
      </c>
    </row>
    <row r="403" s="14" customFormat="1">
      <c r="A403" s="14"/>
      <c r="B403" s="242"/>
      <c r="C403" s="243"/>
      <c r="D403" s="232" t="s">
        <v>160</v>
      </c>
      <c r="E403" s="244" t="s">
        <v>1</v>
      </c>
      <c r="F403" s="245" t="s">
        <v>165</v>
      </c>
      <c r="G403" s="243"/>
      <c r="H403" s="246">
        <v>35</v>
      </c>
      <c r="I403" s="247"/>
      <c r="J403" s="243"/>
      <c r="K403" s="243"/>
      <c r="L403" s="248"/>
      <c r="M403" s="249"/>
      <c r="N403" s="250"/>
      <c r="O403" s="250"/>
      <c r="P403" s="250"/>
      <c r="Q403" s="250"/>
      <c r="R403" s="250"/>
      <c r="S403" s="250"/>
      <c r="T403" s="251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2" t="s">
        <v>160</v>
      </c>
      <c r="AU403" s="252" t="s">
        <v>86</v>
      </c>
      <c r="AV403" s="14" t="s">
        <v>99</v>
      </c>
      <c r="AW403" s="14" t="s">
        <v>32</v>
      </c>
      <c r="AX403" s="14" t="s">
        <v>76</v>
      </c>
      <c r="AY403" s="252" t="s">
        <v>144</v>
      </c>
    </row>
    <row r="404" s="15" customFormat="1">
      <c r="A404" s="15"/>
      <c r="B404" s="253"/>
      <c r="C404" s="254"/>
      <c r="D404" s="232" t="s">
        <v>160</v>
      </c>
      <c r="E404" s="255" t="s">
        <v>1</v>
      </c>
      <c r="F404" s="256" t="s">
        <v>166</v>
      </c>
      <c r="G404" s="254"/>
      <c r="H404" s="257">
        <v>35</v>
      </c>
      <c r="I404" s="258"/>
      <c r="J404" s="254"/>
      <c r="K404" s="254"/>
      <c r="L404" s="259"/>
      <c r="M404" s="260"/>
      <c r="N404" s="261"/>
      <c r="O404" s="261"/>
      <c r="P404" s="261"/>
      <c r="Q404" s="261"/>
      <c r="R404" s="261"/>
      <c r="S404" s="261"/>
      <c r="T404" s="262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63" t="s">
        <v>160</v>
      </c>
      <c r="AU404" s="263" t="s">
        <v>86</v>
      </c>
      <c r="AV404" s="15" t="s">
        <v>151</v>
      </c>
      <c r="AW404" s="15" t="s">
        <v>32</v>
      </c>
      <c r="AX404" s="15" t="s">
        <v>81</v>
      </c>
      <c r="AY404" s="263" t="s">
        <v>144</v>
      </c>
    </row>
    <row r="405" s="2" customFormat="1" ht="33" customHeight="1">
      <c r="A405" s="39"/>
      <c r="B405" s="40"/>
      <c r="C405" s="217" t="s">
        <v>587</v>
      </c>
      <c r="D405" s="217" t="s">
        <v>146</v>
      </c>
      <c r="E405" s="218" t="s">
        <v>588</v>
      </c>
      <c r="F405" s="219" t="s">
        <v>589</v>
      </c>
      <c r="G405" s="220" t="s">
        <v>158</v>
      </c>
      <c r="H405" s="221">
        <v>35</v>
      </c>
      <c r="I405" s="222"/>
      <c r="J405" s="223">
        <f>ROUND(I405*H405,2)</f>
        <v>0</v>
      </c>
      <c r="K405" s="219" t="s">
        <v>150</v>
      </c>
      <c r="L405" s="45"/>
      <c r="M405" s="224" t="s">
        <v>1</v>
      </c>
      <c r="N405" s="225" t="s">
        <v>41</v>
      </c>
      <c r="O405" s="92"/>
      <c r="P405" s="226">
        <f>O405*H405</f>
        <v>0</v>
      </c>
      <c r="Q405" s="226">
        <v>0.0075799999999999999</v>
      </c>
      <c r="R405" s="226">
        <f>Q405*H405</f>
        <v>0.26529999999999998</v>
      </c>
      <c r="S405" s="226">
        <v>0</v>
      </c>
      <c r="T405" s="227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28" t="s">
        <v>228</v>
      </c>
      <c r="AT405" s="228" t="s">
        <v>146</v>
      </c>
      <c r="AU405" s="228" t="s">
        <v>86</v>
      </c>
      <c r="AY405" s="18" t="s">
        <v>144</v>
      </c>
      <c r="BE405" s="229">
        <f>IF(N405="základní",J405,0)</f>
        <v>0</v>
      </c>
      <c r="BF405" s="229">
        <f>IF(N405="snížená",J405,0)</f>
        <v>0</v>
      </c>
      <c r="BG405" s="229">
        <f>IF(N405="zákl. přenesená",J405,0)</f>
        <v>0</v>
      </c>
      <c r="BH405" s="229">
        <f>IF(N405="sníž. přenesená",J405,0)</f>
        <v>0</v>
      </c>
      <c r="BI405" s="229">
        <f>IF(N405="nulová",J405,0)</f>
        <v>0</v>
      </c>
      <c r="BJ405" s="18" t="s">
        <v>81</v>
      </c>
      <c r="BK405" s="229">
        <f>ROUND(I405*H405,2)</f>
        <v>0</v>
      </c>
      <c r="BL405" s="18" t="s">
        <v>228</v>
      </c>
      <c r="BM405" s="228" t="s">
        <v>590</v>
      </c>
    </row>
    <row r="406" s="13" customFormat="1">
      <c r="A406" s="13"/>
      <c r="B406" s="230"/>
      <c r="C406" s="231"/>
      <c r="D406" s="232" t="s">
        <v>160</v>
      </c>
      <c r="E406" s="233" t="s">
        <v>1</v>
      </c>
      <c r="F406" s="234" t="s">
        <v>96</v>
      </c>
      <c r="G406" s="231"/>
      <c r="H406" s="235">
        <v>35</v>
      </c>
      <c r="I406" s="236"/>
      <c r="J406" s="231"/>
      <c r="K406" s="231"/>
      <c r="L406" s="237"/>
      <c r="M406" s="238"/>
      <c r="N406" s="239"/>
      <c r="O406" s="239"/>
      <c r="P406" s="239"/>
      <c r="Q406" s="239"/>
      <c r="R406" s="239"/>
      <c r="S406" s="239"/>
      <c r="T406" s="240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1" t="s">
        <v>160</v>
      </c>
      <c r="AU406" s="241" t="s">
        <v>86</v>
      </c>
      <c r="AV406" s="13" t="s">
        <v>86</v>
      </c>
      <c r="AW406" s="13" t="s">
        <v>32</v>
      </c>
      <c r="AX406" s="13" t="s">
        <v>76</v>
      </c>
      <c r="AY406" s="241" t="s">
        <v>144</v>
      </c>
    </row>
    <row r="407" s="14" customFormat="1">
      <c r="A407" s="14"/>
      <c r="B407" s="242"/>
      <c r="C407" s="243"/>
      <c r="D407" s="232" t="s">
        <v>160</v>
      </c>
      <c r="E407" s="244" t="s">
        <v>1</v>
      </c>
      <c r="F407" s="245" t="s">
        <v>165</v>
      </c>
      <c r="G407" s="243"/>
      <c r="H407" s="246">
        <v>35</v>
      </c>
      <c r="I407" s="247"/>
      <c r="J407" s="243"/>
      <c r="K407" s="243"/>
      <c r="L407" s="248"/>
      <c r="M407" s="249"/>
      <c r="N407" s="250"/>
      <c r="O407" s="250"/>
      <c r="P407" s="250"/>
      <c r="Q407" s="250"/>
      <c r="R407" s="250"/>
      <c r="S407" s="250"/>
      <c r="T407" s="251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2" t="s">
        <v>160</v>
      </c>
      <c r="AU407" s="252" t="s">
        <v>86</v>
      </c>
      <c r="AV407" s="14" t="s">
        <v>99</v>
      </c>
      <c r="AW407" s="14" t="s">
        <v>32</v>
      </c>
      <c r="AX407" s="14" t="s">
        <v>76</v>
      </c>
      <c r="AY407" s="252" t="s">
        <v>144</v>
      </c>
    </row>
    <row r="408" s="15" customFormat="1">
      <c r="A408" s="15"/>
      <c r="B408" s="253"/>
      <c r="C408" s="254"/>
      <c r="D408" s="232" t="s">
        <v>160</v>
      </c>
      <c r="E408" s="255" t="s">
        <v>1</v>
      </c>
      <c r="F408" s="256" t="s">
        <v>166</v>
      </c>
      <c r="G408" s="254"/>
      <c r="H408" s="257">
        <v>35</v>
      </c>
      <c r="I408" s="258"/>
      <c r="J408" s="254"/>
      <c r="K408" s="254"/>
      <c r="L408" s="259"/>
      <c r="M408" s="260"/>
      <c r="N408" s="261"/>
      <c r="O408" s="261"/>
      <c r="P408" s="261"/>
      <c r="Q408" s="261"/>
      <c r="R408" s="261"/>
      <c r="S408" s="261"/>
      <c r="T408" s="262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T408" s="263" t="s">
        <v>160</v>
      </c>
      <c r="AU408" s="263" t="s">
        <v>86</v>
      </c>
      <c r="AV408" s="15" t="s">
        <v>151</v>
      </c>
      <c r="AW408" s="15" t="s">
        <v>32</v>
      </c>
      <c r="AX408" s="15" t="s">
        <v>81</v>
      </c>
      <c r="AY408" s="263" t="s">
        <v>144</v>
      </c>
    </row>
    <row r="409" s="2" customFormat="1" ht="24.15" customHeight="1">
      <c r="A409" s="39"/>
      <c r="B409" s="40"/>
      <c r="C409" s="217" t="s">
        <v>591</v>
      </c>
      <c r="D409" s="217" t="s">
        <v>146</v>
      </c>
      <c r="E409" s="218" t="s">
        <v>592</v>
      </c>
      <c r="F409" s="219" t="s">
        <v>593</v>
      </c>
      <c r="G409" s="220" t="s">
        <v>158</v>
      </c>
      <c r="H409" s="221">
        <v>38.299999999999997</v>
      </c>
      <c r="I409" s="222"/>
      <c r="J409" s="223">
        <f>ROUND(I409*H409,2)</f>
        <v>0</v>
      </c>
      <c r="K409" s="219" t="s">
        <v>150</v>
      </c>
      <c r="L409" s="45"/>
      <c r="M409" s="224" t="s">
        <v>1</v>
      </c>
      <c r="N409" s="225" t="s">
        <v>41</v>
      </c>
      <c r="O409" s="92"/>
      <c r="P409" s="226">
        <f>O409*H409</f>
        <v>0</v>
      </c>
      <c r="Q409" s="226">
        <v>0</v>
      </c>
      <c r="R409" s="226">
        <f>Q409*H409</f>
        <v>0</v>
      </c>
      <c r="S409" s="226">
        <v>0.0025000000000000001</v>
      </c>
      <c r="T409" s="227">
        <f>S409*H409</f>
        <v>0.095750000000000002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28" t="s">
        <v>228</v>
      </c>
      <c r="AT409" s="228" t="s">
        <v>146</v>
      </c>
      <c r="AU409" s="228" t="s">
        <v>86</v>
      </c>
      <c r="AY409" s="18" t="s">
        <v>144</v>
      </c>
      <c r="BE409" s="229">
        <f>IF(N409="základní",J409,0)</f>
        <v>0</v>
      </c>
      <c r="BF409" s="229">
        <f>IF(N409="snížená",J409,0)</f>
        <v>0</v>
      </c>
      <c r="BG409" s="229">
        <f>IF(N409="zákl. přenesená",J409,0)</f>
        <v>0</v>
      </c>
      <c r="BH409" s="229">
        <f>IF(N409="sníž. přenesená",J409,0)</f>
        <v>0</v>
      </c>
      <c r="BI409" s="229">
        <f>IF(N409="nulová",J409,0)</f>
        <v>0</v>
      </c>
      <c r="BJ409" s="18" t="s">
        <v>81</v>
      </c>
      <c r="BK409" s="229">
        <f>ROUND(I409*H409,2)</f>
        <v>0</v>
      </c>
      <c r="BL409" s="18" t="s">
        <v>228</v>
      </c>
      <c r="BM409" s="228" t="s">
        <v>594</v>
      </c>
    </row>
    <row r="410" s="13" customFormat="1">
      <c r="A410" s="13"/>
      <c r="B410" s="230"/>
      <c r="C410" s="231"/>
      <c r="D410" s="232" t="s">
        <v>160</v>
      </c>
      <c r="E410" s="233" t="s">
        <v>1</v>
      </c>
      <c r="F410" s="234" t="s">
        <v>595</v>
      </c>
      <c r="G410" s="231"/>
      <c r="H410" s="235">
        <v>20.300000000000001</v>
      </c>
      <c r="I410" s="236"/>
      <c r="J410" s="231"/>
      <c r="K410" s="231"/>
      <c r="L410" s="237"/>
      <c r="M410" s="238"/>
      <c r="N410" s="239"/>
      <c r="O410" s="239"/>
      <c r="P410" s="239"/>
      <c r="Q410" s="239"/>
      <c r="R410" s="239"/>
      <c r="S410" s="239"/>
      <c r="T410" s="240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1" t="s">
        <v>160</v>
      </c>
      <c r="AU410" s="241" t="s">
        <v>86</v>
      </c>
      <c r="AV410" s="13" t="s">
        <v>86</v>
      </c>
      <c r="AW410" s="13" t="s">
        <v>32</v>
      </c>
      <c r="AX410" s="13" t="s">
        <v>76</v>
      </c>
      <c r="AY410" s="241" t="s">
        <v>144</v>
      </c>
    </row>
    <row r="411" s="13" customFormat="1">
      <c r="A411" s="13"/>
      <c r="B411" s="230"/>
      <c r="C411" s="231"/>
      <c r="D411" s="232" t="s">
        <v>160</v>
      </c>
      <c r="E411" s="233" t="s">
        <v>1</v>
      </c>
      <c r="F411" s="234" t="s">
        <v>596</v>
      </c>
      <c r="G411" s="231"/>
      <c r="H411" s="235">
        <v>18</v>
      </c>
      <c r="I411" s="236"/>
      <c r="J411" s="231"/>
      <c r="K411" s="231"/>
      <c r="L411" s="237"/>
      <c r="M411" s="238"/>
      <c r="N411" s="239"/>
      <c r="O411" s="239"/>
      <c r="P411" s="239"/>
      <c r="Q411" s="239"/>
      <c r="R411" s="239"/>
      <c r="S411" s="239"/>
      <c r="T411" s="240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1" t="s">
        <v>160</v>
      </c>
      <c r="AU411" s="241" t="s">
        <v>86</v>
      </c>
      <c r="AV411" s="13" t="s">
        <v>86</v>
      </c>
      <c r="AW411" s="13" t="s">
        <v>32</v>
      </c>
      <c r="AX411" s="13" t="s">
        <v>76</v>
      </c>
      <c r="AY411" s="241" t="s">
        <v>144</v>
      </c>
    </row>
    <row r="412" s="14" customFormat="1">
      <c r="A412" s="14"/>
      <c r="B412" s="242"/>
      <c r="C412" s="243"/>
      <c r="D412" s="232" t="s">
        <v>160</v>
      </c>
      <c r="E412" s="244" t="s">
        <v>1</v>
      </c>
      <c r="F412" s="245" t="s">
        <v>165</v>
      </c>
      <c r="G412" s="243"/>
      <c r="H412" s="246">
        <v>38.299999999999997</v>
      </c>
      <c r="I412" s="247"/>
      <c r="J412" s="243"/>
      <c r="K412" s="243"/>
      <c r="L412" s="248"/>
      <c r="M412" s="249"/>
      <c r="N412" s="250"/>
      <c r="O412" s="250"/>
      <c r="P412" s="250"/>
      <c r="Q412" s="250"/>
      <c r="R412" s="250"/>
      <c r="S412" s="250"/>
      <c r="T412" s="251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2" t="s">
        <v>160</v>
      </c>
      <c r="AU412" s="252" t="s">
        <v>86</v>
      </c>
      <c r="AV412" s="14" t="s">
        <v>99</v>
      </c>
      <c r="AW412" s="14" t="s">
        <v>32</v>
      </c>
      <c r="AX412" s="14" t="s">
        <v>76</v>
      </c>
      <c r="AY412" s="252" t="s">
        <v>144</v>
      </c>
    </row>
    <row r="413" s="15" customFormat="1">
      <c r="A413" s="15"/>
      <c r="B413" s="253"/>
      <c r="C413" s="254"/>
      <c r="D413" s="232" t="s">
        <v>160</v>
      </c>
      <c r="E413" s="255" t="s">
        <v>1</v>
      </c>
      <c r="F413" s="256" t="s">
        <v>166</v>
      </c>
      <c r="G413" s="254"/>
      <c r="H413" s="257">
        <v>38.299999999999997</v>
      </c>
      <c r="I413" s="258"/>
      <c r="J413" s="254"/>
      <c r="K413" s="254"/>
      <c r="L413" s="259"/>
      <c r="M413" s="260"/>
      <c r="N413" s="261"/>
      <c r="O413" s="261"/>
      <c r="P413" s="261"/>
      <c r="Q413" s="261"/>
      <c r="R413" s="261"/>
      <c r="S413" s="261"/>
      <c r="T413" s="262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63" t="s">
        <v>160</v>
      </c>
      <c r="AU413" s="263" t="s">
        <v>86</v>
      </c>
      <c r="AV413" s="15" t="s">
        <v>151</v>
      </c>
      <c r="AW413" s="15" t="s">
        <v>32</v>
      </c>
      <c r="AX413" s="15" t="s">
        <v>81</v>
      </c>
      <c r="AY413" s="263" t="s">
        <v>144</v>
      </c>
    </row>
    <row r="414" s="2" customFormat="1" ht="21.75" customHeight="1">
      <c r="A414" s="39"/>
      <c r="B414" s="40"/>
      <c r="C414" s="217" t="s">
        <v>597</v>
      </c>
      <c r="D414" s="217" t="s">
        <v>146</v>
      </c>
      <c r="E414" s="218" t="s">
        <v>598</v>
      </c>
      <c r="F414" s="219" t="s">
        <v>599</v>
      </c>
      <c r="G414" s="220" t="s">
        <v>158</v>
      </c>
      <c r="H414" s="221">
        <v>35</v>
      </c>
      <c r="I414" s="222"/>
      <c r="J414" s="223">
        <f>ROUND(I414*H414,2)</f>
        <v>0</v>
      </c>
      <c r="K414" s="219" t="s">
        <v>150</v>
      </c>
      <c r="L414" s="45"/>
      <c r="M414" s="224" t="s">
        <v>1</v>
      </c>
      <c r="N414" s="225" t="s">
        <v>41</v>
      </c>
      <c r="O414" s="92"/>
      <c r="P414" s="226">
        <f>O414*H414</f>
        <v>0</v>
      </c>
      <c r="Q414" s="226">
        <v>0.00029999999999999997</v>
      </c>
      <c r="R414" s="226">
        <f>Q414*H414</f>
        <v>0.010499999999999999</v>
      </c>
      <c r="S414" s="226">
        <v>0</v>
      </c>
      <c r="T414" s="227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28" t="s">
        <v>228</v>
      </c>
      <c r="AT414" s="228" t="s">
        <v>146</v>
      </c>
      <c r="AU414" s="228" t="s">
        <v>86</v>
      </c>
      <c r="AY414" s="18" t="s">
        <v>144</v>
      </c>
      <c r="BE414" s="229">
        <f>IF(N414="základní",J414,0)</f>
        <v>0</v>
      </c>
      <c r="BF414" s="229">
        <f>IF(N414="snížená",J414,0)</f>
        <v>0</v>
      </c>
      <c r="BG414" s="229">
        <f>IF(N414="zákl. přenesená",J414,0)</f>
        <v>0</v>
      </c>
      <c r="BH414" s="229">
        <f>IF(N414="sníž. přenesená",J414,0)</f>
        <v>0</v>
      </c>
      <c r="BI414" s="229">
        <f>IF(N414="nulová",J414,0)</f>
        <v>0</v>
      </c>
      <c r="BJ414" s="18" t="s">
        <v>81</v>
      </c>
      <c r="BK414" s="229">
        <f>ROUND(I414*H414,2)</f>
        <v>0</v>
      </c>
      <c r="BL414" s="18" t="s">
        <v>228</v>
      </c>
      <c r="BM414" s="228" t="s">
        <v>600</v>
      </c>
    </row>
    <row r="415" s="13" customFormat="1">
      <c r="A415" s="13"/>
      <c r="B415" s="230"/>
      <c r="C415" s="231"/>
      <c r="D415" s="232" t="s">
        <v>160</v>
      </c>
      <c r="E415" s="233" t="s">
        <v>1</v>
      </c>
      <c r="F415" s="234" t="s">
        <v>96</v>
      </c>
      <c r="G415" s="231"/>
      <c r="H415" s="235">
        <v>35</v>
      </c>
      <c r="I415" s="236"/>
      <c r="J415" s="231"/>
      <c r="K415" s="231"/>
      <c r="L415" s="237"/>
      <c r="M415" s="238"/>
      <c r="N415" s="239"/>
      <c r="O415" s="239"/>
      <c r="P415" s="239"/>
      <c r="Q415" s="239"/>
      <c r="R415" s="239"/>
      <c r="S415" s="239"/>
      <c r="T415" s="240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1" t="s">
        <v>160</v>
      </c>
      <c r="AU415" s="241" t="s">
        <v>86</v>
      </c>
      <c r="AV415" s="13" t="s">
        <v>86</v>
      </c>
      <c r="AW415" s="13" t="s">
        <v>32</v>
      </c>
      <c r="AX415" s="13" t="s">
        <v>76</v>
      </c>
      <c r="AY415" s="241" t="s">
        <v>144</v>
      </c>
    </row>
    <row r="416" s="14" customFormat="1">
      <c r="A416" s="14"/>
      <c r="B416" s="242"/>
      <c r="C416" s="243"/>
      <c r="D416" s="232" t="s">
        <v>160</v>
      </c>
      <c r="E416" s="244" t="s">
        <v>1</v>
      </c>
      <c r="F416" s="245" t="s">
        <v>165</v>
      </c>
      <c r="G416" s="243"/>
      <c r="H416" s="246">
        <v>35</v>
      </c>
      <c r="I416" s="247"/>
      <c r="J416" s="243"/>
      <c r="K416" s="243"/>
      <c r="L416" s="248"/>
      <c r="M416" s="249"/>
      <c r="N416" s="250"/>
      <c r="O416" s="250"/>
      <c r="P416" s="250"/>
      <c r="Q416" s="250"/>
      <c r="R416" s="250"/>
      <c r="S416" s="250"/>
      <c r="T416" s="251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52" t="s">
        <v>160</v>
      </c>
      <c r="AU416" s="252" t="s">
        <v>86</v>
      </c>
      <c r="AV416" s="14" t="s">
        <v>99</v>
      </c>
      <c r="AW416" s="14" t="s">
        <v>32</v>
      </c>
      <c r="AX416" s="14" t="s">
        <v>76</v>
      </c>
      <c r="AY416" s="252" t="s">
        <v>144</v>
      </c>
    </row>
    <row r="417" s="15" customFormat="1">
      <c r="A417" s="15"/>
      <c r="B417" s="253"/>
      <c r="C417" s="254"/>
      <c r="D417" s="232" t="s">
        <v>160</v>
      </c>
      <c r="E417" s="255" t="s">
        <v>1</v>
      </c>
      <c r="F417" s="256" t="s">
        <v>166</v>
      </c>
      <c r="G417" s="254"/>
      <c r="H417" s="257">
        <v>35</v>
      </c>
      <c r="I417" s="258"/>
      <c r="J417" s="254"/>
      <c r="K417" s="254"/>
      <c r="L417" s="259"/>
      <c r="M417" s="260"/>
      <c r="N417" s="261"/>
      <c r="O417" s="261"/>
      <c r="P417" s="261"/>
      <c r="Q417" s="261"/>
      <c r="R417" s="261"/>
      <c r="S417" s="261"/>
      <c r="T417" s="262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T417" s="263" t="s">
        <v>160</v>
      </c>
      <c r="AU417" s="263" t="s">
        <v>86</v>
      </c>
      <c r="AV417" s="15" t="s">
        <v>151</v>
      </c>
      <c r="AW417" s="15" t="s">
        <v>32</v>
      </c>
      <c r="AX417" s="15" t="s">
        <v>81</v>
      </c>
      <c r="AY417" s="263" t="s">
        <v>144</v>
      </c>
    </row>
    <row r="418" s="2" customFormat="1" ht="16.5" customHeight="1">
      <c r="A418" s="39"/>
      <c r="B418" s="40"/>
      <c r="C418" s="264" t="s">
        <v>601</v>
      </c>
      <c r="D418" s="264" t="s">
        <v>201</v>
      </c>
      <c r="E418" s="265" t="s">
        <v>602</v>
      </c>
      <c r="F418" s="266" t="s">
        <v>603</v>
      </c>
      <c r="G418" s="267" t="s">
        <v>158</v>
      </c>
      <c r="H418" s="268">
        <v>38.5</v>
      </c>
      <c r="I418" s="269"/>
      <c r="J418" s="270">
        <f>ROUND(I418*H418,2)</f>
        <v>0</v>
      </c>
      <c r="K418" s="266" t="s">
        <v>1</v>
      </c>
      <c r="L418" s="271"/>
      <c r="M418" s="272" t="s">
        <v>1</v>
      </c>
      <c r="N418" s="273" t="s">
        <v>41</v>
      </c>
      <c r="O418" s="92"/>
      <c r="P418" s="226">
        <f>O418*H418</f>
        <v>0</v>
      </c>
      <c r="Q418" s="226">
        <v>0.0051000000000000004</v>
      </c>
      <c r="R418" s="226">
        <f>Q418*H418</f>
        <v>0.19635000000000003</v>
      </c>
      <c r="S418" s="226">
        <v>0</v>
      </c>
      <c r="T418" s="227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28" t="s">
        <v>315</v>
      </c>
      <c r="AT418" s="228" t="s">
        <v>201</v>
      </c>
      <c r="AU418" s="228" t="s">
        <v>86</v>
      </c>
      <c r="AY418" s="18" t="s">
        <v>144</v>
      </c>
      <c r="BE418" s="229">
        <f>IF(N418="základní",J418,0)</f>
        <v>0</v>
      </c>
      <c r="BF418" s="229">
        <f>IF(N418="snížená",J418,0)</f>
        <v>0</v>
      </c>
      <c r="BG418" s="229">
        <f>IF(N418="zákl. přenesená",J418,0)</f>
        <v>0</v>
      </c>
      <c r="BH418" s="229">
        <f>IF(N418="sníž. přenesená",J418,0)</f>
        <v>0</v>
      </c>
      <c r="BI418" s="229">
        <f>IF(N418="nulová",J418,0)</f>
        <v>0</v>
      </c>
      <c r="BJ418" s="18" t="s">
        <v>81</v>
      </c>
      <c r="BK418" s="229">
        <f>ROUND(I418*H418,2)</f>
        <v>0</v>
      </c>
      <c r="BL418" s="18" t="s">
        <v>228</v>
      </c>
      <c r="BM418" s="228" t="s">
        <v>604</v>
      </c>
    </row>
    <row r="419" s="13" customFormat="1">
      <c r="A419" s="13"/>
      <c r="B419" s="230"/>
      <c r="C419" s="231"/>
      <c r="D419" s="232" t="s">
        <v>160</v>
      </c>
      <c r="E419" s="231"/>
      <c r="F419" s="234" t="s">
        <v>605</v>
      </c>
      <c r="G419" s="231"/>
      <c r="H419" s="235">
        <v>38.5</v>
      </c>
      <c r="I419" s="236"/>
      <c r="J419" s="231"/>
      <c r="K419" s="231"/>
      <c r="L419" s="237"/>
      <c r="M419" s="238"/>
      <c r="N419" s="239"/>
      <c r="O419" s="239"/>
      <c r="P419" s="239"/>
      <c r="Q419" s="239"/>
      <c r="R419" s="239"/>
      <c r="S419" s="239"/>
      <c r="T419" s="240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1" t="s">
        <v>160</v>
      </c>
      <c r="AU419" s="241" t="s">
        <v>86</v>
      </c>
      <c r="AV419" s="13" t="s">
        <v>86</v>
      </c>
      <c r="AW419" s="13" t="s">
        <v>4</v>
      </c>
      <c r="AX419" s="13" t="s">
        <v>81</v>
      </c>
      <c r="AY419" s="241" t="s">
        <v>144</v>
      </c>
    </row>
    <row r="420" s="2" customFormat="1" ht="21.75" customHeight="1">
      <c r="A420" s="39"/>
      <c r="B420" s="40"/>
      <c r="C420" s="217" t="s">
        <v>606</v>
      </c>
      <c r="D420" s="217" t="s">
        <v>146</v>
      </c>
      <c r="E420" s="218" t="s">
        <v>607</v>
      </c>
      <c r="F420" s="219" t="s">
        <v>608</v>
      </c>
      <c r="G420" s="220" t="s">
        <v>225</v>
      </c>
      <c r="H420" s="221">
        <v>37.899999999999999</v>
      </c>
      <c r="I420" s="222"/>
      <c r="J420" s="223">
        <f>ROUND(I420*H420,2)</f>
        <v>0</v>
      </c>
      <c r="K420" s="219" t="s">
        <v>150</v>
      </c>
      <c r="L420" s="45"/>
      <c r="M420" s="224" t="s">
        <v>1</v>
      </c>
      <c r="N420" s="225" t="s">
        <v>41</v>
      </c>
      <c r="O420" s="92"/>
      <c r="P420" s="226">
        <f>O420*H420</f>
        <v>0</v>
      </c>
      <c r="Q420" s="226">
        <v>0</v>
      </c>
      <c r="R420" s="226">
        <f>Q420*H420</f>
        <v>0</v>
      </c>
      <c r="S420" s="226">
        <v>0.00029999999999999997</v>
      </c>
      <c r="T420" s="227">
        <f>S420*H420</f>
        <v>0.011369999999999998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28" t="s">
        <v>228</v>
      </c>
      <c r="AT420" s="228" t="s">
        <v>146</v>
      </c>
      <c r="AU420" s="228" t="s">
        <v>86</v>
      </c>
      <c r="AY420" s="18" t="s">
        <v>144</v>
      </c>
      <c r="BE420" s="229">
        <f>IF(N420="základní",J420,0)</f>
        <v>0</v>
      </c>
      <c r="BF420" s="229">
        <f>IF(N420="snížená",J420,0)</f>
        <v>0</v>
      </c>
      <c r="BG420" s="229">
        <f>IF(N420="zákl. přenesená",J420,0)</f>
        <v>0</v>
      </c>
      <c r="BH420" s="229">
        <f>IF(N420="sníž. přenesená",J420,0)</f>
        <v>0</v>
      </c>
      <c r="BI420" s="229">
        <f>IF(N420="nulová",J420,0)</f>
        <v>0</v>
      </c>
      <c r="BJ420" s="18" t="s">
        <v>81</v>
      </c>
      <c r="BK420" s="229">
        <f>ROUND(I420*H420,2)</f>
        <v>0</v>
      </c>
      <c r="BL420" s="18" t="s">
        <v>228</v>
      </c>
      <c r="BM420" s="228" t="s">
        <v>609</v>
      </c>
    </row>
    <row r="421" s="13" customFormat="1">
      <c r="A421" s="13"/>
      <c r="B421" s="230"/>
      <c r="C421" s="231"/>
      <c r="D421" s="232" t="s">
        <v>160</v>
      </c>
      <c r="E421" s="233" t="s">
        <v>1</v>
      </c>
      <c r="F421" s="234" t="s">
        <v>610</v>
      </c>
      <c r="G421" s="231"/>
      <c r="H421" s="235">
        <v>19.100000000000001</v>
      </c>
      <c r="I421" s="236"/>
      <c r="J421" s="231"/>
      <c r="K421" s="231"/>
      <c r="L421" s="237"/>
      <c r="M421" s="238"/>
      <c r="N421" s="239"/>
      <c r="O421" s="239"/>
      <c r="P421" s="239"/>
      <c r="Q421" s="239"/>
      <c r="R421" s="239"/>
      <c r="S421" s="239"/>
      <c r="T421" s="240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1" t="s">
        <v>160</v>
      </c>
      <c r="AU421" s="241" t="s">
        <v>86</v>
      </c>
      <c r="AV421" s="13" t="s">
        <v>86</v>
      </c>
      <c r="AW421" s="13" t="s">
        <v>32</v>
      </c>
      <c r="AX421" s="13" t="s">
        <v>76</v>
      </c>
      <c r="AY421" s="241" t="s">
        <v>144</v>
      </c>
    </row>
    <row r="422" s="13" customFormat="1">
      <c r="A422" s="13"/>
      <c r="B422" s="230"/>
      <c r="C422" s="231"/>
      <c r="D422" s="232" t="s">
        <v>160</v>
      </c>
      <c r="E422" s="233" t="s">
        <v>1</v>
      </c>
      <c r="F422" s="234" t="s">
        <v>611</v>
      </c>
      <c r="G422" s="231"/>
      <c r="H422" s="235">
        <v>18.800000000000001</v>
      </c>
      <c r="I422" s="236"/>
      <c r="J422" s="231"/>
      <c r="K422" s="231"/>
      <c r="L422" s="237"/>
      <c r="M422" s="238"/>
      <c r="N422" s="239"/>
      <c r="O422" s="239"/>
      <c r="P422" s="239"/>
      <c r="Q422" s="239"/>
      <c r="R422" s="239"/>
      <c r="S422" s="239"/>
      <c r="T422" s="240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1" t="s">
        <v>160</v>
      </c>
      <c r="AU422" s="241" t="s">
        <v>86</v>
      </c>
      <c r="AV422" s="13" t="s">
        <v>86</v>
      </c>
      <c r="AW422" s="13" t="s">
        <v>32</v>
      </c>
      <c r="AX422" s="13" t="s">
        <v>76</v>
      </c>
      <c r="AY422" s="241" t="s">
        <v>144</v>
      </c>
    </row>
    <row r="423" s="14" customFormat="1">
      <c r="A423" s="14"/>
      <c r="B423" s="242"/>
      <c r="C423" s="243"/>
      <c r="D423" s="232" t="s">
        <v>160</v>
      </c>
      <c r="E423" s="244" t="s">
        <v>1</v>
      </c>
      <c r="F423" s="245" t="s">
        <v>165</v>
      </c>
      <c r="G423" s="243"/>
      <c r="H423" s="246">
        <v>37.899999999999999</v>
      </c>
      <c r="I423" s="247"/>
      <c r="J423" s="243"/>
      <c r="K423" s="243"/>
      <c r="L423" s="248"/>
      <c r="M423" s="249"/>
      <c r="N423" s="250"/>
      <c r="O423" s="250"/>
      <c r="P423" s="250"/>
      <c r="Q423" s="250"/>
      <c r="R423" s="250"/>
      <c r="S423" s="250"/>
      <c r="T423" s="251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2" t="s">
        <v>160</v>
      </c>
      <c r="AU423" s="252" t="s">
        <v>86</v>
      </c>
      <c r="AV423" s="14" t="s">
        <v>99</v>
      </c>
      <c r="AW423" s="14" t="s">
        <v>32</v>
      </c>
      <c r="AX423" s="14" t="s">
        <v>76</v>
      </c>
      <c r="AY423" s="252" t="s">
        <v>144</v>
      </c>
    </row>
    <row r="424" s="15" customFormat="1">
      <c r="A424" s="15"/>
      <c r="B424" s="253"/>
      <c r="C424" s="254"/>
      <c r="D424" s="232" t="s">
        <v>160</v>
      </c>
      <c r="E424" s="255" t="s">
        <v>1</v>
      </c>
      <c r="F424" s="256" t="s">
        <v>166</v>
      </c>
      <c r="G424" s="254"/>
      <c r="H424" s="257">
        <v>37.899999999999999</v>
      </c>
      <c r="I424" s="258"/>
      <c r="J424" s="254"/>
      <c r="K424" s="254"/>
      <c r="L424" s="259"/>
      <c r="M424" s="260"/>
      <c r="N424" s="261"/>
      <c r="O424" s="261"/>
      <c r="P424" s="261"/>
      <c r="Q424" s="261"/>
      <c r="R424" s="261"/>
      <c r="S424" s="261"/>
      <c r="T424" s="262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63" t="s">
        <v>160</v>
      </c>
      <c r="AU424" s="263" t="s">
        <v>86</v>
      </c>
      <c r="AV424" s="15" t="s">
        <v>151</v>
      </c>
      <c r="AW424" s="15" t="s">
        <v>32</v>
      </c>
      <c r="AX424" s="15" t="s">
        <v>81</v>
      </c>
      <c r="AY424" s="263" t="s">
        <v>144</v>
      </c>
    </row>
    <row r="425" s="2" customFormat="1" ht="16.5" customHeight="1">
      <c r="A425" s="39"/>
      <c r="B425" s="40"/>
      <c r="C425" s="217" t="s">
        <v>612</v>
      </c>
      <c r="D425" s="217" t="s">
        <v>146</v>
      </c>
      <c r="E425" s="218" t="s">
        <v>613</v>
      </c>
      <c r="F425" s="219" t="s">
        <v>614</v>
      </c>
      <c r="G425" s="220" t="s">
        <v>225</v>
      </c>
      <c r="H425" s="221">
        <v>38.399999999999999</v>
      </c>
      <c r="I425" s="222"/>
      <c r="J425" s="223">
        <f>ROUND(I425*H425,2)</f>
        <v>0</v>
      </c>
      <c r="K425" s="219" t="s">
        <v>150</v>
      </c>
      <c r="L425" s="45"/>
      <c r="M425" s="224" t="s">
        <v>1</v>
      </c>
      <c r="N425" s="225" t="s">
        <v>41</v>
      </c>
      <c r="O425" s="92"/>
      <c r="P425" s="226">
        <f>O425*H425</f>
        <v>0</v>
      </c>
      <c r="Q425" s="226">
        <v>1.0000000000000001E-05</v>
      </c>
      <c r="R425" s="226">
        <f>Q425*H425</f>
        <v>0.00038400000000000001</v>
      </c>
      <c r="S425" s="226">
        <v>0</v>
      </c>
      <c r="T425" s="227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28" t="s">
        <v>228</v>
      </c>
      <c r="AT425" s="228" t="s">
        <v>146</v>
      </c>
      <c r="AU425" s="228" t="s">
        <v>86</v>
      </c>
      <c r="AY425" s="18" t="s">
        <v>144</v>
      </c>
      <c r="BE425" s="229">
        <f>IF(N425="základní",J425,0)</f>
        <v>0</v>
      </c>
      <c r="BF425" s="229">
        <f>IF(N425="snížená",J425,0)</f>
        <v>0</v>
      </c>
      <c r="BG425" s="229">
        <f>IF(N425="zákl. přenesená",J425,0)</f>
        <v>0</v>
      </c>
      <c r="BH425" s="229">
        <f>IF(N425="sníž. přenesená",J425,0)</f>
        <v>0</v>
      </c>
      <c r="BI425" s="229">
        <f>IF(N425="nulová",J425,0)</f>
        <v>0</v>
      </c>
      <c r="BJ425" s="18" t="s">
        <v>81</v>
      </c>
      <c r="BK425" s="229">
        <f>ROUND(I425*H425,2)</f>
        <v>0</v>
      </c>
      <c r="BL425" s="18" t="s">
        <v>228</v>
      </c>
      <c r="BM425" s="228" t="s">
        <v>615</v>
      </c>
    </row>
    <row r="426" s="13" customFormat="1">
      <c r="A426" s="13"/>
      <c r="B426" s="230"/>
      <c r="C426" s="231"/>
      <c r="D426" s="232" t="s">
        <v>160</v>
      </c>
      <c r="E426" s="233" t="s">
        <v>1</v>
      </c>
      <c r="F426" s="234" t="s">
        <v>616</v>
      </c>
      <c r="G426" s="231"/>
      <c r="H426" s="235">
        <v>19.399999999999999</v>
      </c>
      <c r="I426" s="236"/>
      <c r="J426" s="231"/>
      <c r="K426" s="231"/>
      <c r="L426" s="237"/>
      <c r="M426" s="238"/>
      <c r="N426" s="239"/>
      <c r="O426" s="239"/>
      <c r="P426" s="239"/>
      <c r="Q426" s="239"/>
      <c r="R426" s="239"/>
      <c r="S426" s="239"/>
      <c r="T426" s="240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1" t="s">
        <v>160</v>
      </c>
      <c r="AU426" s="241" t="s">
        <v>86</v>
      </c>
      <c r="AV426" s="13" t="s">
        <v>86</v>
      </c>
      <c r="AW426" s="13" t="s">
        <v>32</v>
      </c>
      <c r="AX426" s="13" t="s">
        <v>76</v>
      </c>
      <c r="AY426" s="241" t="s">
        <v>144</v>
      </c>
    </row>
    <row r="427" s="13" customFormat="1">
      <c r="A427" s="13"/>
      <c r="B427" s="230"/>
      <c r="C427" s="231"/>
      <c r="D427" s="232" t="s">
        <v>160</v>
      </c>
      <c r="E427" s="233" t="s">
        <v>1</v>
      </c>
      <c r="F427" s="234" t="s">
        <v>617</v>
      </c>
      <c r="G427" s="231"/>
      <c r="H427" s="235">
        <v>19</v>
      </c>
      <c r="I427" s="236"/>
      <c r="J427" s="231"/>
      <c r="K427" s="231"/>
      <c r="L427" s="237"/>
      <c r="M427" s="238"/>
      <c r="N427" s="239"/>
      <c r="O427" s="239"/>
      <c r="P427" s="239"/>
      <c r="Q427" s="239"/>
      <c r="R427" s="239"/>
      <c r="S427" s="239"/>
      <c r="T427" s="240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1" t="s">
        <v>160</v>
      </c>
      <c r="AU427" s="241" t="s">
        <v>86</v>
      </c>
      <c r="AV427" s="13" t="s">
        <v>86</v>
      </c>
      <c r="AW427" s="13" t="s">
        <v>32</v>
      </c>
      <c r="AX427" s="13" t="s">
        <v>76</v>
      </c>
      <c r="AY427" s="241" t="s">
        <v>144</v>
      </c>
    </row>
    <row r="428" s="14" customFormat="1">
      <c r="A428" s="14"/>
      <c r="B428" s="242"/>
      <c r="C428" s="243"/>
      <c r="D428" s="232" t="s">
        <v>160</v>
      </c>
      <c r="E428" s="244" t="s">
        <v>1</v>
      </c>
      <c r="F428" s="245" t="s">
        <v>165</v>
      </c>
      <c r="G428" s="243"/>
      <c r="H428" s="246">
        <v>38.399999999999999</v>
      </c>
      <c r="I428" s="247"/>
      <c r="J428" s="243"/>
      <c r="K428" s="243"/>
      <c r="L428" s="248"/>
      <c r="M428" s="249"/>
      <c r="N428" s="250"/>
      <c r="O428" s="250"/>
      <c r="P428" s="250"/>
      <c r="Q428" s="250"/>
      <c r="R428" s="250"/>
      <c r="S428" s="250"/>
      <c r="T428" s="251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2" t="s">
        <v>160</v>
      </c>
      <c r="AU428" s="252" t="s">
        <v>86</v>
      </c>
      <c r="AV428" s="14" t="s">
        <v>99</v>
      </c>
      <c r="AW428" s="14" t="s">
        <v>32</v>
      </c>
      <c r="AX428" s="14" t="s">
        <v>76</v>
      </c>
      <c r="AY428" s="252" t="s">
        <v>144</v>
      </c>
    </row>
    <row r="429" s="15" customFormat="1">
      <c r="A429" s="15"/>
      <c r="B429" s="253"/>
      <c r="C429" s="254"/>
      <c r="D429" s="232" t="s">
        <v>160</v>
      </c>
      <c r="E429" s="255" t="s">
        <v>1</v>
      </c>
      <c r="F429" s="256" t="s">
        <v>166</v>
      </c>
      <c r="G429" s="254"/>
      <c r="H429" s="257">
        <v>38.399999999999999</v>
      </c>
      <c r="I429" s="258"/>
      <c r="J429" s="254"/>
      <c r="K429" s="254"/>
      <c r="L429" s="259"/>
      <c r="M429" s="260"/>
      <c r="N429" s="261"/>
      <c r="O429" s="261"/>
      <c r="P429" s="261"/>
      <c r="Q429" s="261"/>
      <c r="R429" s="261"/>
      <c r="S429" s="261"/>
      <c r="T429" s="262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63" t="s">
        <v>160</v>
      </c>
      <c r="AU429" s="263" t="s">
        <v>86</v>
      </c>
      <c r="AV429" s="15" t="s">
        <v>151</v>
      </c>
      <c r="AW429" s="15" t="s">
        <v>32</v>
      </c>
      <c r="AX429" s="15" t="s">
        <v>81</v>
      </c>
      <c r="AY429" s="263" t="s">
        <v>144</v>
      </c>
    </row>
    <row r="430" s="2" customFormat="1" ht="16.5" customHeight="1">
      <c r="A430" s="39"/>
      <c r="B430" s="40"/>
      <c r="C430" s="264" t="s">
        <v>618</v>
      </c>
      <c r="D430" s="264" t="s">
        <v>201</v>
      </c>
      <c r="E430" s="265" t="s">
        <v>619</v>
      </c>
      <c r="F430" s="266" t="s">
        <v>620</v>
      </c>
      <c r="G430" s="267" t="s">
        <v>225</v>
      </c>
      <c r="H430" s="268">
        <v>39.167999999999999</v>
      </c>
      <c r="I430" s="269"/>
      <c r="J430" s="270">
        <f>ROUND(I430*H430,2)</f>
        <v>0</v>
      </c>
      <c r="K430" s="266" t="s">
        <v>150</v>
      </c>
      <c r="L430" s="271"/>
      <c r="M430" s="272" t="s">
        <v>1</v>
      </c>
      <c r="N430" s="273" t="s">
        <v>41</v>
      </c>
      <c r="O430" s="92"/>
      <c r="P430" s="226">
        <f>O430*H430</f>
        <v>0</v>
      </c>
      <c r="Q430" s="226">
        <v>0.00029999999999999997</v>
      </c>
      <c r="R430" s="226">
        <f>Q430*H430</f>
        <v>0.011750399999999999</v>
      </c>
      <c r="S430" s="226">
        <v>0</v>
      </c>
      <c r="T430" s="227">
        <f>S430*H430</f>
        <v>0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28" t="s">
        <v>315</v>
      </c>
      <c r="AT430" s="228" t="s">
        <v>201</v>
      </c>
      <c r="AU430" s="228" t="s">
        <v>86</v>
      </c>
      <c r="AY430" s="18" t="s">
        <v>144</v>
      </c>
      <c r="BE430" s="229">
        <f>IF(N430="základní",J430,0)</f>
        <v>0</v>
      </c>
      <c r="BF430" s="229">
        <f>IF(N430="snížená",J430,0)</f>
        <v>0</v>
      </c>
      <c r="BG430" s="229">
        <f>IF(N430="zákl. přenesená",J430,0)</f>
        <v>0</v>
      </c>
      <c r="BH430" s="229">
        <f>IF(N430="sníž. přenesená",J430,0)</f>
        <v>0</v>
      </c>
      <c r="BI430" s="229">
        <f>IF(N430="nulová",J430,0)</f>
        <v>0</v>
      </c>
      <c r="BJ430" s="18" t="s">
        <v>81</v>
      </c>
      <c r="BK430" s="229">
        <f>ROUND(I430*H430,2)</f>
        <v>0</v>
      </c>
      <c r="BL430" s="18" t="s">
        <v>228</v>
      </c>
      <c r="BM430" s="228" t="s">
        <v>621</v>
      </c>
    </row>
    <row r="431" s="13" customFormat="1">
      <c r="A431" s="13"/>
      <c r="B431" s="230"/>
      <c r="C431" s="231"/>
      <c r="D431" s="232" t="s">
        <v>160</v>
      </c>
      <c r="E431" s="231"/>
      <c r="F431" s="234" t="s">
        <v>622</v>
      </c>
      <c r="G431" s="231"/>
      <c r="H431" s="235">
        <v>39.167999999999999</v>
      </c>
      <c r="I431" s="236"/>
      <c r="J431" s="231"/>
      <c r="K431" s="231"/>
      <c r="L431" s="237"/>
      <c r="M431" s="238"/>
      <c r="N431" s="239"/>
      <c r="O431" s="239"/>
      <c r="P431" s="239"/>
      <c r="Q431" s="239"/>
      <c r="R431" s="239"/>
      <c r="S431" s="239"/>
      <c r="T431" s="240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1" t="s">
        <v>160</v>
      </c>
      <c r="AU431" s="241" t="s">
        <v>86</v>
      </c>
      <c r="AV431" s="13" t="s">
        <v>86</v>
      </c>
      <c r="AW431" s="13" t="s">
        <v>4</v>
      </c>
      <c r="AX431" s="13" t="s">
        <v>81</v>
      </c>
      <c r="AY431" s="241" t="s">
        <v>144</v>
      </c>
    </row>
    <row r="432" s="2" customFormat="1" ht="16.5" customHeight="1">
      <c r="A432" s="39"/>
      <c r="B432" s="40"/>
      <c r="C432" s="217" t="s">
        <v>623</v>
      </c>
      <c r="D432" s="217" t="s">
        <v>146</v>
      </c>
      <c r="E432" s="218" t="s">
        <v>624</v>
      </c>
      <c r="F432" s="219" t="s">
        <v>625</v>
      </c>
      <c r="G432" s="220" t="s">
        <v>225</v>
      </c>
      <c r="H432" s="221">
        <v>38.399999999999999</v>
      </c>
      <c r="I432" s="222"/>
      <c r="J432" s="223">
        <f>ROUND(I432*H432,2)</f>
        <v>0</v>
      </c>
      <c r="K432" s="219" t="s">
        <v>150</v>
      </c>
      <c r="L432" s="45"/>
      <c r="M432" s="224" t="s">
        <v>1</v>
      </c>
      <c r="N432" s="225" t="s">
        <v>41</v>
      </c>
      <c r="O432" s="92"/>
      <c r="P432" s="226">
        <f>O432*H432</f>
        <v>0</v>
      </c>
      <c r="Q432" s="226">
        <v>0</v>
      </c>
      <c r="R432" s="226">
        <f>Q432*H432</f>
        <v>0</v>
      </c>
      <c r="S432" s="226">
        <v>0</v>
      </c>
      <c r="T432" s="227">
        <f>S432*H432</f>
        <v>0</v>
      </c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R432" s="228" t="s">
        <v>228</v>
      </c>
      <c r="AT432" s="228" t="s">
        <v>146</v>
      </c>
      <c r="AU432" s="228" t="s">
        <v>86</v>
      </c>
      <c r="AY432" s="18" t="s">
        <v>144</v>
      </c>
      <c r="BE432" s="229">
        <f>IF(N432="základní",J432,0)</f>
        <v>0</v>
      </c>
      <c r="BF432" s="229">
        <f>IF(N432="snížená",J432,0)</f>
        <v>0</v>
      </c>
      <c r="BG432" s="229">
        <f>IF(N432="zákl. přenesená",J432,0)</f>
        <v>0</v>
      </c>
      <c r="BH432" s="229">
        <f>IF(N432="sníž. přenesená",J432,0)</f>
        <v>0</v>
      </c>
      <c r="BI432" s="229">
        <f>IF(N432="nulová",J432,0)</f>
        <v>0</v>
      </c>
      <c r="BJ432" s="18" t="s">
        <v>81</v>
      </c>
      <c r="BK432" s="229">
        <f>ROUND(I432*H432,2)</f>
        <v>0</v>
      </c>
      <c r="BL432" s="18" t="s">
        <v>228</v>
      </c>
      <c r="BM432" s="228" t="s">
        <v>626</v>
      </c>
    </row>
    <row r="433" s="2" customFormat="1" ht="16.5" customHeight="1">
      <c r="A433" s="39"/>
      <c r="B433" s="40"/>
      <c r="C433" s="264" t="s">
        <v>627</v>
      </c>
      <c r="D433" s="264" t="s">
        <v>201</v>
      </c>
      <c r="E433" s="265" t="s">
        <v>602</v>
      </c>
      <c r="F433" s="266" t="s">
        <v>603</v>
      </c>
      <c r="G433" s="267" t="s">
        <v>158</v>
      </c>
      <c r="H433" s="268">
        <v>4.2240000000000002</v>
      </c>
      <c r="I433" s="269"/>
      <c r="J433" s="270">
        <f>ROUND(I433*H433,2)</f>
        <v>0</v>
      </c>
      <c r="K433" s="266" t="s">
        <v>1</v>
      </c>
      <c r="L433" s="271"/>
      <c r="M433" s="272" t="s">
        <v>1</v>
      </c>
      <c r="N433" s="273" t="s">
        <v>41</v>
      </c>
      <c r="O433" s="92"/>
      <c r="P433" s="226">
        <f>O433*H433</f>
        <v>0</v>
      </c>
      <c r="Q433" s="226">
        <v>0.0051000000000000004</v>
      </c>
      <c r="R433" s="226">
        <f>Q433*H433</f>
        <v>0.021542400000000003</v>
      </c>
      <c r="S433" s="226">
        <v>0</v>
      </c>
      <c r="T433" s="227">
        <f>S433*H433</f>
        <v>0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228" t="s">
        <v>315</v>
      </c>
      <c r="AT433" s="228" t="s">
        <v>201</v>
      </c>
      <c r="AU433" s="228" t="s">
        <v>86</v>
      </c>
      <c r="AY433" s="18" t="s">
        <v>144</v>
      </c>
      <c r="BE433" s="229">
        <f>IF(N433="základní",J433,0)</f>
        <v>0</v>
      </c>
      <c r="BF433" s="229">
        <f>IF(N433="snížená",J433,0)</f>
        <v>0</v>
      </c>
      <c r="BG433" s="229">
        <f>IF(N433="zákl. přenesená",J433,0)</f>
        <v>0</v>
      </c>
      <c r="BH433" s="229">
        <f>IF(N433="sníž. přenesená",J433,0)</f>
        <v>0</v>
      </c>
      <c r="BI433" s="229">
        <f>IF(N433="nulová",J433,0)</f>
        <v>0</v>
      </c>
      <c r="BJ433" s="18" t="s">
        <v>81</v>
      </c>
      <c r="BK433" s="229">
        <f>ROUND(I433*H433,2)</f>
        <v>0</v>
      </c>
      <c r="BL433" s="18" t="s">
        <v>228</v>
      </c>
      <c r="BM433" s="228" t="s">
        <v>628</v>
      </c>
    </row>
    <row r="434" s="13" customFormat="1">
      <c r="A434" s="13"/>
      <c r="B434" s="230"/>
      <c r="C434" s="231"/>
      <c r="D434" s="232" t="s">
        <v>160</v>
      </c>
      <c r="E434" s="231"/>
      <c r="F434" s="234" t="s">
        <v>629</v>
      </c>
      <c r="G434" s="231"/>
      <c r="H434" s="235">
        <v>4.2240000000000002</v>
      </c>
      <c r="I434" s="236"/>
      <c r="J434" s="231"/>
      <c r="K434" s="231"/>
      <c r="L434" s="237"/>
      <c r="M434" s="238"/>
      <c r="N434" s="239"/>
      <c r="O434" s="239"/>
      <c r="P434" s="239"/>
      <c r="Q434" s="239"/>
      <c r="R434" s="239"/>
      <c r="S434" s="239"/>
      <c r="T434" s="240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1" t="s">
        <v>160</v>
      </c>
      <c r="AU434" s="241" t="s">
        <v>86</v>
      </c>
      <c r="AV434" s="13" t="s">
        <v>86</v>
      </c>
      <c r="AW434" s="13" t="s">
        <v>4</v>
      </c>
      <c r="AX434" s="13" t="s">
        <v>81</v>
      </c>
      <c r="AY434" s="241" t="s">
        <v>144</v>
      </c>
    </row>
    <row r="435" s="2" customFormat="1" ht="16.5" customHeight="1">
      <c r="A435" s="39"/>
      <c r="B435" s="40"/>
      <c r="C435" s="217" t="s">
        <v>630</v>
      </c>
      <c r="D435" s="217" t="s">
        <v>146</v>
      </c>
      <c r="E435" s="218" t="s">
        <v>631</v>
      </c>
      <c r="F435" s="219" t="s">
        <v>632</v>
      </c>
      <c r="G435" s="220" t="s">
        <v>225</v>
      </c>
      <c r="H435" s="221">
        <v>38.399999999999999</v>
      </c>
      <c r="I435" s="222"/>
      <c r="J435" s="223">
        <f>ROUND(I435*H435,2)</f>
        <v>0</v>
      </c>
      <c r="K435" s="219" t="s">
        <v>150</v>
      </c>
      <c r="L435" s="45"/>
      <c r="M435" s="224" t="s">
        <v>1</v>
      </c>
      <c r="N435" s="225" t="s">
        <v>41</v>
      </c>
      <c r="O435" s="92"/>
      <c r="P435" s="226">
        <f>O435*H435</f>
        <v>0</v>
      </c>
      <c r="Q435" s="226">
        <v>9.0000000000000006E-05</v>
      </c>
      <c r="R435" s="226">
        <f>Q435*H435</f>
        <v>0.0034560000000000003</v>
      </c>
      <c r="S435" s="226">
        <v>0</v>
      </c>
      <c r="T435" s="227">
        <f>S435*H435</f>
        <v>0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28" t="s">
        <v>228</v>
      </c>
      <c r="AT435" s="228" t="s">
        <v>146</v>
      </c>
      <c r="AU435" s="228" t="s">
        <v>86</v>
      </c>
      <c r="AY435" s="18" t="s">
        <v>144</v>
      </c>
      <c r="BE435" s="229">
        <f>IF(N435="základní",J435,0)</f>
        <v>0</v>
      </c>
      <c r="BF435" s="229">
        <f>IF(N435="snížená",J435,0)</f>
        <v>0</v>
      </c>
      <c r="BG435" s="229">
        <f>IF(N435="zákl. přenesená",J435,0)</f>
        <v>0</v>
      </c>
      <c r="BH435" s="229">
        <f>IF(N435="sníž. přenesená",J435,0)</f>
        <v>0</v>
      </c>
      <c r="BI435" s="229">
        <f>IF(N435="nulová",J435,0)</f>
        <v>0</v>
      </c>
      <c r="BJ435" s="18" t="s">
        <v>81</v>
      </c>
      <c r="BK435" s="229">
        <f>ROUND(I435*H435,2)</f>
        <v>0</v>
      </c>
      <c r="BL435" s="18" t="s">
        <v>228</v>
      </c>
      <c r="BM435" s="228" t="s">
        <v>633</v>
      </c>
    </row>
    <row r="436" s="2" customFormat="1" ht="24.15" customHeight="1">
      <c r="A436" s="39"/>
      <c r="B436" s="40"/>
      <c r="C436" s="217" t="s">
        <v>634</v>
      </c>
      <c r="D436" s="217" t="s">
        <v>146</v>
      </c>
      <c r="E436" s="218" t="s">
        <v>635</v>
      </c>
      <c r="F436" s="219" t="s">
        <v>636</v>
      </c>
      <c r="G436" s="220" t="s">
        <v>158</v>
      </c>
      <c r="H436" s="221">
        <v>35</v>
      </c>
      <c r="I436" s="222"/>
      <c r="J436" s="223">
        <f>ROUND(I436*H436,2)</f>
        <v>0</v>
      </c>
      <c r="K436" s="219" t="s">
        <v>150</v>
      </c>
      <c r="L436" s="45"/>
      <c r="M436" s="224" t="s">
        <v>1</v>
      </c>
      <c r="N436" s="225" t="s">
        <v>41</v>
      </c>
      <c r="O436" s="92"/>
      <c r="P436" s="226">
        <f>O436*H436</f>
        <v>0</v>
      </c>
      <c r="Q436" s="226">
        <v>0</v>
      </c>
      <c r="R436" s="226">
        <f>Q436*H436</f>
        <v>0</v>
      </c>
      <c r="S436" s="226">
        <v>0</v>
      </c>
      <c r="T436" s="227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28" t="s">
        <v>228</v>
      </c>
      <c r="AT436" s="228" t="s">
        <v>146</v>
      </c>
      <c r="AU436" s="228" t="s">
        <v>86</v>
      </c>
      <c r="AY436" s="18" t="s">
        <v>144</v>
      </c>
      <c r="BE436" s="229">
        <f>IF(N436="základní",J436,0)</f>
        <v>0</v>
      </c>
      <c r="BF436" s="229">
        <f>IF(N436="snížená",J436,0)</f>
        <v>0</v>
      </c>
      <c r="BG436" s="229">
        <f>IF(N436="zákl. přenesená",J436,0)</f>
        <v>0</v>
      </c>
      <c r="BH436" s="229">
        <f>IF(N436="sníž. přenesená",J436,0)</f>
        <v>0</v>
      </c>
      <c r="BI436" s="229">
        <f>IF(N436="nulová",J436,0)</f>
        <v>0</v>
      </c>
      <c r="BJ436" s="18" t="s">
        <v>81</v>
      </c>
      <c r="BK436" s="229">
        <f>ROUND(I436*H436,2)</f>
        <v>0</v>
      </c>
      <c r="BL436" s="18" t="s">
        <v>228</v>
      </c>
      <c r="BM436" s="228" t="s">
        <v>637</v>
      </c>
    </row>
    <row r="437" s="13" customFormat="1">
      <c r="A437" s="13"/>
      <c r="B437" s="230"/>
      <c r="C437" s="231"/>
      <c r="D437" s="232" t="s">
        <v>160</v>
      </c>
      <c r="E437" s="233" t="s">
        <v>1</v>
      </c>
      <c r="F437" s="234" t="s">
        <v>96</v>
      </c>
      <c r="G437" s="231"/>
      <c r="H437" s="235">
        <v>35</v>
      </c>
      <c r="I437" s="236"/>
      <c r="J437" s="231"/>
      <c r="K437" s="231"/>
      <c r="L437" s="237"/>
      <c r="M437" s="238"/>
      <c r="N437" s="239"/>
      <c r="O437" s="239"/>
      <c r="P437" s="239"/>
      <c r="Q437" s="239"/>
      <c r="R437" s="239"/>
      <c r="S437" s="239"/>
      <c r="T437" s="240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1" t="s">
        <v>160</v>
      </c>
      <c r="AU437" s="241" t="s">
        <v>86</v>
      </c>
      <c r="AV437" s="13" t="s">
        <v>86</v>
      </c>
      <c r="AW437" s="13" t="s">
        <v>32</v>
      </c>
      <c r="AX437" s="13" t="s">
        <v>76</v>
      </c>
      <c r="AY437" s="241" t="s">
        <v>144</v>
      </c>
    </row>
    <row r="438" s="14" customFormat="1">
      <c r="A438" s="14"/>
      <c r="B438" s="242"/>
      <c r="C438" s="243"/>
      <c r="D438" s="232" t="s">
        <v>160</v>
      </c>
      <c r="E438" s="244" t="s">
        <v>1</v>
      </c>
      <c r="F438" s="245" t="s">
        <v>165</v>
      </c>
      <c r="G438" s="243"/>
      <c r="H438" s="246">
        <v>35</v>
      </c>
      <c r="I438" s="247"/>
      <c r="J438" s="243"/>
      <c r="K438" s="243"/>
      <c r="L438" s="248"/>
      <c r="M438" s="249"/>
      <c r="N438" s="250"/>
      <c r="O438" s="250"/>
      <c r="P438" s="250"/>
      <c r="Q438" s="250"/>
      <c r="R438" s="250"/>
      <c r="S438" s="250"/>
      <c r="T438" s="251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2" t="s">
        <v>160</v>
      </c>
      <c r="AU438" s="252" t="s">
        <v>86</v>
      </c>
      <c r="AV438" s="14" t="s">
        <v>99</v>
      </c>
      <c r="AW438" s="14" t="s">
        <v>32</v>
      </c>
      <c r="AX438" s="14" t="s">
        <v>76</v>
      </c>
      <c r="AY438" s="252" t="s">
        <v>144</v>
      </c>
    </row>
    <row r="439" s="15" customFormat="1">
      <c r="A439" s="15"/>
      <c r="B439" s="253"/>
      <c r="C439" s="254"/>
      <c r="D439" s="232" t="s">
        <v>160</v>
      </c>
      <c r="E439" s="255" t="s">
        <v>1</v>
      </c>
      <c r="F439" s="256" t="s">
        <v>166</v>
      </c>
      <c r="G439" s="254"/>
      <c r="H439" s="257">
        <v>35</v>
      </c>
      <c r="I439" s="258"/>
      <c r="J439" s="254"/>
      <c r="K439" s="254"/>
      <c r="L439" s="259"/>
      <c r="M439" s="260"/>
      <c r="N439" s="261"/>
      <c r="O439" s="261"/>
      <c r="P439" s="261"/>
      <c r="Q439" s="261"/>
      <c r="R439" s="261"/>
      <c r="S439" s="261"/>
      <c r="T439" s="262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263" t="s">
        <v>160</v>
      </c>
      <c r="AU439" s="263" t="s">
        <v>86</v>
      </c>
      <c r="AV439" s="15" t="s">
        <v>151</v>
      </c>
      <c r="AW439" s="15" t="s">
        <v>32</v>
      </c>
      <c r="AX439" s="15" t="s">
        <v>81</v>
      </c>
      <c r="AY439" s="263" t="s">
        <v>144</v>
      </c>
    </row>
    <row r="440" s="2" customFormat="1" ht="24.15" customHeight="1">
      <c r="A440" s="39"/>
      <c r="B440" s="40"/>
      <c r="C440" s="217" t="s">
        <v>638</v>
      </c>
      <c r="D440" s="217" t="s">
        <v>146</v>
      </c>
      <c r="E440" s="218" t="s">
        <v>639</v>
      </c>
      <c r="F440" s="219" t="s">
        <v>640</v>
      </c>
      <c r="G440" s="220" t="s">
        <v>368</v>
      </c>
      <c r="H440" s="274"/>
      <c r="I440" s="222"/>
      <c r="J440" s="223">
        <f>ROUND(I440*H440,2)</f>
        <v>0</v>
      </c>
      <c r="K440" s="219" t="s">
        <v>150</v>
      </c>
      <c r="L440" s="45"/>
      <c r="M440" s="224" t="s">
        <v>1</v>
      </c>
      <c r="N440" s="225" t="s">
        <v>41</v>
      </c>
      <c r="O440" s="92"/>
      <c r="P440" s="226">
        <f>O440*H440</f>
        <v>0</v>
      </c>
      <c r="Q440" s="226">
        <v>0</v>
      </c>
      <c r="R440" s="226">
        <f>Q440*H440</f>
        <v>0</v>
      </c>
      <c r="S440" s="226">
        <v>0</v>
      </c>
      <c r="T440" s="227">
        <f>S440*H440</f>
        <v>0</v>
      </c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R440" s="228" t="s">
        <v>228</v>
      </c>
      <c r="AT440" s="228" t="s">
        <v>146</v>
      </c>
      <c r="AU440" s="228" t="s">
        <v>86</v>
      </c>
      <c r="AY440" s="18" t="s">
        <v>144</v>
      </c>
      <c r="BE440" s="229">
        <f>IF(N440="základní",J440,0)</f>
        <v>0</v>
      </c>
      <c r="BF440" s="229">
        <f>IF(N440="snížená",J440,0)</f>
        <v>0</v>
      </c>
      <c r="BG440" s="229">
        <f>IF(N440="zákl. přenesená",J440,0)</f>
        <v>0</v>
      </c>
      <c r="BH440" s="229">
        <f>IF(N440="sníž. přenesená",J440,0)</f>
        <v>0</v>
      </c>
      <c r="BI440" s="229">
        <f>IF(N440="nulová",J440,0)</f>
        <v>0</v>
      </c>
      <c r="BJ440" s="18" t="s">
        <v>81</v>
      </c>
      <c r="BK440" s="229">
        <f>ROUND(I440*H440,2)</f>
        <v>0</v>
      </c>
      <c r="BL440" s="18" t="s">
        <v>228</v>
      </c>
      <c r="BM440" s="228" t="s">
        <v>641</v>
      </c>
    </row>
    <row r="441" s="12" customFormat="1" ht="22.8" customHeight="1">
      <c r="A441" s="12"/>
      <c r="B441" s="201"/>
      <c r="C441" s="202"/>
      <c r="D441" s="203" t="s">
        <v>75</v>
      </c>
      <c r="E441" s="215" t="s">
        <v>642</v>
      </c>
      <c r="F441" s="215" t="s">
        <v>643</v>
      </c>
      <c r="G441" s="202"/>
      <c r="H441" s="202"/>
      <c r="I441" s="205"/>
      <c r="J441" s="216">
        <f>BK441</f>
        <v>0</v>
      </c>
      <c r="K441" s="202"/>
      <c r="L441" s="207"/>
      <c r="M441" s="208"/>
      <c r="N441" s="209"/>
      <c r="O441" s="209"/>
      <c r="P441" s="210">
        <f>SUM(P442:P489)</f>
        <v>0</v>
      </c>
      <c r="Q441" s="209"/>
      <c r="R441" s="210">
        <f>SUM(R442:R489)</f>
        <v>0.50789060000000008</v>
      </c>
      <c r="S441" s="209"/>
      <c r="T441" s="211">
        <f>SUM(T442:T489)</f>
        <v>0.23462719999999998</v>
      </c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R441" s="212" t="s">
        <v>86</v>
      </c>
      <c r="AT441" s="213" t="s">
        <v>75</v>
      </c>
      <c r="AU441" s="213" t="s">
        <v>81</v>
      </c>
      <c r="AY441" s="212" t="s">
        <v>144</v>
      </c>
      <c r="BK441" s="214">
        <f>SUM(BK442:BK489)</f>
        <v>0</v>
      </c>
    </row>
    <row r="442" s="2" customFormat="1" ht="16.5" customHeight="1">
      <c r="A442" s="39"/>
      <c r="B442" s="40"/>
      <c r="C442" s="217" t="s">
        <v>644</v>
      </c>
      <c r="D442" s="217" t="s">
        <v>146</v>
      </c>
      <c r="E442" s="218" t="s">
        <v>645</v>
      </c>
      <c r="F442" s="219" t="s">
        <v>646</v>
      </c>
      <c r="G442" s="220" t="s">
        <v>158</v>
      </c>
      <c r="H442" s="221">
        <v>15.199999999999999</v>
      </c>
      <c r="I442" s="222"/>
      <c r="J442" s="223">
        <f>ROUND(I442*H442,2)</f>
        <v>0</v>
      </c>
      <c r="K442" s="219" t="s">
        <v>150</v>
      </c>
      <c r="L442" s="45"/>
      <c r="M442" s="224" t="s">
        <v>1</v>
      </c>
      <c r="N442" s="225" t="s">
        <v>41</v>
      </c>
      <c r="O442" s="92"/>
      <c r="P442" s="226">
        <f>O442*H442</f>
        <v>0</v>
      </c>
      <c r="Q442" s="226">
        <v>0</v>
      </c>
      <c r="R442" s="226">
        <f>Q442*H442</f>
        <v>0</v>
      </c>
      <c r="S442" s="226">
        <v>0</v>
      </c>
      <c r="T442" s="227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28" t="s">
        <v>228</v>
      </c>
      <c r="AT442" s="228" t="s">
        <v>146</v>
      </c>
      <c r="AU442" s="228" t="s">
        <v>86</v>
      </c>
      <c r="AY442" s="18" t="s">
        <v>144</v>
      </c>
      <c r="BE442" s="229">
        <f>IF(N442="základní",J442,0)</f>
        <v>0</v>
      </c>
      <c r="BF442" s="229">
        <f>IF(N442="snížená",J442,0)</f>
        <v>0</v>
      </c>
      <c r="BG442" s="229">
        <f>IF(N442="zákl. přenesená",J442,0)</f>
        <v>0</v>
      </c>
      <c r="BH442" s="229">
        <f>IF(N442="sníž. přenesená",J442,0)</f>
        <v>0</v>
      </c>
      <c r="BI442" s="229">
        <f>IF(N442="nulová",J442,0)</f>
        <v>0</v>
      </c>
      <c r="BJ442" s="18" t="s">
        <v>81</v>
      </c>
      <c r="BK442" s="229">
        <f>ROUND(I442*H442,2)</f>
        <v>0</v>
      </c>
      <c r="BL442" s="18" t="s">
        <v>228</v>
      </c>
      <c r="BM442" s="228" t="s">
        <v>647</v>
      </c>
    </row>
    <row r="443" s="13" customFormat="1">
      <c r="A443" s="13"/>
      <c r="B443" s="230"/>
      <c r="C443" s="231"/>
      <c r="D443" s="232" t="s">
        <v>160</v>
      </c>
      <c r="E443" s="233" t="s">
        <v>1</v>
      </c>
      <c r="F443" s="234" t="s">
        <v>648</v>
      </c>
      <c r="G443" s="231"/>
      <c r="H443" s="235">
        <v>15.199999999999999</v>
      </c>
      <c r="I443" s="236"/>
      <c r="J443" s="231"/>
      <c r="K443" s="231"/>
      <c r="L443" s="237"/>
      <c r="M443" s="238"/>
      <c r="N443" s="239"/>
      <c r="O443" s="239"/>
      <c r="P443" s="239"/>
      <c r="Q443" s="239"/>
      <c r="R443" s="239"/>
      <c r="S443" s="239"/>
      <c r="T443" s="240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1" t="s">
        <v>160</v>
      </c>
      <c r="AU443" s="241" t="s">
        <v>86</v>
      </c>
      <c r="AV443" s="13" t="s">
        <v>86</v>
      </c>
      <c r="AW443" s="13" t="s">
        <v>32</v>
      </c>
      <c r="AX443" s="13" t="s">
        <v>76</v>
      </c>
      <c r="AY443" s="241" t="s">
        <v>144</v>
      </c>
    </row>
    <row r="444" s="14" customFormat="1">
      <c r="A444" s="14"/>
      <c r="B444" s="242"/>
      <c r="C444" s="243"/>
      <c r="D444" s="232" t="s">
        <v>160</v>
      </c>
      <c r="E444" s="244" t="s">
        <v>1</v>
      </c>
      <c r="F444" s="245" t="s">
        <v>165</v>
      </c>
      <c r="G444" s="243"/>
      <c r="H444" s="246">
        <v>15.199999999999999</v>
      </c>
      <c r="I444" s="247"/>
      <c r="J444" s="243"/>
      <c r="K444" s="243"/>
      <c r="L444" s="248"/>
      <c r="M444" s="249"/>
      <c r="N444" s="250"/>
      <c r="O444" s="250"/>
      <c r="P444" s="250"/>
      <c r="Q444" s="250"/>
      <c r="R444" s="250"/>
      <c r="S444" s="250"/>
      <c r="T444" s="251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2" t="s">
        <v>160</v>
      </c>
      <c r="AU444" s="252" t="s">
        <v>86</v>
      </c>
      <c r="AV444" s="14" t="s">
        <v>99</v>
      </c>
      <c r="AW444" s="14" t="s">
        <v>32</v>
      </c>
      <c r="AX444" s="14" t="s">
        <v>76</v>
      </c>
      <c r="AY444" s="252" t="s">
        <v>144</v>
      </c>
    </row>
    <row r="445" s="15" customFormat="1">
      <c r="A445" s="15"/>
      <c r="B445" s="253"/>
      <c r="C445" s="254"/>
      <c r="D445" s="232" t="s">
        <v>160</v>
      </c>
      <c r="E445" s="255" t="s">
        <v>101</v>
      </c>
      <c r="F445" s="256" t="s">
        <v>166</v>
      </c>
      <c r="G445" s="254"/>
      <c r="H445" s="257">
        <v>15.199999999999999</v>
      </c>
      <c r="I445" s="258"/>
      <c r="J445" s="254"/>
      <c r="K445" s="254"/>
      <c r="L445" s="259"/>
      <c r="M445" s="260"/>
      <c r="N445" s="261"/>
      <c r="O445" s="261"/>
      <c r="P445" s="261"/>
      <c r="Q445" s="261"/>
      <c r="R445" s="261"/>
      <c r="S445" s="261"/>
      <c r="T445" s="262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63" t="s">
        <v>160</v>
      </c>
      <c r="AU445" s="263" t="s">
        <v>86</v>
      </c>
      <c r="AV445" s="15" t="s">
        <v>151</v>
      </c>
      <c r="AW445" s="15" t="s">
        <v>32</v>
      </c>
      <c r="AX445" s="15" t="s">
        <v>81</v>
      </c>
      <c r="AY445" s="263" t="s">
        <v>144</v>
      </c>
    </row>
    <row r="446" s="2" customFormat="1" ht="16.5" customHeight="1">
      <c r="A446" s="39"/>
      <c r="B446" s="40"/>
      <c r="C446" s="217" t="s">
        <v>649</v>
      </c>
      <c r="D446" s="217" t="s">
        <v>146</v>
      </c>
      <c r="E446" s="218" t="s">
        <v>650</v>
      </c>
      <c r="F446" s="219" t="s">
        <v>651</v>
      </c>
      <c r="G446" s="220" t="s">
        <v>158</v>
      </c>
      <c r="H446" s="221">
        <v>15.199999999999999</v>
      </c>
      <c r="I446" s="222"/>
      <c r="J446" s="223">
        <f>ROUND(I446*H446,2)</f>
        <v>0</v>
      </c>
      <c r="K446" s="219" t="s">
        <v>150</v>
      </c>
      <c r="L446" s="45"/>
      <c r="M446" s="224" t="s">
        <v>1</v>
      </c>
      <c r="N446" s="225" t="s">
        <v>41</v>
      </c>
      <c r="O446" s="92"/>
      <c r="P446" s="226">
        <f>O446*H446</f>
        <v>0</v>
      </c>
      <c r="Q446" s="226">
        <v>0.00029999999999999997</v>
      </c>
      <c r="R446" s="226">
        <f>Q446*H446</f>
        <v>0.0045599999999999998</v>
      </c>
      <c r="S446" s="226">
        <v>0</v>
      </c>
      <c r="T446" s="227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28" t="s">
        <v>228</v>
      </c>
      <c r="AT446" s="228" t="s">
        <v>146</v>
      </c>
      <c r="AU446" s="228" t="s">
        <v>86</v>
      </c>
      <c r="AY446" s="18" t="s">
        <v>144</v>
      </c>
      <c r="BE446" s="229">
        <f>IF(N446="základní",J446,0)</f>
        <v>0</v>
      </c>
      <c r="BF446" s="229">
        <f>IF(N446="snížená",J446,0)</f>
        <v>0</v>
      </c>
      <c r="BG446" s="229">
        <f>IF(N446="zákl. přenesená",J446,0)</f>
        <v>0</v>
      </c>
      <c r="BH446" s="229">
        <f>IF(N446="sníž. přenesená",J446,0)</f>
        <v>0</v>
      </c>
      <c r="BI446" s="229">
        <f>IF(N446="nulová",J446,0)</f>
        <v>0</v>
      </c>
      <c r="BJ446" s="18" t="s">
        <v>81</v>
      </c>
      <c r="BK446" s="229">
        <f>ROUND(I446*H446,2)</f>
        <v>0</v>
      </c>
      <c r="BL446" s="18" t="s">
        <v>228</v>
      </c>
      <c r="BM446" s="228" t="s">
        <v>652</v>
      </c>
    </row>
    <row r="447" s="13" customFormat="1">
      <c r="A447" s="13"/>
      <c r="B447" s="230"/>
      <c r="C447" s="231"/>
      <c r="D447" s="232" t="s">
        <v>160</v>
      </c>
      <c r="E447" s="233" t="s">
        <v>1</v>
      </c>
      <c r="F447" s="234" t="s">
        <v>101</v>
      </c>
      <c r="G447" s="231"/>
      <c r="H447" s="235">
        <v>15.199999999999999</v>
      </c>
      <c r="I447" s="236"/>
      <c r="J447" s="231"/>
      <c r="K447" s="231"/>
      <c r="L447" s="237"/>
      <c r="M447" s="238"/>
      <c r="N447" s="239"/>
      <c r="O447" s="239"/>
      <c r="P447" s="239"/>
      <c r="Q447" s="239"/>
      <c r="R447" s="239"/>
      <c r="S447" s="239"/>
      <c r="T447" s="240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1" t="s">
        <v>160</v>
      </c>
      <c r="AU447" s="241" t="s">
        <v>86</v>
      </c>
      <c r="AV447" s="13" t="s">
        <v>86</v>
      </c>
      <c r="AW447" s="13" t="s">
        <v>32</v>
      </c>
      <c r="AX447" s="13" t="s">
        <v>76</v>
      </c>
      <c r="AY447" s="241" t="s">
        <v>144</v>
      </c>
    </row>
    <row r="448" s="14" customFormat="1">
      <c r="A448" s="14"/>
      <c r="B448" s="242"/>
      <c r="C448" s="243"/>
      <c r="D448" s="232" t="s">
        <v>160</v>
      </c>
      <c r="E448" s="244" t="s">
        <v>1</v>
      </c>
      <c r="F448" s="245" t="s">
        <v>165</v>
      </c>
      <c r="G448" s="243"/>
      <c r="H448" s="246">
        <v>15.199999999999999</v>
      </c>
      <c r="I448" s="247"/>
      <c r="J448" s="243"/>
      <c r="K448" s="243"/>
      <c r="L448" s="248"/>
      <c r="M448" s="249"/>
      <c r="N448" s="250"/>
      <c r="O448" s="250"/>
      <c r="P448" s="250"/>
      <c r="Q448" s="250"/>
      <c r="R448" s="250"/>
      <c r="S448" s="250"/>
      <c r="T448" s="251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52" t="s">
        <v>160</v>
      </c>
      <c r="AU448" s="252" t="s">
        <v>86</v>
      </c>
      <c r="AV448" s="14" t="s">
        <v>99</v>
      </c>
      <c r="AW448" s="14" t="s">
        <v>32</v>
      </c>
      <c r="AX448" s="14" t="s">
        <v>76</v>
      </c>
      <c r="AY448" s="252" t="s">
        <v>144</v>
      </c>
    </row>
    <row r="449" s="15" customFormat="1">
      <c r="A449" s="15"/>
      <c r="B449" s="253"/>
      <c r="C449" s="254"/>
      <c r="D449" s="232" t="s">
        <v>160</v>
      </c>
      <c r="E449" s="255" t="s">
        <v>1</v>
      </c>
      <c r="F449" s="256" t="s">
        <v>166</v>
      </c>
      <c r="G449" s="254"/>
      <c r="H449" s="257">
        <v>15.199999999999999</v>
      </c>
      <c r="I449" s="258"/>
      <c r="J449" s="254"/>
      <c r="K449" s="254"/>
      <c r="L449" s="259"/>
      <c r="M449" s="260"/>
      <c r="N449" s="261"/>
      <c r="O449" s="261"/>
      <c r="P449" s="261"/>
      <c r="Q449" s="261"/>
      <c r="R449" s="261"/>
      <c r="S449" s="261"/>
      <c r="T449" s="262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T449" s="263" t="s">
        <v>160</v>
      </c>
      <c r="AU449" s="263" t="s">
        <v>86</v>
      </c>
      <c r="AV449" s="15" t="s">
        <v>151</v>
      </c>
      <c r="AW449" s="15" t="s">
        <v>32</v>
      </c>
      <c r="AX449" s="15" t="s">
        <v>81</v>
      </c>
      <c r="AY449" s="263" t="s">
        <v>144</v>
      </c>
    </row>
    <row r="450" s="2" customFormat="1" ht="24.15" customHeight="1">
      <c r="A450" s="39"/>
      <c r="B450" s="40"/>
      <c r="C450" s="217" t="s">
        <v>653</v>
      </c>
      <c r="D450" s="217" t="s">
        <v>146</v>
      </c>
      <c r="E450" s="218" t="s">
        <v>654</v>
      </c>
      <c r="F450" s="219" t="s">
        <v>655</v>
      </c>
      <c r="G450" s="220" t="s">
        <v>158</v>
      </c>
      <c r="H450" s="221">
        <v>4.5800000000000001</v>
      </c>
      <c r="I450" s="222"/>
      <c r="J450" s="223">
        <f>ROUND(I450*H450,2)</f>
        <v>0</v>
      </c>
      <c r="K450" s="219" t="s">
        <v>150</v>
      </c>
      <c r="L450" s="45"/>
      <c r="M450" s="224" t="s">
        <v>1</v>
      </c>
      <c r="N450" s="225" t="s">
        <v>41</v>
      </c>
      <c r="O450" s="92"/>
      <c r="P450" s="226">
        <f>O450*H450</f>
        <v>0</v>
      </c>
      <c r="Q450" s="226">
        <v>0.0015</v>
      </c>
      <c r="R450" s="226">
        <f>Q450*H450</f>
        <v>0.0068700000000000002</v>
      </c>
      <c r="S450" s="226">
        <v>0</v>
      </c>
      <c r="T450" s="227">
        <f>S450*H450</f>
        <v>0</v>
      </c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R450" s="228" t="s">
        <v>228</v>
      </c>
      <c r="AT450" s="228" t="s">
        <v>146</v>
      </c>
      <c r="AU450" s="228" t="s">
        <v>86</v>
      </c>
      <c r="AY450" s="18" t="s">
        <v>144</v>
      </c>
      <c r="BE450" s="229">
        <f>IF(N450="základní",J450,0)</f>
        <v>0</v>
      </c>
      <c r="BF450" s="229">
        <f>IF(N450="snížená",J450,0)</f>
        <v>0</v>
      </c>
      <c r="BG450" s="229">
        <f>IF(N450="zákl. přenesená",J450,0)</f>
        <v>0</v>
      </c>
      <c r="BH450" s="229">
        <f>IF(N450="sníž. přenesená",J450,0)</f>
        <v>0</v>
      </c>
      <c r="BI450" s="229">
        <f>IF(N450="nulová",J450,0)</f>
        <v>0</v>
      </c>
      <c r="BJ450" s="18" t="s">
        <v>81</v>
      </c>
      <c r="BK450" s="229">
        <f>ROUND(I450*H450,2)</f>
        <v>0</v>
      </c>
      <c r="BL450" s="18" t="s">
        <v>228</v>
      </c>
      <c r="BM450" s="228" t="s">
        <v>656</v>
      </c>
    </row>
    <row r="451" s="13" customFormat="1">
      <c r="A451" s="13"/>
      <c r="B451" s="230"/>
      <c r="C451" s="231"/>
      <c r="D451" s="232" t="s">
        <v>160</v>
      </c>
      <c r="E451" s="233" t="s">
        <v>1</v>
      </c>
      <c r="F451" s="234" t="s">
        <v>657</v>
      </c>
      <c r="G451" s="231"/>
      <c r="H451" s="235">
        <v>4.5800000000000001</v>
      </c>
      <c r="I451" s="236"/>
      <c r="J451" s="231"/>
      <c r="K451" s="231"/>
      <c r="L451" s="237"/>
      <c r="M451" s="238"/>
      <c r="N451" s="239"/>
      <c r="O451" s="239"/>
      <c r="P451" s="239"/>
      <c r="Q451" s="239"/>
      <c r="R451" s="239"/>
      <c r="S451" s="239"/>
      <c r="T451" s="240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1" t="s">
        <v>160</v>
      </c>
      <c r="AU451" s="241" t="s">
        <v>86</v>
      </c>
      <c r="AV451" s="13" t="s">
        <v>86</v>
      </c>
      <c r="AW451" s="13" t="s">
        <v>32</v>
      </c>
      <c r="AX451" s="13" t="s">
        <v>76</v>
      </c>
      <c r="AY451" s="241" t="s">
        <v>144</v>
      </c>
    </row>
    <row r="452" s="14" customFormat="1">
      <c r="A452" s="14"/>
      <c r="B452" s="242"/>
      <c r="C452" s="243"/>
      <c r="D452" s="232" t="s">
        <v>160</v>
      </c>
      <c r="E452" s="244" t="s">
        <v>1</v>
      </c>
      <c r="F452" s="245" t="s">
        <v>165</v>
      </c>
      <c r="G452" s="243"/>
      <c r="H452" s="246">
        <v>4.5800000000000001</v>
      </c>
      <c r="I452" s="247"/>
      <c r="J452" s="243"/>
      <c r="K452" s="243"/>
      <c r="L452" s="248"/>
      <c r="M452" s="249"/>
      <c r="N452" s="250"/>
      <c r="O452" s="250"/>
      <c r="P452" s="250"/>
      <c r="Q452" s="250"/>
      <c r="R452" s="250"/>
      <c r="S452" s="250"/>
      <c r="T452" s="251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2" t="s">
        <v>160</v>
      </c>
      <c r="AU452" s="252" t="s">
        <v>86</v>
      </c>
      <c r="AV452" s="14" t="s">
        <v>99</v>
      </c>
      <c r="AW452" s="14" t="s">
        <v>32</v>
      </c>
      <c r="AX452" s="14" t="s">
        <v>76</v>
      </c>
      <c r="AY452" s="252" t="s">
        <v>144</v>
      </c>
    </row>
    <row r="453" s="15" customFormat="1">
      <c r="A453" s="15"/>
      <c r="B453" s="253"/>
      <c r="C453" s="254"/>
      <c r="D453" s="232" t="s">
        <v>160</v>
      </c>
      <c r="E453" s="255" t="s">
        <v>1</v>
      </c>
      <c r="F453" s="256" t="s">
        <v>166</v>
      </c>
      <c r="G453" s="254"/>
      <c r="H453" s="257">
        <v>4.5800000000000001</v>
      </c>
      <c r="I453" s="258"/>
      <c r="J453" s="254"/>
      <c r="K453" s="254"/>
      <c r="L453" s="259"/>
      <c r="M453" s="260"/>
      <c r="N453" s="261"/>
      <c r="O453" s="261"/>
      <c r="P453" s="261"/>
      <c r="Q453" s="261"/>
      <c r="R453" s="261"/>
      <c r="S453" s="261"/>
      <c r="T453" s="262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63" t="s">
        <v>160</v>
      </c>
      <c r="AU453" s="263" t="s">
        <v>86</v>
      </c>
      <c r="AV453" s="15" t="s">
        <v>151</v>
      </c>
      <c r="AW453" s="15" t="s">
        <v>32</v>
      </c>
      <c r="AX453" s="15" t="s">
        <v>81</v>
      </c>
      <c r="AY453" s="263" t="s">
        <v>144</v>
      </c>
    </row>
    <row r="454" s="2" customFormat="1" ht="24.15" customHeight="1">
      <c r="A454" s="39"/>
      <c r="B454" s="40"/>
      <c r="C454" s="217" t="s">
        <v>658</v>
      </c>
      <c r="D454" s="217" t="s">
        <v>146</v>
      </c>
      <c r="E454" s="218" t="s">
        <v>659</v>
      </c>
      <c r="F454" s="219" t="s">
        <v>660</v>
      </c>
      <c r="G454" s="220" t="s">
        <v>225</v>
      </c>
      <c r="H454" s="221">
        <v>6</v>
      </c>
      <c r="I454" s="222"/>
      <c r="J454" s="223">
        <f>ROUND(I454*H454,2)</f>
        <v>0</v>
      </c>
      <c r="K454" s="219" t="s">
        <v>150</v>
      </c>
      <c r="L454" s="45"/>
      <c r="M454" s="224" t="s">
        <v>1</v>
      </c>
      <c r="N454" s="225" t="s">
        <v>41</v>
      </c>
      <c r="O454" s="92"/>
      <c r="P454" s="226">
        <f>O454*H454</f>
        <v>0</v>
      </c>
      <c r="Q454" s="226">
        <v>0.00027999999999999998</v>
      </c>
      <c r="R454" s="226">
        <f>Q454*H454</f>
        <v>0.0016799999999999999</v>
      </c>
      <c r="S454" s="226">
        <v>0</v>
      </c>
      <c r="T454" s="227">
        <f>S454*H454</f>
        <v>0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28" t="s">
        <v>228</v>
      </c>
      <c r="AT454" s="228" t="s">
        <v>146</v>
      </c>
      <c r="AU454" s="228" t="s">
        <v>86</v>
      </c>
      <c r="AY454" s="18" t="s">
        <v>144</v>
      </c>
      <c r="BE454" s="229">
        <f>IF(N454="základní",J454,0)</f>
        <v>0</v>
      </c>
      <c r="BF454" s="229">
        <f>IF(N454="snížená",J454,0)</f>
        <v>0</v>
      </c>
      <c r="BG454" s="229">
        <f>IF(N454="zákl. přenesená",J454,0)</f>
        <v>0</v>
      </c>
      <c r="BH454" s="229">
        <f>IF(N454="sníž. přenesená",J454,0)</f>
        <v>0</v>
      </c>
      <c r="BI454" s="229">
        <f>IF(N454="nulová",J454,0)</f>
        <v>0</v>
      </c>
      <c r="BJ454" s="18" t="s">
        <v>81</v>
      </c>
      <c r="BK454" s="229">
        <f>ROUND(I454*H454,2)</f>
        <v>0</v>
      </c>
      <c r="BL454" s="18" t="s">
        <v>228</v>
      </c>
      <c r="BM454" s="228" t="s">
        <v>661</v>
      </c>
    </row>
    <row r="455" s="13" customFormat="1">
      <c r="A455" s="13"/>
      <c r="B455" s="230"/>
      <c r="C455" s="231"/>
      <c r="D455" s="232" t="s">
        <v>160</v>
      </c>
      <c r="E455" s="233" t="s">
        <v>1</v>
      </c>
      <c r="F455" s="234" t="s">
        <v>662</v>
      </c>
      <c r="G455" s="231"/>
      <c r="H455" s="235">
        <v>6</v>
      </c>
      <c r="I455" s="236"/>
      <c r="J455" s="231"/>
      <c r="K455" s="231"/>
      <c r="L455" s="237"/>
      <c r="M455" s="238"/>
      <c r="N455" s="239"/>
      <c r="O455" s="239"/>
      <c r="P455" s="239"/>
      <c r="Q455" s="239"/>
      <c r="R455" s="239"/>
      <c r="S455" s="239"/>
      <c r="T455" s="240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1" t="s">
        <v>160</v>
      </c>
      <c r="AU455" s="241" t="s">
        <v>86</v>
      </c>
      <c r="AV455" s="13" t="s">
        <v>86</v>
      </c>
      <c r="AW455" s="13" t="s">
        <v>32</v>
      </c>
      <c r="AX455" s="13" t="s">
        <v>76</v>
      </c>
      <c r="AY455" s="241" t="s">
        <v>144</v>
      </c>
    </row>
    <row r="456" s="14" customFormat="1">
      <c r="A456" s="14"/>
      <c r="B456" s="242"/>
      <c r="C456" s="243"/>
      <c r="D456" s="232" t="s">
        <v>160</v>
      </c>
      <c r="E456" s="244" t="s">
        <v>1</v>
      </c>
      <c r="F456" s="245" t="s">
        <v>165</v>
      </c>
      <c r="G456" s="243"/>
      <c r="H456" s="246">
        <v>6</v>
      </c>
      <c r="I456" s="247"/>
      <c r="J456" s="243"/>
      <c r="K456" s="243"/>
      <c r="L456" s="248"/>
      <c r="M456" s="249"/>
      <c r="N456" s="250"/>
      <c r="O456" s="250"/>
      <c r="P456" s="250"/>
      <c r="Q456" s="250"/>
      <c r="R456" s="250"/>
      <c r="S456" s="250"/>
      <c r="T456" s="251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2" t="s">
        <v>160</v>
      </c>
      <c r="AU456" s="252" t="s">
        <v>86</v>
      </c>
      <c r="AV456" s="14" t="s">
        <v>99</v>
      </c>
      <c r="AW456" s="14" t="s">
        <v>32</v>
      </c>
      <c r="AX456" s="14" t="s">
        <v>76</v>
      </c>
      <c r="AY456" s="252" t="s">
        <v>144</v>
      </c>
    </row>
    <row r="457" s="15" customFormat="1">
      <c r="A457" s="15"/>
      <c r="B457" s="253"/>
      <c r="C457" s="254"/>
      <c r="D457" s="232" t="s">
        <v>160</v>
      </c>
      <c r="E457" s="255" t="s">
        <v>1</v>
      </c>
      <c r="F457" s="256" t="s">
        <v>166</v>
      </c>
      <c r="G457" s="254"/>
      <c r="H457" s="257">
        <v>6</v>
      </c>
      <c r="I457" s="258"/>
      <c r="J457" s="254"/>
      <c r="K457" s="254"/>
      <c r="L457" s="259"/>
      <c r="M457" s="260"/>
      <c r="N457" s="261"/>
      <c r="O457" s="261"/>
      <c r="P457" s="261"/>
      <c r="Q457" s="261"/>
      <c r="R457" s="261"/>
      <c r="S457" s="261"/>
      <c r="T457" s="262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263" t="s">
        <v>160</v>
      </c>
      <c r="AU457" s="263" t="s">
        <v>86</v>
      </c>
      <c r="AV457" s="15" t="s">
        <v>151</v>
      </c>
      <c r="AW457" s="15" t="s">
        <v>32</v>
      </c>
      <c r="AX457" s="15" t="s">
        <v>81</v>
      </c>
      <c r="AY457" s="263" t="s">
        <v>144</v>
      </c>
    </row>
    <row r="458" s="2" customFormat="1" ht="33" customHeight="1">
      <c r="A458" s="39"/>
      <c r="B458" s="40"/>
      <c r="C458" s="217" t="s">
        <v>663</v>
      </c>
      <c r="D458" s="217" t="s">
        <v>146</v>
      </c>
      <c r="E458" s="218" t="s">
        <v>664</v>
      </c>
      <c r="F458" s="219" t="s">
        <v>665</v>
      </c>
      <c r="G458" s="220" t="s">
        <v>158</v>
      </c>
      <c r="H458" s="221">
        <v>15.199999999999999</v>
      </c>
      <c r="I458" s="222"/>
      <c r="J458" s="223">
        <f>ROUND(I458*H458,2)</f>
        <v>0</v>
      </c>
      <c r="K458" s="219" t="s">
        <v>150</v>
      </c>
      <c r="L458" s="45"/>
      <c r="M458" s="224" t="s">
        <v>1</v>
      </c>
      <c r="N458" s="225" t="s">
        <v>41</v>
      </c>
      <c r="O458" s="92"/>
      <c r="P458" s="226">
        <f>O458*H458</f>
        <v>0</v>
      </c>
      <c r="Q458" s="226">
        <v>0.0090900000000000009</v>
      </c>
      <c r="R458" s="226">
        <f>Q458*H458</f>
        <v>0.13816800000000001</v>
      </c>
      <c r="S458" s="226">
        <v>0</v>
      </c>
      <c r="T458" s="227">
        <f>S458*H458</f>
        <v>0</v>
      </c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R458" s="228" t="s">
        <v>228</v>
      </c>
      <c r="AT458" s="228" t="s">
        <v>146</v>
      </c>
      <c r="AU458" s="228" t="s">
        <v>86</v>
      </c>
      <c r="AY458" s="18" t="s">
        <v>144</v>
      </c>
      <c r="BE458" s="229">
        <f>IF(N458="základní",J458,0)</f>
        <v>0</v>
      </c>
      <c r="BF458" s="229">
        <f>IF(N458="snížená",J458,0)</f>
        <v>0</v>
      </c>
      <c r="BG458" s="229">
        <f>IF(N458="zákl. přenesená",J458,0)</f>
        <v>0</v>
      </c>
      <c r="BH458" s="229">
        <f>IF(N458="sníž. přenesená",J458,0)</f>
        <v>0</v>
      </c>
      <c r="BI458" s="229">
        <f>IF(N458="nulová",J458,0)</f>
        <v>0</v>
      </c>
      <c r="BJ458" s="18" t="s">
        <v>81</v>
      </c>
      <c r="BK458" s="229">
        <f>ROUND(I458*H458,2)</f>
        <v>0</v>
      </c>
      <c r="BL458" s="18" t="s">
        <v>228</v>
      </c>
      <c r="BM458" s="228" t="s">
        <v>666</v>
      </c>
    </row>
    <row r="459" s="13" customFormat="1">
      <c r="A459" s="13"/>
      <c r="B459" s="230"/>
      <c r="C459" s="231"/>
      <c r="D459" s="232" t="s">
        <v>160</v>
      </c>
      <c r="E459" s="233" t="s">
        <v>1</v>
      </c>
      <c r="F459" s="234" t="s">
        <v>101</v>
      </c>
      <c r="G459" s="231"/>
      <c r="H459" s="235">
        <v>15.199999999999999</v>
      </c>
      <c r="I459" s="236"/>
      <c r="J459" s="231"/>
      <c r="K459" s="231"/>
      <c r="L459" s="237"/>
      <c r="M459" s="238"/>
      <c r="N459" s="239"/>
      <c r="O459" s="239"/>
      <c r="P459" s="239"/>
      <c r="Q459" s="239"/>
      <c r="R459" s="239"/>
      <c r="S459" s="239"/>
      <c r="T459" s="240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1" t="s">
        <v>160</v>
      </c>
      <c r="AU459" s="241" t="s">
        <v>86</v>
      </c>
      <c r="AV459" s="13" t="s">
        <v>86</v>
      </c>
      <c r="AW459" s="13" t="s">
        <v>32</v>
      </c>
      <c r="AX459" s="13" t="s">
        <v>76</v>
      </c>
      <c r="AY459" s="241" t="s">
        <v>144</v>
      </c>
    </row>
    <row r="460" s="14" customFormat="1">
      <c r="A460" s="14"/>
      <c r="B460" s="242"/>
      <c r="C460" s="243"/>
      <c r="D460" s="232" t="s">
        <v>160</v>
      </c>
      <c r="E460" s="244" t="s">
        <v>1</v>
      </c>
      <c r="F460" s="245" t="s">
        <v>165</v>
      </c>
      <c r="G460" s="243"/>
      <c r="H460" s="246">
        <v>15.199999999999999</v>
      </c>
      <c r="I460" s="247"/>
      <c r="J460" s="243"/>
      <c r="K460" s="243"/>
      <c r="L460" s="248"/>
      <c r="M460" s="249"/>
      <c r="N460" s="250"/>
      <c r="O460" s="250"/>
      <c r="P460" s="250"/>
      <c r="Q460" s="250"/>
      <c r="R460" s="250"/>
      <c r="S460" s="250"/>
      <c r="T460" s="251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52" t="s">
        <v>160</v>
      </c>
      <c r="AU460" s="252" t="s">
        <v>86</v>
      </c>
      <c r="AV460" s="14" t="s">
        <v>99</v>
      </c>
      <c r="AW460" s="14" t="s">
        <v>32</v>
      </c>
      <c r="AX460" s="14" t="s">
        <v>76</v>
      </c>
      <c r="AY460" s="252" t="s">
        <v>144</v>
      </c>
    </row>
    <row r="461" s="15" customFormat="1">
      <c r="A461" s="15"/>
      <c r="B461" s="253"/>
      <c r="C461" s="254"/>
      <c r="D461" s="232" t="s">
        <v>160</v>
      </c>
      <c r="E461" s="255" t="s">
        <v>1</v>
      </c>
      <c r="F461" s="256" t="s">
        <v>166</v>
      </c>
      <c r="G461" s="254"/>
      <c r="H461" s="257">
        <v>15.199999999999999</v>
      </c>
      <c r="I461" s="258"/>
      <c r="J461" s="254"/>
      <c r="K461" s="254"/>
      <c r="L461" s="259"/>
      <c r="M461" s="260"/>
      <c r="N461" s="261"/>
      <c r="O461" s="261"/>
      <c r="P461" s="261"/>
      <c r="Q461" s="261"/>
      <c r="R461" s="261"/>
      <c r="S461" s="261"/>
      <c r="T461" s="262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T461" s="263" t="s">
        <v>160</v>
      </c>
      <c r="AU461" s="263" t="s">
        <v>86</v>
      </c>
      <c r="AV461" s="15" t="s">
        <v>151</v>
      </c>
      <c r="AW461" s="15" t="s">
        <v>32</v>
      </c>
      <c r="AX461" s="15" t="s">
        <v>81</v>
      </c>
      <c r="AY461" s="263" t="s">
        <v>144</v>
      </c>
    </row>
    <row r="462" s="2" customFormat="1" ht="16.5" customHeight="1">
      <c r="A462" s="39"/>
      <c r="B462" s="40"/>
      <c r="C462" s="264" t="s">
        <v>667</v>
      </c>
      <c r="D462" s="264" t="s">
        <v>201</v>
      </c>
      <c r="E462" s="265" t="s">
        <v>668</v>
      </c>
      <c r="F462" s="266" t="s">
        <v>669</v>
      </c>
      <c r="G462" s="267" t="s">
        <v>158</v>
      </c>
      <c r="H462" s="268">
        <v>17.48</v>
      </c>
      <c r="I462" s="269"/>
      <c r="J462" s="270">
        <f>ROUND(I462*H462,2)</f>
        <v>0</v>
      </c>
      <c r="K462" s="266" t="s">
        <v>1</v>
      </c>
      <c r="L462" s="271"/>
      <c r="M462" s="272" t="s">
        <v>1</v>
      </c>
      <c r="N462" s="273" t="s">
        <v>41</v>
      </c>
      <c r="O462" s="92"/>
      <c r="P462" s="226">
        <f>O462*H462</f>
        <v>0</v>
      </c>
      <c r="Q462" s="226">
        <v>0.019</v>
      </c>
      <c r="R462" s="226">
        <f>Q462*H462</f>
        <v>0.33212000000000003</v>
      </c>
      <c r="S462" s="226">
        <v>0</v>
      </c>
      <c r="T462" s="227">
        <f>S462*H462</f>
        <v>0</v>
      </c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R462" s="228" t="s">
        <v>315</v>
      </c>
      <c r="AT462" s="228" t="s">
        <v>201</v>
      </c>
      <c r="AU462" s="228" t="s">
        <v>86</v>
      </c>
      <c r="AY462" s="18" t="s">
        <v>144</v>
      </c>
      <c r="BE462" s="229">
        <f>IF(N462="základní",J462,0)</f>
        <v>0</v>
      </c>
      <c r="BF462" s="229">
        <f>IF(N462="snížená",J462,0)</f>
        <v>0</v>
      </c>
      <c r="BG462" s="229">
        <f>IF(N462="zákl. přenesená",J462,0)</f>
        <v>0</v>
      </c>
      <c r="BH462" s="229">
        <f>IF(N462="sníž. přenesená",J462,0)</f>
        <v>0</v>
      </c>
      <c r="BI462" s="229">
        <f>IF(N462="nulová",J462,0)</f>
        <v>0</v>
      </c>
      <c r="BJ462" s="18" t="s">
        <v>81</v>
      </c>
      <c r="BK462" s="229">
        <f>ROUND(I462*H462,2)</f>
        <v>0</v>
      </c>
      <c r="BL462" s="18" t="s">
        <v>228</v>
      </c>
      <c r="BM462" s="228" t="s">
        <v>670</v>
      </c>
    </row>
    <row r="463" s="13" customFormat="1">
      <c r="A463" s="13"/>
      <c r="B463" s="230"/>
      <c r="C463" s="231"/>
      <c r="D463" s="232" t="s">
        <v>160</v>
      </c>
      <c r="E463" s="231"/>
      <c r="F463" s="234" t="s">
        <v>671</v>
      </c>
      <c r="G463" s="231"/>
      <c r="H463" s="235">
        <v>17.48</v>
      </c>
      <c r="I463" s="236"/>
      <c r="J463" s="231"/>
      <c r="K463" s="231"/>
      <c r="L463" s="237"/>
      <c r="M463" s="238"/>
      <c r="N463" s="239"/>
      <c r="O463" s="239"/>
      <c r="P463" s="239"/>
      <c r="Q463" s="239"/>
      <c r="R463" s="239"/>
      <c r="S463" s="239"/>
      <c r="T463" s="240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1" t="s">
        <v>160</v>
      </c>
      <c r="AU463" s="241" t="s">
        <v>86</v>
      </c>
      <c r="AV463" s="13" t="s">
        <v>86</v>
      </c>
      <c r="AW463" s="13" t="s">
        <v>4</v>
      </c>
      <c r="AX463" s="13" t="s">
        <v>81</v>
      </c>
      <c r="AY463" s="241" t="s">
        <v>144</v>
      </c>
    </row>
    <row r="464" s="2" customFormat="1" ht="24.15" customHeight="1">
      <c r="A464" s="39"/>
      <c r="B464" s="40"/>
      <c r="C464" s="217" t="s">
        <v>672</v>
      </c>
      <c r="D464" s="217" t="s">
        <v>146</v>
      </c>
      <c r="E464" s="218" t="s">
        <v>673</v>
      </c>
      <c r="F464" s="219" t="s">
        <v>674</v>
      </c>
      <c r="G464" s="220" t="s">
        <v>158</v>
      </c>
      <c r="H464" s="221">
        <v>8.6259999999999994</v>
      </c>
      <c r="I464" s="222"/>
      <c r="J464" s="223">
        <f>ROUND(I464*H464,2)</f>
        <v>0</v>
      </c>
      <c r="K464" s="219" t="s">
        <v>150</v>
      </c>
      <c r="L464" s="45"/>
      <c r="M464" s="224" t="s">
        <v>1</v>
      </c>
      <c r="N464" s="225" t="s">
        <v>41</v>
      </c>
      <c r="O464" s="92"/>
      <c r="P464" s="226">
        <f>O464*H464</f>
        <v>0</v>
      </c>
      <c r="Q464" s="226">
        <v>0</v>
      </c>
      <c r="R464" s="226">
        <f>Q464*H464</f>
        <v>0</v>
      </c>
      <c r="S464" s="226">
        <v>0.027199999999999998</v>
      </c>
      <c r="T464" s="227">
        <f>S464*H464</f>
        <v>0.23462719999999998</v>
      </c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R464" s="228" t="s">
        <v>228</v>
      </c>
      <c r="AT464" s="228" t="s">
        <v>146</v>
      </c>
      <c r="AU464" s="228" t="s">
        <v>86</v>
      </c>
      <c r="AY464" s="18" t="s">
        <v>144</v>
      </c>
      <c r="BE464" s="229">
        <f>IF(N464="základní",J464,0)</f>
        <v>0</v>
      </c>
      <c r="BF464" s="229">
        <f>IF(N464="snížená",J464,0)</f>
        <v>0</v>
      </c>
      <c r="BG464" s="229">
        <f>IF(N464="zákl. přenesená",J464,0)</f>
        <v>0</v>
      </c>
      <c r="BH464" s="229">
        <f>IF(N464="sníž. přenesená",J464,0)</f>
        <v>0</v>
      </c>
      <c r="BI464" s="229">
        <f>IF(N464="nulová",J464,0)</f>
        <v>0</v>
      </c>
      <c r="BJ464" s="18" t="s">
        <v>81</v>
      </c>
      <c r="BK464" s="229">
        <f>ROUND(I464*H464,2)</f>
        <v>0</v>
      </c>
      <c r="BL464" s="18" t="s">
        <v>228</v>
      </c>
      <c r="BM464" s="228" t="s">
        <v>675</v>
      </c>
    </row>
    <row r="465" s="13" customFormat="1">
      <c r="A465" s="13"/>
      <c r="B465" s="230"/>
      <c r="C465" s="231"/>
      <c r="D465" s="232" t="s">
        <v>160</v>
      </c>
      <c r="E465" s="233" t="s">
        <v>1</v>
      </c>
      <c r="F465" s="234" t="s">
        <v>676</v>
      </c>
      <c r="G465" s="231"/>
      <c r="H465" s="235">
        <v>2.3999999999999999</v>
      </c>
      <c r="I465" s="236"/>
      <c r="J465" s="231"/>
      <c r="K465" s="231"/>
      <c r="L465" s="237"/>
      <c r="M465" s="238"/>
      <c r="N465" s="239"/>
      <c r="O465" s="239"/>
      <c r="P465" s="239"/>
      <c r="Q465" s="239"/>
      <c r="R465" s="239"/>
      <c r="S465" s="239"/>
      <c r="T465" s="240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1" t="s">
        <v>160</v>
      </c>
      <c r="AU465" s="241" t="s">
        <v>86</v>
      </c>
      <c r="AV465" s="13" t="s">
        <v>86</v>
      </c>
      <c r="AW465" s="13" t="s">
        <v>32</v>
      </c>
      <c r="AX465" s="13" t="s">
        <v>76</v>
      </c>
      <c r="AY465" s="241" t="s">
        <v>144</v>
      </c>
    </row>
    <row r="466" s="13" customFormat="1">
      <c r="A466" s="13"/>
      <c r="B466" s="230"/>
      <c r="C466" s="231"/>
      <c r="D466" s="232" t="s">
        <v>160</v>
      </c>
      <c r="E466" s="233" t="s">
        <v>1</v>
      </c>
      <c r="F466" s="234" t="s">
        <v>677</v>
      </c>
      <c r="G466" s="231"/>
      <c r="H466" s="235">
        <v>6.226</v>
      </c>
      <c r="I466" s="236"/>
      <c r="J466" s="231"/>
      <c r="K466" s="231"/>
      <c r="L466" s="237"/>
      <c r="M466" s="238"/>
      <c r="N466" s="239"/>
      <c r="O466" s="239"/>
      <c r="P466" s="239"/>
      <c r="Q466" s="239"/>
      <c r="R466" s="239"/>
      <c r="S466" s="239"/>
      <c r="T466" s="240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1" t="s">
        <v>160</v>
      </c>
      <c r="AU466" s="241" t="s">
        <v>86</v>
      </c>
      <c r="AV466" s="13" t="s">
        <v>86</v>
      </c>
      <c r="AW466" s="13" t="s">
        <v>32</v>
      </c>
      <c r="AX466" s="13" t="s">
        <v>76</v>
      </c>
      <c r="AY466" s="241" t="s">
        <v>144</v>
      </c>
    </row>
    <row r="467" s="14" customFormat="1">
      <c r="A467" s="14"/>
      <c r="B467" s="242"/>
      <c r="C467" s="243"/>
      <c r="D467" s="232" t="s">
        <v>160</v>
      </c>
      <c r="E467" s="244" t="s">
        <v>1</v>
      </c>
      <c r="F467" s="245" t="s">
        <v>165</v>
      </c>
      <c r="G467" s="243"/>
      <c r="H467" s="246">
        <v>8.6259999999999994</v>
      </c>
      <c r="I467" s="247"/>
      <c r="J467" s="243"/>
      <c r="K467" s="243"/>
      <c r="L467" s="248"/>
      <c r="M467" s="249"/>
      <c r="N467" s="250"/>
      <c r="O467" s="250"/>
      <c r="P467" s="250"/>
      <c r="Q467" s="250"/>
      <c r="R467" s="250"/>
      <c r="S467" s="250"/>
      <c r="T467" s="251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2" t="s">
        <v>160</v>
      </c>
      <c r="AU467" s="252" t="s">
        <v>86</v>
      </c>
      <c r="AV467" s="14" t="s">
        <v>99</v>
      </c>
      <c r="AW467" s="14" t="s">
        <v>32</v>
      </c>
      <c r="AX467" s="14" t="s">
        <v>76</v>
      </c>
      <c r="AY467" s="252" t="s">
        <v>144</v>
      </c>
    </row>
    <row r="468" s="15" customFormat="1">
      <c r="A468" s="15"/>
      <c r="B468" s="253"/>
      <c r="C468" s="254"/>
      <c r="D468" s="232" t="s">
        <v>160</v>
      </c>
      <c r="E468" s="255" t="s">
        <v>1</v>
      </c>
      <c r="F468" s="256" t="s">
        <v>166</v>
      </c>
      <c r="G468" s="254"/>
      <c r="H468" s="257">
        <v>8.6259999999999994</v>
      </c>
      <c r="I468" s="258"/>
      <c r="J468" s="254"/>
      <c r="K468" s="254"/>
      <c r="L468" s="259"/>
      <c r="M468" s="260"/>
      <c r="N468" s="261"/>
      <c r="O468" s="261"/>
      <c r="P468" s="261"/>
      <c r="Q468" s="261"/>
      <c r="R468" s="261"/>
      <c r="S468" s="261"/>
      <c r="T468" s="262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T468" s="263" t="s">
        <v>160</v>
      </c>
      <c r="AU468" s="263" t="s">
        <v>86</v>
      </c>
      <c r="AV468" s="15" t="s">
        <v>151</v>
      </c>
      <c r="AW468" s="15" t="s">
        <v>32</v>
      </c>
      <c r="AX468" s="15" t="s">
        <v>81</v>
      </c>
      <c r="AY468" s="263" t="s">
        <v>144</v>
      </c>
    </row>
    <row r="469" s="2" customFormat="1" ht="24.15" customHeight="1">
      <c r="A469" s="39"/>
      <c r="B469" s="40"/>
      <c r="C469" s="217" t="s">
        <v>678</v>
      </c>
      <c r="D469" s="217" t="s">
        <v>146</v>
      </c>
      <c r="E469" s="218" t="s">
        <v>679</v>
      </c>
      <c r="F469" s="219" t="s">
        <v>680</v>
      </c>
      <c r="G469" s="220" t="s">
        <v>158</v>
      </c>
      <c r="H469" s="221">
        <v>0.47999999999999998</v>
      </c>
      <c r="I469" s="222"/>
      <c r="J469" s="223">
        <f>ROUND(I469*H469,2)</f>
        <v>0</v>
      </c>
      <c r="K469" s="219" t="s">
        <v>150</v>
      </c>
      <c r="L469" s="45"/>
      <c r="M469" s="224" t="s">
        <v>1</v>
      </c>
      <c r="N469" s="225" t="s">
        <v>41</v>
      </c>
      <c r="O469" s="92"/>
      <c r="P469" s="226">
        <f>O469*H469</f>
        <v>0</v>
      </c>
      <c r="Q469" s="226">
        <v>0.00142</v>
      </c>
      <c r="R469" s="226">
        <f>Q469*H469</f>
        <v>0.00068159999999999998</v>
      </c>
      <c r="S469" s="226">
        <v>0</v>
      </c>
      <c r="T469" s="227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28" t="s">
        <v>228</v>
      </c>
      <c r="AT469" s="228" t="s">
        <v>146</v>
      </c>
      <c r="AU469" s="228" t="s">
        <v>86</v>
      </c>
      <c r="AY469" s="18" t="s">
        <v>144</v>
      </c>
      <c r="BE469" s="229">
        <f>IF(N469="základní",J469,0)</f>
        <v>0</v>
      </c>
      <c r="BF469" s="229">
        <f>IF(N469="snížená",J469,0)</f>
        <v>0</v>
      </c>
      <c r="BG469" s="229">
        <f>IF(N469="zákl. přenesená",J469,0)</f>
        <v>0</v>
      </c>
      <c r="BH469" s="229">
        <f>IF(N469="sníž. přenesená",J469,0)</f>
        <v>0</v>
      </c>
      <c r="BI469" s="229">
        <f>IF(N469="nulová",J469,0)</f>
        <v>0</v>
      </c>
      <c r="BJ469" s="18" t="s">
        <v>81</v>
      </c>
      <c r="BK469" s="229">
        <f>ROUND(I469*H469,2)</f>
        <v>0</v>
      </c>
      <c r="BL469" s="18" t="s">
        <v>228</v>
      </c>
      <c r="BM469" s="228" t="s">
        <v>681</v>
      </c>
    </row>
    <row r="470" s="13" customFormat="1">
      <c r="A470" s="13"/>
      <c r="B470" s="230"/>
      <c r="C470" s="231"/>
      <c r="D470" s="232" t="s">
        <v>160</v>
      </c>
      <c r="E470" s="233" t="s">
        <v>1</v>
      </c>
      <c r="F470" s="234" t="s">
        <v>682</v>
      </c>
      <c r="G470" s="231"/>
      <c r="H470" s="235">
        <v>0.47999999999999998</v>
      </c>
      <c r="I470" s="236"/>
      <c r="J470" s="231"/>
      <c r="K470" s="231"/>
      <c r="L470" s="237"/>
      <c r="M470" s="238"/>
      <c r="N470" s="239"/>
      <c r="O470" s="239"/>
      <c r="P470" s="239"/>
      <c r="Q470" s="239"/>
      <c r="R470" s="239"/>
      <c r="S470" s="239"/>
      <c r="T470" s="240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1" t="s">
        <v>160</v>
      </c>
      <c r="AU470" s="241" t="s">
        <v>86</v>
      </c>
      <c r="AV470" s="13" t="s">
        <v>86</v>
      </c>
      <c r="AW470" s="13" t="s">
        <v>32</v>
      </c>
      <c r="AX470" s="13" t="s">
        <v>76</v>
      </c>
      <c r="AY470" s="241" t="s">
        <v>144</v>
      </c>
    </row>
    <row r="471" s="14" customFormat="1">
      <c r="A471" s="14"/>
      <c r="B471" s="242"/>
      <c r="C471" s="243"/>
      <c r="D471" s="232" t="s">
        <v>160</v>
      </c>
      <c r="E471" s="244" t="s">
        <v>1</v>
      </c>
      <c r="F471" s="245" t="s">
        <v>165</v>
      </c>
      <c r="G471" s="243"/>
      <c r="H471" s="246">
        <v>0.47999999999999998</v>
      </c>
      <c r="I471" s="247"/>
      <c r="J471" s="243"/>
      <c r="K471" s="243"/>
      <c r="L471" s="248"/>
      <c r="M471" s="249"/>
      <c r="N471" s="250"/>
      <c r="O471" s="250"/>
      <c r="P471" s="250"/>
      <c r="Q471" s="250"/>
      <c r="R471" s="250"/>
      <c r="S471" s="250"/>
      <c r="T471" s="251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52" t="s">
        <v>160</v>
      </c>
      <c r="AU471" s="252" t="s">
        <v>86</v>
      </c>
      <c r="AV471" s="14" t="s">
        <v>99</v>
      </c>
      <c r="AW471" s="14" t="s">
        <v>32</v>
      </c>
      <c r="AX471" s="14" t="s">
        <v>76</v>
      </c>
      <c r="AY471" s="252" t="s">
        <v>144</v>
      </c>
    </row>
    <row r="472" s="15" customFormat="1">
      <c r="A472" s="15"/>
      <c r="B472" s="253"/>
      <c r="C472" s="254"/>
      <c r="D472" s="232" t="s">
        <v>160</v>
      </c>
      <c r="E472" s="255" t="s">
        <v>1</v>
      </c>
      <c r="F472" s="256" t="s">
        <v>166</v>
      </c>
      <c r="G472" s="254"/>
      <c r="H472" s="257">
        <v>0.47999999999999998</v>
      </c>
      <c r="I472" s="258"/>
      <c r="J472" s="254"/>
      <c r="K472" s="254"/>
      <c r="L472" s="259"/>
      <c r="M472" s="260"/>
      <c r="N472" s="261"/>
      <c r="O472" s="261"/>
      <c r="P472" s="261"/>
      <c r="Q472" s="261"/>
      <c r="R472" s="261"/>
      <c r="S472" s="261"/>
      <c r="T472" s="262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63" t="s">
        <v>160</v>
      </c>
      <c r="AU472" s="263" t="s">
        <v>86</v>
      </c>
      <c r="AV472" s="15" t="s">
        <v>151</v>
      </c>
      <c r="AW472" s="15" t="s">
        <v>32</v>
      </c>
      <c r="AX472" s="15" t="s">
        <v>81</v>
      </c>
      <c r="AY472" s="263" t="s">
        <v>144</v>
      </c>
    </row>
    <row r="473" s="2" customFormat="1" ht="24.15" customHeight="1">
      <c r="A473" s="39"/>
      <c r="B473" s="40"/>
      <c r="C473" s="264" t="s">
        <v>683</v>
      </c>
      <c r="D473" s="264" t="s">
        <v>201</v>
      </c>
      <c r="E473" s="265" t="s">
        <v>684</v>
      </c>
      <c r="F473" s="266" t="s">
        <v>685</v>
      </c>
      <c r="G473" s="267" t="s">
        <v>158</v>
      </c>
      <c r="H473" s="268">
        <v>0.52800000000000002</v>
      </c>
      <c r="I473" s="269"/>
      <c r="J473" s="270">
        <f>ROUND(I473*H473,2)</f>
        <v>0</v>
      </c>
      <c r="K473" s="266" t="s">
        <v>150</v>
      </c>
      <c r="L473" s="271"/>
      <c r="M473" s="272" t="s">
        <v>1</v>
      </c>
      <c r="N473" s="273" t="s">
        <v>41</v>
      </c>
      <c r="O473" s="92"/>
      <c r="P473" s="226">
        <f>O473*H473</f>
        <v>0</v>
      </c>
      <c r="Q473" s="226">
        <v>0.012</v>
      </c>
      <c r="R473" s="226">
        <f>Q473*H473</f>
        <v>0.0063360000000000005</v>
      </c>
      <c r="S473" s="226">
        <v>0</v>
      </c>
      <c r="T473" s="227">
        <f>S473*H473</f>
        <v>0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28" t="s">
        <v>315</v>
      </c>
      <c r="AT473" s="228" t="s">
        <v>201</v>
      </c>
      <c r="AU473" s="228" t="s">
        <v>86</v>
      </c>
      <c r="AY473" s="18" t="s">
        <v>144</v>
      </c>
      <c r="BE473" s="229">
        <f>IF(N473="základní",J473,0)</f>
        <v>0</v>
      </c>
      <c r="BF473" s="229">
        <f>IF(N473="snížená",J473,0)</f>
        <v>0</v>
      </c>
      <c r="BG473" s="229">
        <f>IF(N473="zákl. přenesená",J473,0)</f>
        <v>0</v>
      </c>
      <c r="BH473" s="229">
        <f>IF(N473="sníž. přenesená",J473,0)</f>
        <v>0</v>
      </c>
      <c r="BI473" s="229">
        <f>IF(N473="nulová",J473,0)</f>
        <v>0</v>
      </c>
      <c r="BJ473" s="18" t="s">
        <v>81</v>
      </c>
      <c r="BK473" s="229">
        <f>ROUND(I473*H473,2)</f>
        <v>0</v>
      </c>
      <c r="BL473" s="18" t="s">
        <v>228</v>
      </c>
      <c r="BM473" s="228" t="s">
        <v>686</v>
      </c>
    </row>
    <row r="474" s="13" customFormat="1">
      <c r="A474" s="13"/>
      <c r="B474" s="230"/>
      <c r="C474" s="231"/>
      <c r="D474" s="232" t="s">
        <v>160</v>
      </c>
      <c r="E474" s="231"/>
      <c r="F474" s="234" t="s">
        <v>687</v>
      </c>
      <c r="G474" s="231"/>
      <c r="H474" s="235">
        <v>0.52800000000000002</v>
      </c>
      <c r="I474" s="236"/>
      <c r="J474" s="231"/>
      <c r="K474" s="231"/>
      <c r="L474" s="237"/>
      <c r="M474" s="238"/>
      <c r="N474" s="239"/>
      <c r="O474" s="239"/>
      <c r="P474" s="239"/>
      <c r="Q474" s="239"/>
      <c r="R474" s="239"/>
      <c r="S474" s="239"/>
      <c r="T474" s="240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1" t="s">
        <v>160</v>
      </c>
      <c r="AU474" s="241" t="s">
        <v>86</v>
      </c>
      <c r="AV474" s="13" t="s">
        <v>86</v>
      </c>
      <c r="AW474" s="13" t="s">
        <v>4</v>
      </c>
      <c r="AX474" s="13" t="s">
        <v>81</v>
      </c>
      <c r="AY474" s="241" t="s">
        <v>144</v>
      </c>
    </row>
    <row r="475" s="2" customFormat="1" ht="16.5" customHeight="1">
      <c r="A475" s="39"/>
      <c r="B475" s="40"/>
      <c r="C475" s="217" t="s">
        <v>688</v>
      </c>
      <c r="D475" s="217" t="s">
        <v>146</v>
      </c>
      <c r="E475" s="218" t="s">
        <v>689</v>
      </c>
      <c r="F475" s="219" t="s">
        <v>690</v>
      </c>
      <c r="G475" s="220" t="s">
        <v>225</v>
      </c>
      <c r="H475" s="221">
        <v>2.5</v>
      </c>
      <c r="I475" s="222"/>
      <c r="J475" s="223">
        <f>ROUND(I475*H475,2)</f>
        <v>0</v>
      </c>
      <c r="K475" s="219" t="s">
        <v>150</v>
      </c>
      <c r="L475" s="45"/>
      <c r="M475" s="224" t="s">
        <v>1</v>
      </c>
      <c r="N475" s="225" t="s">
        <v>41</v>
      </c>
      <c r="O475" s="92"/>
      <c r="P475" s="226">
        <f>O475*H475</f>
        <v>0</v>
      </c>
      <c r="Q475" s="226">
        <v>0.00611</v>
      </c>
      <c r="R475" s="226">
        <f>Q475*H475</f>
        <v>0.015275</v>
      </c>
      <c r="S475" s="226">
        <v>0</v>
      </c>
      <c r="T475" s="227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28" t="s">
        <v>228</v>
      </c>
      <c r="AT475" s="228" t="s">
        <v>146</v>
      </c>
      <c r="AU475" s="228" t="s">
        <v>86</v>
      </c>
      <c r="AY475" s="18" t="s">
        <v>144</v>
      </c>
      <c r="BE475" s="229">
        <f>IF(N475="základní",J475,0)</f>
        <v>0</v>
      </c>
      <c r="BF475" s="229">
        <f>IF(N475="snížená",J475,0)</f>
        <v>0</v>
      </c>
      <c r="BG475" s="229">
        <f>IF(N475="zákl. přenesená",J475,0)</f>
        <v>0</v>
      </c>
      <c r="BH475" s="229">
        <f>IF(N475="sníž. přenesená",J475,0)</f>
        <v>0</v>
      </c>
      <c r="BI475" s="229">
        <f>IF(N475="nulová",J475,0)</f>
        <v>0</v>
      </c>
      <c r="BJ475" s="18" t="s">
        <v>81</v>
      </c>
      <c r="BK475" s="229">
        <f>ROUND(I475*H475,2)</f>
        <v>0</v>
      </c>
      <c r="BL475" s="18" t="s">
        <v>228</v>
      </c>
      <c r="BM475" s="228" t="s">
        <v>691</v>
      </c>
    </row>
    <row r="476" s="13" customFormat="1">
      <c r="A476" s="13"/>
      <c r="B476" s="230"/>
      <c r="C476" s="231"/>
      <c r="D476" s="232" t="s">
        <v>160</v>
      </c>
      <c r="E476" s="233" t="s">
        <v>1</v>
      </c>
      <c r="F476" s="234" t="s">
        <v>692</v>
      </c>
      <c r="G476" s="231"/>
      <c r="H476" s="235">
        <v>2.5</v>
      </c>
      <c r="I476" s="236"/>
      <c r="J476" s="231"/>
      <c r="K476" s="231"/>
      <c r="L476" s="237"/>
      <c r="M476" s="238"/>
      <c r="N476" s="239"/>
      <c r="O476" s="239"/>
      <c r="P476" s="239"/>
      <c r="Q476" s="239"/>
      <c r="R476" s="239"/>
      <c r="S476" s="239"/>
      <c r="T476" s="240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1" t="s">
        <v>160</v>
      </c>
      <c r="AU476" s="241" t="s">
        <v>86</v>
      </c>
      <c r="AV476" s="13" t="s">
        <v>86</v>
      </c>
      <c r="AW476" s="13" t="s">
        <v>32</v>
      </c>
      <c r="AX476" s="13" t="s">
        <v>76</v>
      </c>
      <c r="AY476" s="241" t="s">
        <v>144</v>
      </c>
    </row>
    <row r="477" s="14" customFormat="1">
      <c r="A477" s="14"/>
      <c r="B477" s="242"/>
      <c r="C477" s="243"/>
      <c r="D477" s="232" t="s">
        <v>160</v>
      </c>
      <c r="E477" s="244" t="s">
        <v>1</v>
      </c>
      <c r="F477" s="245" t="s">
        <v>165</v>
      </c>
      <c r="G477" s="243"/>
      <c r="H477" s="246">
        <v>2.5</v>
      </c>
      <c r="I477" s="247"/>
      <c r="J477" s="243"/>
      <c r="K477" s="243"/>
      <c r="L477" s="248"/>
      <c r="M477" s="249"/>
      <c r="N477" s="250"/>
      <c r="O477" s="250"/>
      <c r="P477" s="250"/>
      <c r="Q477" s="250"/>
      <c r="R477" s="250"/>
      <c r="S477" s="250"/>
      <c r="T477" s="251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52" t="s">
        <v>160</v>
      </c>
      <c r="AU477" s="252" t="s">
        <v>86</v>
      </c>
      <c r="AV477" s="14" t="s">
        <v>99</v>
      </c>
      <c r="AW477" s="14" t="s">
        <v>32</v>
      </c>
      <c r="AX477" s="14" t="s">
        <v>76</v>
      </c>
      <c r="AY477" s="252" t="s">
        <v>144</v>
      </c>
    </row>
    <row r="478" s="15" customFormat="1">
      <c r="A478" s="15"/>
      <c r="B478" s="253"/>
      <c r="C478" s="254"/>
      <c r="D478" s="232" t="s">
        <v>160</v>
      </c>
      <c r="E478" s="255" t="s">
        <v>1</v>
      </c>
      <c r="F478" s="256" t="s">
        <v>166</v>
      </c>
      <c r="G478" s="254"/>
      <c r="H478" s="257">
        <v>2.5</v>
      </c>
      <c r="I478" s="258"/>
      <c r="J478" s="254"/>
      <c r="K478" s="254"/>
      <c r="L478" s="259"/>
      <c r="M478" s="260"/>
      <c r="N478" s="261"/>
      <c r="O478" s="261"/>
      <c r="P478" s="261"/>
      <c r="Q478" s="261"/>
      <c r="R478" s="261"/>
      <c r="S478" s="261"/>
      <c r="T478" s="262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63" t="s">
        <v>160</v>
      </c>
      <c r="AU478" s="263" t="s">
        <v>86</v>
      </c>
      <c r="AV478" s="15" t="s">
        <v>151</v>
      </c>
      <c r="AW478" s="15" t="s">
        <v>32</v>
      </c>
      <c r="AX478" s="15" t="s">
        <v>81</v>
      </c>
      <c r="AY478" s="263" t="s">
        <v>144</v>
      </c>
    </row>
    <row r="479" s="2" customFormat="1" ht="16.5" customHeight="1">
      <c r="A479" s="39"/>
      <c r="B479" s="40"/>
      <c r="C479" s="264" t="s">
        <v>693</v>
      </c>
      <c r="D479" s="264" t="s">
        <v>201</v>
      </c>
      <c r="E479" s="265" t="s">
        <v>694</v>
      </c>
      <c r="F479" s="266" t="s">
        <v>695</v>
      </c>
      <c r="G479" s="267" t="s">
        <v>225</v>
      </c>
      <c r="H479" s="268">
        <v>2.625</v>
      </c>
      <c r="I479" s="269"/>
      <c r="J479" s="270">
        <f>ROUND(I479*H479,2)</f>
        <v>0</v>
      </c>
      <c r="K479" s="266" t="s">
        <v>150</v>
      </c>
      <c r="L479" s="271"/>
      <c r="M479" s="272" t="s">
        <v>1</v>
      </c>
      <c r="N479" s="273" t="s">
        <v>41</v>
      </c>
      <c r="O479" s="92"/>
      <c r="P479" s="226">
        <f>O479*H479</f>
        <v>0</v>
      </c>
      <c r="Q479" s="226">
        <v>0.00012</v>
      </c>
      <c r="R479" s="226">
        <f>Q479*H479</f>
        <v>0.00031500000000000001</v>
      </c>
      <c r="S479" s="226">
        <v>0</v>
      </c>
      <c r="T479" s="227">
        <f>S479*H479</f>
        <v>0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228" t="s">
        <v>315</v>
      </c>
      <c r="AT479" s="228" t="s">
        <v>201</v>
      </c>
      <c r="AU479" s="228" t="s">
        <v>86</v>
      </c>
      <c r="AY479" s="18" t="s">
        <v>144</v>
      </c>
      <c r="BE479" s="229">
        <f>IF(N479="základní",J479,0)</f>
        <v>0</v>
      </c>
      <c r="BF479" s="229">
        <f>IF(N479="snížená",J479,0)</f>
        <v>0</v>
      </c>
      <c r="BG479" s="229">
        <f>IF(N479="zákl. přenesená",J479,0)</f>
        <v>0</v>
      </c>
      <c r="BH479" s="229">
        <f>IF(N479="sníž. přenesená",J479,0)</f>
        <v>0</v>
      </c>
      <c r="BI479" s="229">
        <f>IF(N479="nulová",J479,0)</f>
        <v>0</v>
      </c>
      <c r="BJ479" s="18" t="s">
        <v>81</v>
      </c>
      <c r="BK479" s="229">
        <f>ROUND(I479*H479,2)</f>
        <v>0</v>
      </c>
      <c r="BL479" s="18" t="s">
        <v>228</v>
      </c>
      <c r="BM479" s="228" t="s">
        <v>696</v>
      </c>
    </row>
    <row r="480" s="13" customFormat="1">
      <c r="A480" s="13"/>
      <c r="B480" s="230"/>
      <c r="C480" s="231"/>
      <c r="D480" s="232" t="s">
        <v>160</v>
      </c>
      <c r="E480" s="231"/>
      <c r="F480" s="234" t="s">
        <v>697</v>
      </c>
      <c r="G480" s="231"/>
      <c r="H480" s="235">
        <v>2.625</v>
      </c>
      <c r="I480" s="236"/>
      <c r="J480" s="231"/>
      <c r="K480" s="231"/>
      <c r="L480" s="237"/>
      <c r="M480" s="238"/>
      <c r="N480" s="239"/>
      <c r="O480" s="239"/>
      <c r="P480" s="239"/>
      <c r="Q480" s="239"/>
      <c r="R480" s="239"/>
      <c r="S480" s="239"/>
      <c r="T480" s="240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1" t="s">
        <v>160</v>
      </c>
      <c r="AU480" s="241" t="s">
        <v>86</v>
      </c>
      <c r="AV480" s="13" t="s">
        <v>86</v>
      </c>
      <c r="AW480" s="13" t="s">
        <v>4</v>
      </c>
      <c r="AX480" s="13" t="s">
        <v>81</v>
      </c>
      <c r="AY480" s="241" t="s">
        <v>144</v>
      </c>
    </row>
    <row r="481" s="2" customFormat="1" ht="16.5" customHeight="1">
      <c r="A481" s="39"/>
      <c r="B481" s="40"/>
      <c r="C481" s="217" t="s">
        <v>698</v>
      </c>
      <c r="D481" s="217" t="s">
        <v>146</v>
      </c>
      <c r="E481" s="218" t="s">
        <v>699</v>
      </c>
      <c r="F481" s="219" t="s">
        <v>700</v>
      </c>
      <c r="G481" s="220" t="s">
        <v>225</v>
      </c>
      <c r="H481" s="221">
        <v>12.5</v>
      </c>
      <c r="I481" s="222"/>
      <c r="J481" s="223">
        <f>ROUND(I481*H481,2)</f>
        <v>0</v>
      </c>
      <c r="K481" s="219" t="s">
        <v>150</v>
      </c>
      <c r="L481" s="45"/>
      <c r="M481" s="224" t="s">
        <v>1</v>
      </c>
      <c r="N481" s="225" t="s">
        <v>41</v>
      </c>
      <c r="O481" s="92"/>
      <c r="P481" s="226">
        <f>O481*H481</f>
        <v>0</v>
      </c>
      <c r="Q481" s="226">
        <v>9.0000000000000006E-05</v>
      </c>
      <c r="R481" s="226">
        <f>Q481*H481</f>
        <v>0.0011250000000000001</v>
      </c>
      <c r="S481" s="226">
        <v>0</v>
      </c>
      <c r="T481" s="227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28" t="s">
        <v>228</v>
      </c>
      <c r="AT481" s="228" t="s">
        <v>146</v>
      </c>
      <c r="AU481" s="228" t="s">
        <v>86</v>
      </c>
      <c r="AY481" s="18" t="s">
        <v>144</v>
      </c>
      <c r="BE481" s="229">
        <f>IF(N481="základní",J481,0)</f>
        <v>0</v>
      </c>
      <c r="BF481" s="229">
        <f>IF(N481="snížená",J481,0)</f>
        <v>0</v>
      </c>
      <c r="BG481" s="229">
        <f>IF(N481="zákl. přenesená",J481,0)</f>
        <v>0</v>
      </c>
      <c r="BH481" s="229">
        <f>IF(N481="sníž. přenesená",J481,0)</f>
        <v>0</v>
      </c>
      <c r="BI481" s="229">
        <f>IF(N481="nulová",J481,0)</f>
        <v>0</v>
      </c>
      <c r="BJ481" s="18" t="s">
        <v>81</v>
      </c>
      <c r="BK481" s="229">
        <f>ROUND(I481*H481,2)</f>
        <v>0</v>
      </c>
      <c r="BL481" s="18" t="s">
        <v>228</v>
      </c>
      <c r="BM481" s="228" t="s">
        <v>701</v>
      </c>
    </row>
    <row r="482" s="13" customFormat="1">
      <c r="A482" s="13"/>
      <c r="B482" s="230"/>
      <c r="C482" s="231"/>
      <c r="D482" s="232" t="s">
        <v>160</v>
      </c>
      <c r="E482" s="233" t="s">
        <v>1</v>
      </c>
      <c r="F482" s="234" t="s">
        <v>702</v>
      </c>
      <c r="G482" s="231"/>
      <c r="H482" s="235">
        <v>12.5</v>
      </c>
      <c r="I482" s="236"/>
      <c r="J482" s="231"/>
      <c r="K482" s="231"/>
      <c r="L482" s="237"/>
      <c r="M482" s="238"/>
      <c r="N482" s="239"/>
      <c r="O482" s="239"/>
      <c r="P482" s="239"/>
      <c r="Q482" s="239"/>
      <c r="R482" s="239"/>
      <c r="S482" s="239"/>
      <c r="T482" s="240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1" t="s">
        <v>160</v>
      </c>
      <c r="AU482" s="241" t="s">
        <v>86</v>
      </c>
      <c r="AV482" s="13" t="s">
        <v>86</v>
      </c>
      <c r="AW482" s="13" t="s">
        <v>32</v>
      </c>
      <c r="AX482" s="13" t="s">
        <v>76</v>
      </c>
      <c r="AY482" s="241" t="s">
        <v>144</v>
      </c>
    </row>
    <row r="483" s="14" customFormat="1">
      <c r="A483" s="14"/>
      <c r="B483" s="242"/>
      <c r="C483" s="243"/>
      <c r="D483" s="232" t="s">
        <v>160</v>
      </c>
      <c r="E483" s="244" t="s">
        <v>1</v>
      </c>
      <c r="F483" s="245" t="s">
        <v>165</v>
      </c>
      <c r="G483" s="243"/>
      <c r="H483" s="246">
        <v>12.5</v>
      </c>
      <c r="I483" s="247"/>
      <c r="J483" s="243"/>
      <c r="K483" s="243"/>
      <c r="L483" s="248"/>
      <c r="M483" s="249"/>
      <c r="N483" s="250"/>
      <c r="O483" s="250"/>
      <c r="P483" s="250"/>
      <c r="Q483" s="250"/>
      <c r="R483" s="250"/>
      <c r="S483" s="250"/>
      <c r="T483" s="251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52" t="s">
        <v>160</v>
      </c>
      <c r="AU483" s="252" t="s">
        <v>86</v>
      </c>
      <c r="AV483" s="14" t="s">
        <v>99</v>
      </c>
      <c r="AW483" s="14" t="s">
        <v>32</v>
      </c>
      <c r="AX483" s="14" t="s">
        <v>76</v>
      </c>
      <c r="AY483" s="252" t="s">
        <v>144</v>
      </c>
    </row>
    <row r="484" s="15" customFormat="1">
      <c r="A484" s="15"/>
      <c r="B484" s="253"/>
      <c r="C484" s="254"/>
      <c r="D484" s="232" t="s">
        <v>160</v>
      </c>
      <c r="E484" s="255" t="s">
        <v>1</v>
      </c>
      <c r="F484" s="256" t="s">
        <v>166</v>
      </c>
      <c r="G484" s="254"/>
      <c r="H484" s="257">
        <v>12.5</v>
      </c>
      <c r="I484" s="258"/>
      <c r="J484" s="254"/>
      <c r="K484" s="254"/>
      <c r="L484" s="259"/>
      <c r="M484" s="260"/>
      <c r="N484" s="261"/>
      <c r="O484" s="261"/>
      <c r="P484" s="261"/>
      <c r="Q484" s="261"/>
      <c r="R484" s="261"/>
      <c r="S484" s="261"/>
      <c r="T484" s="262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T484" s="263" t="s">
        <v>160</v>
      </c>
      <c r="AU484" s="263" t="s">
        <v>86</v>
      </c>
      <c r="AV484" s="15" t="s">
        <v>151</v>
      </c>
      <c r="AW484" s="15" t="s">
        <v>32</v>
      </c>
      <c r="AX484" s="15" t="s">
        <v>81</v>
      </c>
      <c r="AY484" s="263" t="s">
        <v>144</v>
      </c>
    </row>
    <row r="485" s="2" customFormat="1" ht="24.15" customHeight="1">
      <c r="A485" s="39"/>
      <c r="B485" s="40"/>
      <c r="C485" s="217" t="s">
        <v>703</v>
      </c>
      <c r="D485" s="217" t="s">
        <v>146</v>
      </c>
      <c r="E485" s="218" t="s">
        <v>704</v>
      </c>
      <c r="F485" s="219" t="s">
        <v>705</v>
      </c>
      <c r="G485" s="220" t="s">
        <v>158</v>
      </c>
      <c r="H485" s="221">
        <v>15.199999999999999</v>
      </c>
      <c r="I485" s="222"/>
      <c r="J485" s="223">
        <f>ROUND(I485*H485,2)</f>
        <v>0</v>
      </c>
      <c r="K485" s="219" t="s">
        <v>150</v>
      </c>
      <c r="L485" s="45"/>
      <c r="M485" s="224" t="s">
        <v>1</v>
      </c>
      <c r="N485" s="225" t="s">
        <v>41</v>
      </c>
      <c r="O485" s="92"/>
      <c r="P485" s="226">
        <f>O485*H485</f>
        <v>0</v>
      </c>
      <c r="Q485" s="226">
        <v>5.0000000000000002E-05</v>
      </c>
      <c r="R485" s="226">
        <f>Q485*H485</f>
        <v>0.00076000000000000004</v>
      </c>
      <c r="S485" s="226">
        <v>0</v>
      </c>
      <c r="T485" s="227">
        <f>S485*H485</f>
        <v>0</v>
      </c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R485" s="228" t="s">
        <v>228</v>
      </c>
      <c r="AT485" s="228" t="s">
        <v>146</v>
      </c>
      <c r="AU485" s="228" t="s">
        <v>86</v>
      </c>
      <c r="AY485" s="18" t="s">
        <v>144</v>
      </c>
      <c r="BE485" s="229">
        <f>IF(N485="základní",J485,0)</f>
        <v>0</v>
      </c>
      <c r="BF485" s="229">
        <f>IF(N485="snížená",J485,0)</f>
        <v>0</v>
      </c>
      <c r="BG485" s="229">
        <f>IF(N485="zákl. přenesená",J485,0)</f>
        <v>0</v>
      </c>
      <c r="BH485" s="229">
        <f>IF(N485="sníž. přenesená",J485,0)</f>
        <v>0</v>
      </c>
      <c r="BI485" s="229">
        <f>IF(N485="nulová",J485,0)</f>
        <v>0</v>
      </c>
      <c r="BJ485" s="18" t="s">
        <v>81</v>
      </c>
      <c r="BK485" s="229">
        <f>ROUND(I485*H485,2)</f>
        <v>0</v>
      </c>
      <c r="BL485" s="18" t="s">
        <v>228</v>
      </c>
      <c r="BM485" s="228" t="s">
        <v>706</v>
      </c>
    </row>
    <row r="486" s="13" customFormat="1">
      <c r="A486" s="13"/>
      <c r="B486" s="230"/>
      <c r="C486" s="231"/>
      <c r="D486" s="232" t="s">
        <v>160</v>
      </c>
      <c r="E486" s="233" t="s">
        <v>1</v>
      </c>
      <c r="F486" s="234" t="s">
        <v>101</v>
      </c>
      <c r="G486" s="231"/>
      <c r="H486" s="235">
        <v>15.199999999999999</v>
      </c>
      <c r="I486" s="236"/>
      <c r="J486" s="231"/>
      <c r="K486" s="231"/>
      <c r="L486" s="237"/>
      <c r="M486" s="238"/>
      <c r="N486" s="239"/>
      <c r="O486" s="239"/>
      <c r="P486" s="239"/>
      <c r="Q486" s="239"/>
      <c r="R486" s="239"/>
      <c r="S486" s="239"/>
      <c r="T486" s="240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1" t="s">
        <v>160</v>
      </c>
      <c r="AU486" s="241" t="s">
        <v>86</v>
      </c>
      <c r="AV486" s="13" t="s">
        <v>86</v>
      </c>
      <c r="AW486" s="13" t="s">
        <v>32</v>
      </c>
      <c r="AX486" s="13" t="s">
        <v>76</v>
      </c>
      <c r="AY486" s="241" t="s">
        <v>144</v>
      </c>
    </row>
    <row r="487" s="14" customFormat="1">
      <c r="A487" s="14"/>
      <c r="B487" s="242"/>
      <c r="C487" s="243"/>
      <c r="D487" s="232" t="s">
        <v>160</v>
      </c>
      <c r="E487" s="244" t="s">
        <v>1</v>
      </c>
      <c r="F487" s="245" t="s">
        <v>165</v>
      </c>
      <c r="G487" s="243"/>
      <c r="H487" s="246">
        <v>15.199999999999999</v>
      </c>
      <c r="I487" s="247"/>
      <c r="J487" s="243"/>
      <c r="K487" s="243"/>
      <c r="L487" s="248"/>
      <c r="M487" s="249"/>
      <c r="N487" s="250"/>
      <c r="O487" s="250"/>
      <c r="P487" s="250"/>
      <c r="Q487" s="250"/>
      <c r="R487" s="250"/>
      <c r="S487" s="250"/>
      <c r="T487" s="251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52" t="s">
        <v>160</v>
      </c>
      <c r="AU487" s="252" t="s">
        <v>86</v>
      </c>
      <c r="AV487" s="14" t="s">
        <v>99</v>
      </c>
      <c r="AW487" s="14" t="s">
        <v>32</v>
      </c>
      <c r="AX487" s="14" t="s">
        <v>76</v>
      </c>
      <c r="AY487" s="252" t="s">
        <v>144</v>
      </c>
    </row>
    <row r="488" s="15" customFormat="1">
      <c r="A488" s="15"/>
      <c r="B488" s="253"/>
      <c r="C488" s="254"/>
      <c r="D488" s="232" t="s">
        <v>160</v>
      </c>
      <c r="E488" s="255" t="s">
        <v>1</v>
      </c>
      <c r="F488" s="256" t="s">
        <v>166</v>
      </c>
      <c r="G488" s="254"/>
      <c r="H488" s="257">
        <v>15.199999999999999</v>
      </c>
      <c r="I488" s="258"/>
      <c r="J488" s="254"/>
      <c r="K488" s="254"/>
      <c r="L488" s="259"/>
      <c r="M488" s="260"/>
      <c r="N488" s="261"/>
      <c r="O488" s="261"/>
      <c r="P488" s="261"/>
      <c r="Q488" s="261"/>
      <c r="R488" s="261"/>
      <c r="S488" s="261"/>
      <c r="T488" s="262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63" t="s">
        <v>160</v>
      </c>
      <c r="AU488" s="263" t="s">
        <v>86</v>
      </c>
      <c r="AV488" s="15" t="s">
        <v>151</v>
      </c>
      <c r="AW488" s="15" t="s">
        <v>32</v>
      </c>
      <c r="AX488" s="15" t="s">
        <v>81</v>
      </c>
      <c r="AY488" s="263" t="s">
        <v>144</v>
      </c>
    </row>
    <row r="489" s="2" customFormat="1" ht="24.15" customHeight="1">
      <c r="A489" s="39"/>
      <c r="B489" s="40"/>
      <c r="C489" s="217" t="s">
        <v>707</v>
      </c>
      <c r="D489" s="217" t="s">
        <v>146</v>
      </c>
      <c r="E489" s="218" t="s">
        <v>708</v>
      </c>
      <c r="F489" s="219" t="s">
        <v>709</v>
      </c>
      <c r="G489" s="220" t="s">
        <v>368</v>
      </c>
      <c r="H489" s="274"/>
      <c r="I489" s="222"/>
      <c r="J489" s="223">
        <f>ROUND(I489*H489,2)</f>
        <v>0</v>
      </c>
      <c r="K489" s="219" t="s">
        <v>150</v>
      </c>
      <c r="L489" s="45"/>
      <c r="M489" s="224" t="s">
        <v>1</v>
      </c>
      <c r="N489" s="225" t="s">
        <v>41</v>
      </c>
      <c r="O489" s="92"/>
      <c r="P489" s="226">
        <f>O489*H489</f>
        <v>0</v>
      </c>
      <c r="Q489" s="226">
        <v>0</v>
      </c>
      <c r="R489" s="226">
        <f>Q489*H489</f>
        <v>0</v>
      </c>
      <c r="S489" s="226">
        <v>0</v>
      </c>
      <c r="T489" s="227">
        <f>S489*H489</f>
        <v>0</v>
      </c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R489" s="228" t="s">
        <v>228</v>
      </c>
      <c r="AT489" s="228" t="s">
        <v>146</v>
      </c>
      <c r="AU489" s="228" t="s">
        <v>86</v>
      </c>
      <c r="AY489" s="18" t="s">
        <v>144</v>
      </c>
      <c r="BE489" s="229">
        <f>IF(N489="základní",J489,0)</f>
        <v>0</v>
      </c>
      <c r="BF489" s="229">
        <f>IF(N489="snížená",J489,0)</f>
        <v>0</v>
      </c>
      <c r="BG489" s="229">
        <f>IF(N489="zákl. přenesená",J489,0)</f>
        <v>0</v>
      </c>
      <c r="BH489" s="229">
        <f>IF(N489="sníž. přenesená",J489,0)</f>
        <v>0</v>
      </c>
      <c r="BI489" s="229">
        <f>IF(N489="nulová",J489,0)</f>
        <v>0</v>
      </c>
      <c r="BJ489" s="18" t="s">
        <v>81</v>
      </c>
      <c r="BK489" s="229">
        <f>ROUND(I489*H489,2)</f>
        <v>0</v>
      </c>
      <c r="BL489" s="18" t="s">
        <v>228</v>
      </c>
      <c r="BM489" s="228" t="s">
        <v>710</v>
      </c>
    </row>
    <row r="490" s="12" customFormat="1" ht="22.8" customHeight="1">
      <c r="A490" s="12"/>
      <c r="B490" s="201"/>
      <c r="C490" s="202"/>
      <c r="D490" s="203" t="s">
        <v>75</v>
      </c>
      <c r="E490" s="215" t="s">
        <v>711</v>
      </c>
      <c r="F490" s="215" t="s">
        <v>712</v>
      </c>
      <c r="G490" s="202"/>
      <c r="H490" s="202"/>
      <c r="I490" s="205"/>
      <c r="J490" s="216">
        <f>BK490</f>
        <v>0</v>
      </c>
      <c r="K490" s="202"/>
      <c r="L490" s="207"/>
      <c r="M490" s="208"/>
      <c r="N490" s="209"/>
      <c r="O490" s="209"/>
      <c r="P490" s="210">
        <f>SUM(P491:P497)</f>
        <v>0</v>
      </c>
      <c r="Q490" s="209"/>
      <c r="R490" s="210">
        <f>SUM(R491:R497)</f>
        <v>0.00087600000000000004</v>
      </c>
      <c r="S490" s="209"/>
      <c r="T490" s="211">
        <f>SUM(T491:T497)</f>
        <v>0</v>
      </c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R490" s="212" t="s">
        <v>86</v>
      </c>
      <c r="AT490" s="213" t="s">
        <v>75</v>
      </c>
      <c r="AU490" s="213" t="s">
        <v>81</v>
      </c>
      <c r="AY490" s="212" t="s">
        <v>144</v>
      </c>
      <c r="BK490" s="214">
        <f>SUM(BK491:BK497)</f>
        <v>0</v>
      </c>
    </row>
    <row r="491" s="2" customFormat="1" ht="16.5" customHeight="1">
      <c r="A491" s="39"/>
      <c r="B491" s="40"/>
      <c r="C491" s="217" t="s">
        <v>713</v>
      </c>
      <c r="D491" s="217" t="s">
        <v>146</v>
      </c>
      <c r="E491" s="218" t="s">
        <v>714</v>
      </c>
      <c r="F491" s="219" t="s">
        <v>715</v>
      </c>
      <c r="G491" s="220" t="s">
        <v>158</v>
      </c>
      <c r="H491" s="221">
        <v>3.6499999999999999</v>
      </c>
      <c r="I491" s="222"/>
      <c r="J491" s="223">
        <f>ROUND(I491*H491,2)</f>
        <v>0</v>
      </c>
      <c r="K491" s="219" t="s">
        <v>150</v>
      </c>
      <c r="L491" s="45"/>
      <c r="M491" s="224" t="s">
        <v>1</v>
      </c>
      <c r="N491" s="225" t="s">
        <v>41</v>
      </c>
      <c r="O491" s="92"/>
      <c r="P491" s="226">
        <f>O491*H491</f>
        <v>0</v>
      </c>
      <c r="Q491" s="226">
        <v>0</v>
      </c>
      <c r="R491" s="226">
        <f>Q491*H491</f>
        <v>0</v>
      </c>
      <c r="S491" s="226">
        <v>0</v>
      </c>
      <c r="T491" s="227">
        <f>S491*H491</f>
        <v>0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228" t="s">
        <v>228</v>
      </c>
      <c r="AT491" s="228" t="s">
        <v>146</v>
      </c>
      <c r="AU491" s="228" t="s">
        <v>86</v>
      </c>
      <c r="AY491" s="18" t="s">
        <v>144</v>
      </c>
      <c r="BE491" s="229">
        <f>IF(N491="základní",J491,0)</f>
        <v>0</v>
      </c>
      <c r="BF491" s="229">
        <f>IF(N491="snížená",J491,0)</f>
        <v>0</v>
      </c>
      <c r="BG491" s="229">
        <f>IF(N491="zákl. přenesená",J491,0)</f>
        <v>0</v>
      </c>
      <c r="BH491" s="229">
        <f>IF(N491="sníž. přenesená",J491,0)</f>
        <v>0</v>
      </c>
      <c r="BI491" s="229">
        <f>IF(N491="nulová",J491,0)</f>
        <v>0</v>
      </c>
      <c r="BJ491" s="18" t="s">
        <v>81</v>
      </c>
      <c r="BK491" s="229">
        <f>ROUND(I491*H491,2)</f>
        <v>0</v>
      </c>
      <c r="BL491" s="18" t="s">
        <v>228</v>
      </c>
      <c r="BM491" s="228" t="s">
        <v>716</v>
      </c>
    </row>
    <row r="492" s="16" customFormat="1">
      <c r="A492" s="16"/>
      <c r="B492" s="275"/>
      <c r="C492" s="276"/>
      <c r="D492" s="232" t="s">
        <v>160</v>
      </c>
      <c r="E492" s="277" t="s">
        <v>1</v>
      </c>
      <c r="F492" s="278" t="s">
        <v>717</v>
      </c>
      <c r="G492" s="276"/>
      <c r="H492" s="277" t="s">
        <v>1</v>
      </c>
      <c r="I492" s="279"/>
      <c r="J492" s="276"/>
      <c r="K492" s="276"/>
      <c r="L492" s="280"/>
      <c r="M492" s="281"/>
      <c r="N492" s="282"/>
      <c r="O492" s="282"/>
      <c r="P492" s="282"/>
      <c r="Q492" s="282"/>
      <c r="R492" s="282"/>
      <c r="S492" s="282"/>
      <c r="T492" s="283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T492" s="284" t="s">
        <v>160</v>
      </c>
      <c r="AU492" s="284" t="s">
        <v>86</v>
      </c>
      <c r="AV492" s="16" t="s">
        <v>81</v>
      </c>
      <c r="AW492" s="16" t="s">
        <v>32</v>
      </c>
      <c r="AX492" s="16" t="s">
        <v>76</v>
      </c>
      <c r="AY492" s="284" t="s">
        <v>144</v>
      </c>
    </row>
    <row r="493" s="13" customFormat="1">
      <c r="A493" s="13"/>
      <c r="B493" s="230"/>
      <c r="C493" s="231"/>
      <c r="D493" s="232" t="s">
        <v>160</v>
      </c>
      <c r="E493" s="233" t="s">
        <v>1</v>
      </c>
      <c r="F493" s="234" t="s">
        <v>718</v>
      </c>
      <c r="G493" s="231"/>
      <c r="H493" s="235">
        <v>3.6499999999999999</v>
      </c>
      <c r="I493" s="236"/>
      <c r="J493" s="231"/>
      <c r="K493" s="231"/>
      <c r="L493" s="237"/>
      <c r="M493" s="238"/>
      <c r="N493" s="239"/>
      <c r="O493" s="239"/>
      <c r="P493" s="239"/>
      <c r="Q493" s="239"/>
      <c r="R493" s="239"/>
      <c r="S493" s="239"/>
      <c r="T493" s="240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1" t="s">
        <v>160</v>
      </c>
      <c r="AU493" s="241" t="s">
        <v>86</v>
      </c>
      <c r="AV493" s="13" t="s">
        <v>86</v>
      </c>
      <c r="AW493" s="13" t="s">
        <v>32</v>
      </c>
      <c r="AX493" s="13" t="s">
        <v>76</v>
      </c>
      <c r="AY493" s="241" t="s">
        <v>144</v>
      </c>
    </row>
    <row r="494" s="14" customFormat="1">
      <c r="A494" s="14"/>
      <c r="B494" s="242"/>
      <c r="C494" s="243"/>
      <c r="D494" s="232" t="s">
        <v>160</v>
      </c>
      <c r="E494" s="244" t="s">
        <v>1</v>
      </c>
      <c r="F494" s="245" t="s">
        <v>165</v>
      </c>
      <c r="G494" s="243"/>
      <c r="H494" s="246">
        <v>3.6499999999999999</v>
      </c>
      <c r="I494" s="247"/>
      <c r="J494" s="243"/>
      <c r="K494" s="243"/>
      <c r="L494" s="248"/>
      <c r="M494" s="249"/>
      <c r="N494" s="250"/>
      <c r="O494" s="250"/>
      <c r="P494" s="250"/>
      <c r="Q494" s="250"/>
      <c r="R494" s="250"/>
      <c r="S494" s="250"/>
      <c r="T494" s="251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52" t="s">
        <v>160</v>
      </c>
      <c r="AU494" s="252" t="s">
        <v>86</v>
      </c>
      <c r="AV494" s="14" t="s">
        <v>99</v>
      </c>
      <c r="AW494" s="14" t="s">
        <v>32</v>
      </c>
      <c r="AX494" s="14" t="s">
        <v>76</v>
      </c>
      <c r="AY494" s="252" t="s">
        <v>144</v>
      </c>
    </row>
    <row r="495" s="15" customFormat="1">
      <c r="A495" s="15"/>
      <c r="B495" s="253"/>
      <c r="C495" s="254"/>
      <c r="D495" s="232" t="s">
        <v>160</v>
      </c>
      <c r="E495" s="255" t="s">
        <v>1</v>
      </c>
      <c r="F495" s="256" t="s">
        <v>166</v>
      </c>
      <c r="G495" s="254"/>
      <c r="H495" s="257">
        <v>3.6499999999999999</v>
      </c>
      <c r="I495" s="258"/>
      <c r="J495" s="254"/>
      <c r="K495" s="254"/>
      <c r="L495" s="259"/>
      <c r="M495" s="260"/>
      <c r="N495" s="261"/>
      <c r="O495" s="261"/>
      <c r="P495" s="261"/>
      <c r="Q495" s="261"/>
      <c r="R495" s="261"/>
      <c r="S495" s="261"/>
      <c r="T495" s="262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63" t="s">
        <v>160</v>
      </c>
      <c r="AU495" s="263" t="s">
        <v>86</v>
      </c>
      <c r="AV495" s="15" t="s">
        <v>151</v>
      </c>
      <c r="AW495" s="15" t="s">
        <v>32</v>
      </c>
      <c r="AX495" s="15" t="s">
        <v>81</v>
      </c>
      <c r="AY495" s="263" t="s">
        <v>144</v>
      </c>
    </row>
    <row r="496" s="2" customFormat="1" ht="24.15" customHeight="1">
      <c r="A496" s="39"/>
      <c r="B496" s="40"/>
      <c r="C496" s="217" t="s">
        <v>719</v>
      </c>
      <c r="D496" s="217" t="s">
        <v>146</v>
      </c>
      <c r="E496" s="218" t="s">
        <v>720</v>
      </c>
      <c r="F496" s="219" t="s">
        <v>721</v>
      </c>
      <c r="G496" s="220" t="s">
        <v>158</v>
      </c>
      <c r="H496" s="221">
        <v>3.6499999999999999</v>
      </c>
      <c r="I496" s="222"/>
      <c r="J496" s="223">
        <f>ROUND(I496*H496,2)</f>
        <v>0</v>
      </c>
      <c r="K496" s="219" t="s">
        <v>150</v>
      </c>
      <c r="L496" s="45"/>
      <c r="M496" s="224" t="s">
        <v>1</v>
      </c>
      <c r="N496" s="225" t="s">
        <v>41</v>
      </c>
      <c r="O496" s="92"/>
      <c r="P496" s="226">
        <f>O496*H496</f>
        <v>0</v>
      </c>
      <c r="Q496" s="226">
        <v>0.00012</v>
      </c>
      <c r="R496" s="226">
        <f>Q496*H496</f>
        <v>0.00043800000000000002</v>
      </c>
      <c r="S496" s="226">
        <v>0</v>
      </c>
      <c r="T496" s="227">
        <f>S496*H496</f>
        <v>0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228" t="s">
        <v>228</v>
      </c>
      <c r="AT496" s="228" t="s">
        <v>146</v>
      </c>
      <c r="AU496" s="228" t="s">
        <v>86</v>
      </c>
      <c r="AY496" s="18" t="s">
        <v>144</v>
      </c>
      <c r="BE496" s="229">
        <f>IF(N496="základní",J496,0)</f>
        <v>0</v>
      </c>
      <c r="BF496" s="229">
        <f>IF(N496="snížená",J496,0)</f>
        <v>0</v>
      </c>
      <c r="BG496" s="229">
        <f>IF(N496="zákl. přenesená",J496,0)</f>
        <v>0</v>
      </c>
      <c r="BH496" s="229">
        <f>IF(N496="sníž. přenesená",J496,0)</f>
        <v>0</v>
      </c>
      <c r="BI496" s="229">
        <f>IF(N496="nulová",J496,0)</f>
        <v>0</v>
      </c>
      <c r="BJ496" s="18" t="s">
        <v>81</v>
      </c>
      <c r="BK496" s="229">
        <f>ROUND(I496*H496,2)</f>
        <v>0</v>
      </c>
      <c r="BL496" s="18" t="s">
        <v>228</v>
      </c>
      <c r="BM496" s="228" t="s">
        <v>722</v>
      </c>
    </row>
    <row r="497" s="2" customFormat="1" ht="24.15" customHeight="1">
      <c r="A497" s="39"/>
      <c r="B497" s="40"/>
      <c r="C497" s="217" t="s">
        <v>723</v>
      </c>
      <c r="D497" s="217" t="s">
        <v>146</v>
      </c>
      <c r="E497" s="218" t="s">
        <v>724</v>
      </c>
      <c r="F497" s="219" t="s">
        <v>725</v>
      </c>
      <c r="G497" s="220" t="s">
        <v>158</v>
      </c>
      <c r="H497" s="221">
        <v>3.6499999999999999</v>
      </c>
      <c r="I497" s="222"/>
      <c r="J497" s="223">
        <f>ROUND(I497*H497,2)</f>
        <v>0</v>
      </c>
      <c r="K497" s="219" t="s">
        <v>150</v>
      </c>
      <c r="L497" s="45"/>
      <c r="M497" s="224" t="s">
        <v>1</v>
      </c>
      <c r="N497" s="225" t="s">
        <v>41</v>
      </c>
      <c r="O497" s="92"/>
      <c r="P497" s="226">
        <f>O497*H497</f>
        <v>0</v>
      </c>
      <c r="Q497" s="226">
        <v>0.00012</v>
      </c>
      <c r="R497" s="226">
        <f>Q497*H497</f>
        <v>0.00043800000000000002</v>
      </c>
      <c r="S497" s="226">
        <v>0</v>
      </c>
      <c r="T497" s="227">
        <f>S497*H497</f>
        <v>0</v>
      </c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R497" s="228" t="s">
        <v>228</v>
      </c>
      <c r="AT497" s="228" t="s">
        <v>146</v>
      </c>
      <c r="AU497" s="228" t="s">
        <v>86</v>
      </c>
      <c r="AY497" s="18" t="s">
        <v>144</v>
      </c>
      <c r="BE497" s="229">
        <f>IF(N497="základní",J497,0)</f>
        <v>0</v>
      </c>
      <c r="BF497" s="229">
        <f>IF(N497="snížená",J497,0)</f>
        <v>0</v>
      </c>
      <c r="BG497" s="229">
        <f>IF(N497="zákl. přenesená",J497,0)</f>
        <v>0</v>
      </c>
      <c r="BH497" s="229">
        <f>IF(N497="sníž. přenesená",J497,0)</f>
        <v>0</v>
      </c>
      <c r="BI497" s="229">
        <f>IF(N497="nulová",J497,0)</f>
        <v>0</v>
      </c>
      <c r="BJ497" s="18" t="s">
        <v>81</v>
      </c>
      <c r="BK497" s="229">
        <f>ROUND(I497*H497,2)</f>
        <v>0</v>
      </c>
      <c r="BL497" s="18" t="s">
        <v>228</v>
      </c>
      <c r="BM497" s="228" t="s">
        <v>726</v>
      </c>
    </row>
    <row r="498" s="12" customFormat="1" ht="22.8" customHeight="1">
      <c r="A498" s="12"/>
      <c r="B498" s="201"/>
      <c r="C498" s="202"/>
      <c r="D498" s="203" t="s">
        <v>75</v>
      </c>
      <c r="E498" s="215" t="s">
        <v>727</v>
      </c>
      <c r="F498" s="215" t="s">
        <v>728</v>
      </c>
      <c r="G498" s="202"/>
      <c r="H498" s="202"/>
      <c r="I498" s="205"/>
      <c r="J498" s="216">
        <f>BK498</f>
        <v>0</v>
      </c>
      <c r="K498" s="202"/>
      <c r="L498" s="207"/>
      <c r="M498" s="208"/>
      <c r="N498" s="209"/>
      <c r="O498" s="209"/>
      <c r="P498" s="210">
        <f>SUM(P499:P511)</f>
        <v>0</v>
      </c>
      <c r="Q498" s="209"/>
      <c r="R498" s="210">
        <f>SUM(R499:R511)</f>
        <v>0.061871000000000009</v>
      </c>
      <c r="S498" s="209"/>
      <c r="T498" s="211">
        <f>SUM(T499:T511)</f>
        <v>0</v>
      </c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R498" s="212" t="s">
        <v>86</v>
      </c>
      <c r="AT498" s="213" t="s">
        <v>75</v>
      </c>
      <c r="AU498" s="213" t="s">
        <v>81</v>
      </c>
      <c r="AY498" s="212" t="s">
        <v>144</v>
      </c>
      <c r="BK498" s="214">
        <f>SUM(BK499:BK511)</f>
        <v>0</v>
      </c>
    </row>
    <row r="499" s="2" customFormat="1" ht="24.15" customHeight="1">
      <c r="A499" s="39"/>
      <c r="B499" s="40"/>
      <c r="C499" s="217" t="s">
        <v>729</v>
      </c>
      <c r="D499" s="217" t="s">
        <v>146</v>
      </c>
      <c r="E499" s="218" t="s">
        <v>730</v>
      </c>
      <c r="F499" s="219" t="s">
        <v>731</v>
      </c>
      <c r="G499" s="220" t="s">
        <v>158</v>
      </c>
      <c r="H499" s="221">
        <v>123.742</v>
      </c>
      <c r="I499" s="222"/>
      <c r="J499" s="223">
        <f>ROUND(I499*H499,2)</f>
        <v>0</v>
      </c>
      <c r="K499" s="219" t="s">
        <v>150</v>
      </c>
      <c r="L499" s="45"/>
      <c r="M499" s="224" t="s">
        <v>1</v>
      </c>
      <c r="N499" s="225" t="s">
        <v>41</v>
      </c>
      <c r="O499" s="92"/>
      <c r="P499" s="226">
        <f>O499*H499</f>
        <v>0</v>
      </c>
      <c r="Q499" s="226">
        <v>0</v>
      </c>
      <c r="R499" s="226">
        <f>Q499*H499</f>
        <v>0</v>
      </c>
      <c r="S499" s="226">
        <v>0</v>
      </c>
      <c r="T499" s="227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228" t="s">
        <v>228</v>
      </c>
      <c r="AT499" s="228" t="s">
        <v>146</v>
      </c>
      <c r="AU499" s="228" t="s">
        <v>86</v>
      </c>
      <c r="AY499" s="18" t="s">
        <v>144</v>
      </c>
      <c r="BE499" s="229">
        <f>IF(N499="základní",J499,0)</f>
        <v>0</v>
      </c>
      <c r="BF499" s="229">
        <f>IF(N499="snížená",J499,0)</f>
        <v>0</v>
      </c>
      <c r="BG499" s="229">
        <f>IF(N499="zákl. přenesená",J499,0)</f>
        <v>0</v>
      </c>
      <c r="BH499" s="229">
        <f>IF(N499="sníž. přenesená",J499,0)</f>
        <v>0</v>
      </c>
      <c r="BI499" s="229">
        <f>IF(N499="nulová",J499,0)</f>
        <v>0</v>
      </c>
      <c r="BJ499" s="18" t="s">
        <v>81</v>
      </c>
      <c r="BK499" s="229">
        <f>ROUND(I499*H499,2)</f>
        <v>0</v>
      </c>
      <c r="BL499" s="18" t="s">
        <v>228</v>
      </c>
      <c r="BM499" s="228" t="s">
        <v>732</v>
      </c>
    </row>
    <row r="500" s="13" customFormat="1">
      <c r="A500" s="13"/>
      <c r="B500" s="230"/>
      <c r="C500" s="231"/>
      <c r="D500" s="232" t="s">
        <v>160</v>
      </c>
      <c r="E500" s="233" t="s">
        <v>1</v>
      </c>
      <c r="F500" s="234" t="s">
        <v>733</v>
      </c>
      <c r="G500" s="231"/>
      <c r="H500" s="235">
        <v>120.742</v>
      </c>
      <c r="I500" s="236"/>
      <c r="J500" s="231"/>
      <c r="K500" s="231"/>
      <c r="L500" s="237"/>
      <c r="M500" s="238"/>
      <c r="N500" s="239"/>
      <c r="O500" s="239"/>
      <c r="P500" s="239"/>
      <c r="Q500" s="239"/>
      <c r="R500" s="239"/>
      <c r="S500" s="239"/>
      <c r="T500" s="240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1" t="s">
        <v>160</v>
      </c>
      <c r="AU500" s="241" t="s">
        <v>86</v>
      </c>
      <c r="AV500" s="13" t="s">
        <v>86</v>
      </c>
      <c r="AW500" s="13" t="s">
        <v>32</v>
      </c>
      <c r="AX500" s="13" t="s">
        <v>76</v>
      </c>
      <c r="AY500" s="241" t="s">
        <v>144</v>
      </c>
    </row>
    <row r="501" s="13" customFormat="1">
      <c r="A501" s="13"/>
      <c r="B501" s="230"/>
      <c r="C501" s="231"/>
      <c r="D501" s="232" t="s">
        <v>160</v>
      </c>
      <c r="E501" s="233" t="s">
        <v>1</v>
      </c>
      <c r="F501" s="234" t="s">
        <v>734</v>
      </c>
      <c r="G501" s="231"/>
      <c r="H501" s="235">
        <v>3</v>
      </c>
      <c r="I501" s="236"/>
      <c r="J501" s="231"/>
      <c r="K501" s="231"/>
      <c r="L501" s="237"/>
      <c r="M501" s="238"/>
      <c r="N501" s="239"/>
      <c r="O501" s="239"/>
      <c r="P501" s="239"/>
      <c r="Q501" s="239"/>
      <c r="R501" s="239"/>
      <c r="S501" s="239"/>
      <c r="T501" s="240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1" t="s">
        <v>160</v>
      </c>
      <c r="AU501" s="241" t="s">
        <v>86</v>
      </c>
      <c r="AV501" s="13" t="s">
        <v>86</v>
      </c>
      <c r="AW501" s="13" t="s">
        <v>32</v>
      </c>
      <c r="AX501" s="13" t="s">
        <v>76</v>
      </c>
      <c r="AY501" s="241" t="s">
        <v>144</v>
      </c>
    </row>
    <row r="502" s="14" customFormat="1">
      <c r="A502" s="14"/>
      <c r="B502" s="242"/>
      <c r="C502" s="243"/>
      <c r="D502" s="232" t="s">
        <v>160</v>
      </c>
      <c r="E502" s="244" t="s">
        <v>1</v>
      </c>
      <c r="F502" s="245" t="s">
        <v>165</v>
      </c>
      <c r="G502" s="243"/>
      <c r="H502" s="246">
        <v>123.742</v>
      </c>
      <c r="I502" s="247"/>
      <c r="J502" s="243"/>
      <c r="K502" s="243"/>
      <c r="L502" s="248"/>
      <c r="M502" s="249"/>
      <c r="N502" s="250"/>
      <c r="O502" s="250"/>
      <c r="P502" s="250"/>
      <c r="Q502" s="250"/>
      <c r="R502" s="250"/>
      <c r="S502" s="250"/>
      <c r="T502" s="251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52" t="s">
        <v>160</v>
      </c>
      <c r="AU502" s="252" t="s">
        <v>86</v>
      </c>
      <c r="AV502" s="14" t="s">
        <v>99</v>
      </c>
      <c r="AW502" s="14" t="s">
        <v>32</v>
      </c>
      <c r="AX502" s="14" t="s">
        <v>76</v>
      </c>
      <c r="AY502" s="252" t="s">
        <v>144</v>
      </c>
    </row>
    <row r="503" s="15" customFormat="1">
      <c r="A503" s="15"/>
      <c r="B503" s="253"/>
      <c r="C503" s="254"/>
      <c r="D503" s="232" t="s">
        <v>160</v>
      </c>
      <c r="E503" s="255" t="s">
        <v>103</v>
      </c>
      <c r="F503" s="256" t="s">
        <v>166</v>
      </c>
      <c r="G503" s="254"/>
      <c r="H503" s="257">
        <v>123.742</v>
      </c>
      <c r="I503" s="258"/>
      <c r="J503" s="254"/>
      <c r="K503" s="254"/>
      <c r="L503" s="259"/>
      <c r="M503" s="260"/>
      <c r="N503" s="261"/>
      <c r="O503" s="261"/>
      <c r="P503" s="261"/>
      <c r="Q503" s="261"/>
      <c r="R503" s="261"/>
      <c r="S503" s="261"/>
      <c r="T503" s="262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T503" s="263" t="s">
        <v>160</v>
      </c>
      <c r="AU503" s="263" t="s">
        <v>86</v>
      </c>
      <c r="AV503" s="15" t="s">
        <v>151</v>
      </c>
      <c r="AW503" s="15" t="s">
        <v>32</v>
      </c>
      <c r="AX503" s="15" t="s">
        <v>81</v>
      </c>
      <c r="AY503" s="263" t="s">
        <v>144</v>
      </c>
    </row>
    <row r="504" s="2" customFormat="1" ht="24.15" customHeight="1">
      <c r="A504" s="39"/>
      <c r="B504" s="40"/>
      <c r="C504" s="217" t="s">
        <v>735</v>
      </c>
      <c r="D504" s="217" t="s">
        <v>146</v>
      </c>
      <c r="E504" s="218" t="s">
        <v>736</v>
      </c>
      <c r="F504" s="219" t="s">
        <v>737</v>
      </c>
      <c r="G504" s="220" t="s">
        <v>158</v>
      </c>
      <c r="H504" s="221">
        <v>123.742</v>
      </c>
      <c r="I504" s="222"/>
      <c r="J504" s="223">
        <f>ROUND(I504*H504,2)</f>
        <v>0</v>
      </c>
      <c r="K504" s="219" t="s">
        <v>150</v>
      </c>
      <c r="L504" s="45"/>
      <c r="M504" s="224" t="s">
        <v>1</v>
      </c>
      <c r="N504" s="225" t="s">
        <v>41</v>
      </c>
      <c r="O504" s="92"/>
      <c r="P504" s="226">
        <f>O504*H504</f>
        <v>0</v>
      </c>
      <c r="Q504" s="226">
        <v>0.00021000000000000001</v>
      </c>
      <c r="R504" s="226">
        <f>Q504*H504</f>
        <v>0.025985820000000003</v>
      </c>
      <c r="S504" s="226">
        <v>0</v>
      </c>
      <c r="T504" s="227">
        <f>S504*H504</f>
        <v>0</v>
      </c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R504" s="228" t="s">
        <v>228</v>
      </c>
      <c r="AT504" s="228" t="s">
        <v>146</v>
      </c>
      <c r="AU504" s="228" t="s">
        <v>86</v>
      </c>
      <c r="AY504" s="18" t="s">
        <v>144</v>
      </c>
      <c r="BE504" s="229">
        <f>IF(N504="základní",J504,0)</f>
        <v>0</v>
      </c>
      <c r="BF504" s="229">
        <f>IF(N504="snížená",J504,0)</f>
        <v>0</v>
      </c>
      <c r="BG504" s="229">
        <f>IF(N504="zákl. přenesená",J504,0)</f>
        <v>0</v>
      </c>
      <c r="BH504" s="229">
        <f>IF(N504="sníž. přenesená",J504,0)</f>
        <v>0</v>
      </c>
      <c r="BI504" s="229">
        <f>IF(N504="nulová",J504,0)</f>
        <v>0</v>
      </c>
      <c r="BJ504" s="18" t="s">
        <v>81</v>
      </c>
      <c r="BK504" s="229">
        <f>ROUND(I504*H504,2)</f>
        <v>0</v>
      </c>
      <c r="BL504" s="18" t="s">
        <v>228</v>
      </c>
      <c r="BM504" s="228" t="s">
        <v>738</v>
      </c>
    </row>
    <row r="505" s="13" customFormat="1">
      <c r="A505" s="13"/>
      <c r="B505" s="230"/>
      <c r="C505" s="231"/>
      <c r="D505" s="232" t="s">
        <v>160</v>
      </c>
      <c r="E505" s="233" t="s">
        <v>1</v>
      </c>
      <c r="F505" s="234" t="s">
        <v>103</v>
      </c>
      <c r="G505" s="231"/>
      <c r="H505" s="235">
        <v>123.742</v>
      </c>
      <c r="I505" s="236"/>
      <c r="J505" s="231"/>
      <c r="K505" s="231"/>
      <c r="L505" s="237"/>
      <c r="M505" s="238"/>
      <c r="N505" s="239"/>
      <c r="O505" s="239"/>
      <c r="P505" s="239"/>
      <c r="Q505" s="239"/>
      <c r="R505" s="239"/>
      <c r="S505" s="239"/>
      <c r="T505" s="240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1" t="s">
        <v>160</v>
      </c>
      <c r="AU505" s="241" t="s">
        <v>86</v>
      </c>
      <c r="AV505" s="13" t="s">
        <v>86</v>
      </c>
      <c r="AW505" s="13" t="s">
        <v>32</v>
      </c>
      <c r="AX505" s="13" t="s">
        <v>76</v>
      </c>
      <c r="AY505" s="241" t="s">
        <v>144</v>
      </c>
    </row>
    <row r="506" s="14" customFormat="1">
      <c r="A506" s="14"/>
      <c r="B506" s="242"/>
      <c r="C506" s="243"/>
      <c r="D506" s="232" t="s">
        <v>160</v>
      </c>
      <c r="E506" s="244" t="s">
        <v>1</v>
      </c>
      <c r="F506" s="245" t="s">
        <v>165</v>
      </c>
      <c r="G506" s="243"/>
      <c r="H506" s="246">
        <v>123.742</v>
      </c>
      <c r="I506" s="247"/>
      <c r="J506" s="243"/>
      <c r="K506" s="243"/>
      <c r="L506" s="248"/>
      <c r="M506" s="249"/>
      <c r="N506" s="250"/>
      <c r="O506" s="250"/>
      <c r="P506" s="250"/>
      <c r="Q506" s="250"/>
      <c r="R506" s="250"/>
      <c r="S506" s="250"/>
      <c r="T506" s="251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52" t="s">
        <v>160</v>
      </c>
      <c r="AU506" s="252" t="s">
        <v>86</v>
      </c>
      <c r="AV506" s="14" t="s">
        <v>99</v>
      </c>
      <c r="AW506" s="14" t="s">
        <v>32</v>
      </c>
      <c r="AX506" s="14" t="s">
        <v>76</v>
      </c>
      <c r="AY506" s="252" t="s">
        <v>144</v>
      </c>
    </row>
    <row r="507" s="15" customFormat="1">
      <c r="A507" s="15"/>
      <c r="B507" s="253"/>
      <c r="C507" s="254"/>
      <c r="D507" s="232" t="s">
        <v>160</v>
      </c>
      <c r="E507" s="255" t="s">
        <v>1</v>
      </c>
      <c r="F507" s="256" t="s">
        <v>166</v>
      </c>
      <c r="G507" s="254"/>
      <c r="H507" s="257">
        <v>123.742</v>
      </c>
      <c r="I507" s="258"/>
      <c r="J507" s="254"/>
      <c r="K507" s="254"/>
      <c r="L507" s="259"/>
      <c r="M507" s="260"/>
      <c r="N507" s="261"/>
      <c r="O507" s="261"/>
      <c r="P507" s="261"/>
      <c r="Q507" s="261"/>
      <c r="R507" s="261"/>
      <c r="S507" s="261"/>
      <c r="T507" s="262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63" t="s">
        <v>160</v>
      </c>
      <c r="AU507" s="263" t="s">
        <v>86</v>
      </c>
      <c r="AV507" s="15" t="s">
        <v>151</v>
      </c>
      <c r="AW507" s="15" t="s">
        <v>32</v>
      </c>
      <c r="AX507" s="15" t="s">
        <v>81</v>
      </c>
      <c r="AY507" s="263" t="s">
        <v>144</v>
      </c>
    </row>
    <row r="508" s="2" customFormat="1" ht="33" customHeight="1">
      <c r="A508" s="39"/>
      <c r="B508" s="40"/>
      <c r="C508" s="217" t="s">
        <v>739</v>
      </c>
      <c r="D508" s="217" t="s">
        <v>146</v>
      </c>
      <c r="E508" s="218" t="s">
        <v>740</v>
      </c>
      <c r="F508" s="219" t="s">
        <v>741</v>
      </c>
      <c r="G508" s="220" t="s">
        <v>158</v>
      </c>
      <c r="H508" s="221">
        <v>123.742</v>
      </c>
      <c r="I508" s="222"/>
      <c r="J508" s="223">
        <f>ROUND(I508*H508,2)</f>
        <v>0</v>
      </c>
      <c r="K508" s="219" t="s">
        <v>150</v>
      </c>
      <c r="L508" s="45"/>
      <c r="M508" s="224" t="s">
        <v>1</v>
      </c>
      <c r="N508" s="225" t="s">
        <v>41</v>
      </c>
      <c r="O508" s="92"/>
      <c r="P508" s="226">
        <f>O508*H508</f>
        <v>0</v>
      </c>
      <c r="Q508" s="226">
        <v>0.00029</v>
      </c>
      <c r="R508" s="226">
        <f>Q508*H508</f>
        <v>0.035885180000000003</v>
      </c>
      <c r="S508" s="226">
        <v>0</v>
      </c>
      <c r="T508" s="227">
        <f>S508*H508</f>
        <v>0</v>
      </c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R508" s="228" t="s">
        <v>228</v>
      </c>
      <c r="AT508" s="228" t="s">
        <v>146</v>
      </c>
      <c r="AU508" s="228" t="s">
        <v>86</v>
      </c>
      <c r="AY508" s="18" t="s">
        <v>144</v>
      </c>
      <c r="BE508" s="229">
        <f>IF(N508="základní",J508,0)</f>
        <v>0</v>
      </c>
      <c r="BF508" s="229">
        <f>IF(N508="snížená",J508,0)</f>
        <v>0</v>
      </c>
      <c r="BG508" s="229">
        <f>IF(N508="zákl. přenesená",J508,0)</f>
        <v>0</v>
      </c>
      <c r="BH508" s="229">
        <f>IF(N508="sníž. přenesená",J508,0)</f>
        <v>0</v>
      </c>
      <c r="BI508" s="229">
        <f>IF(N508="nulová",J508,0)</f>
        <v>0</v>
      </c>
      <c r="BJ508" s="18" t="s">
        <v>81</v>
      </c>
      <c r="BK508" s="229">
        <f>ROUND(I508*H508,2)</f>
        <v>0</v>
      </c>
      <c r="BL508" s="18" t="s">
        <v>228</v>
      </c>
      <c r="BM508" s="228" t="s">
        <v>742</v>
      </c>
    </row>
    <row r="509" s="13" customFormat="1">
      <c r="A509" s="13"/>
      <c r="B509" s="230"/>
      <c r="C509" s="231"/>
      <c r="D509" s="232" t="s">
        <v>160</v>
      </c>
      <c r="E509" s="233" t="s">
        <v>1</v>
      </c>
      <c r="F509" s="234" t="s">
        <v>103</v>
      </c>
      <c r="G509" s="231"/>
      <c r="H509" s="235">
        <v>123.742</v>
      </c>
      <c r="I509" s="236"/>
      <c r="J509" s="231"/>
      <c r="K509" s="231"/>
      <c r="L509" s="237"/>
      <c r="M509" s="238"/>
      <c r="N509" s="239"/>
      <c r="O509" s="239"/>
      <c r="P509" s="239"/>
      <c r="Q509" s="239"/>
      <c r="R509" s="239"/>
      <c r="S509" s="239"/>
      <c r="T509" s="240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1" t="s">
        <v>160</v>
      </c>
      <c r="AU509" s="241" t="s">
        <v>86</v>
      </c>
      <c r="AV509" s="13" t="s">
        <v>86</v>
      </c>
      <c r="AW509" s="13" t="s">
        <v>32</v>
      </c>
      <c r="AX509" s="13" t="s">
        <v>76</v>
      </c>
      <c r="AY509" s="241" t="s">
        <v>144</v>
      </c>
    </row>
    <row r="510" s="14" customFormat="1">
      <c r="A510" s="14"/>
      <c r="B510" s="242"/>
      <c r="C510" s="243"/>
      <c r="D510" s="232" t="s">
        <v>160</v>
      </c>
      <c r="E510" s="244" t="s">
        <v>1</v>
      </c>
      <c r="F510" s="245" t="s">
        <v>165</v>
      </c>
      <c r="G510" s="243"/>
      <c r="H510" s="246">
        <v>123.742</v>
      </c>
      <c r="I510" s="247"/>
      <c r="J510" s="243"/>
      <c r="K510" s="243"/>
      <c r="L510" s="248"/>
      <c r="M510" s="249"/>
      <c r="N510" s="250"/>
      <c r="O510" s="250"/>
      <c r="P510" s="250"/>
      <c r="Q510" s="250"/>
      <c r="R510" s="250"/>
      <c r="S510" s="250"/>
      <c r="T510" s="251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52" t="s">
        <v>160</v>
      </c>
      <c r="AU510" s="252" t="s">
        <v>86</v>
      </c>
      <c r="AV510" s="14" t="s">
        <v>99</v>
      </c>
      <c r="AW510" s="14" t="s">
        <v>32</v>
      </c>
      <c r="AX510" s="14" t="s">
        <v>76</v>
      </c>
      <c r="AY510" s="252" t="s">
        <v>144</v>
      </c>
    </row>
    <row r="511" s="15" customFormat="1">
      <c r="A511" s="15"/>
      <c r="B511" s="253"/>
      <c r="C511" s="254"/>
      <c r="D511" s="232" t="s">
        <v>160</v>
      </c>
      <c r="E511" s="255" t="s">
        <v>1</v>
      </c>
      <c r="F511" s="256" t="s">
        <v>166</v>
      </c>
      <c r="G511" s="254"/>
      <c r="H511" s="257">
        <v>123.742</v>
      </c>
      <c r="I511" s="258"/>
      <c r="J511" s="254"/>
      <c r="K511" s="254"/>
      <c r="L511" s="259"/>
      <c r="M511" s="260"/>
      <c r="N511" s="261"/>
      <c r="O511" s="261"/>
      <c r="P511" s="261"/>
      <c r="Q511" s="261"/>
      <c r="R511" s="261"/>
      <c r="S511" s="261"/>
      <c r="T511" s="262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T511" s="263" t="s">
        <v>160</v>
      </c>
      <c r="AU511" s="263" t="s">
        <v>86</v>
      </c>
      <c r="AV511" s="15" t="s">
        <v>151</v>
      </c>
      <c r="AW511" s="15" t="s">
        <v>32</v>
      </c>
      <c r="AX511" s="15" t="s">
        <v>81</v>
      </c>
      <c r="AY511" s="263" t="s">
        <v>144</v>
      </c>
    </row>
    <row r="512" s="12" customFormat="1" ht="25.92" customHeight="1">
      <c r="A512" s="12"/>
      <c r="B512" s="201"/>
      <c r="C512" s="202"/>
      <c r="D512" s="203" t="s">
        <v>75</v>
      </c>
      <c r="E512" s="204" t="s">
        <v>743</v>
      </c>
      <c r="F512" s="204" t="s">
        <v>744</v>
      </c>
      <c r="G512" s="202"/>
      <c r="H512" s="202"/>
      <c r="I512" s="205"/>
      <c r="J512" s="206">
        <f>BK512</f>
        <v>0</v>
      </c>
      <c r="K512" s="202"/>
      <c r="L512" s="207"/>
      <c r="M512" s="208"/>
      <c r="N512" s="209"/>
      <c r="O512" s="209"/>
      <c r="P512" s="210">
        <f>P513+P515</f>
        <v>0</v>
      </c>
      <c r="Q512" s="209"/>
      <c r="R512" s="210">
        <f>R513+R515</f>
        <v>0</v>
      </c>
      <c r="S512" s="209"/>
      <c r="T512" s="211">
        <f>T513+T515</f>
        <v>0</v>
      </c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R512" s="212" t="s">
        <v>176</v>
      </c>
      <c r="AT512" s="213" t="s">
        <v>75</v>
      </c>
      <c r="AU512" s="213" t="s">
        <v>76</v>
      </c>
      <c r="AY512" s="212" t="s">
        <v>144</v>
      </c>
      <c r="BK512" s="214">
        <f>BK513+BK515</f>
        <v>0</v>
      </c>
    </row>
    <row r="513" s="12" customFormat="1" ht="22.8" customHeight="1">
      <c r="A513" s="12"/>
      <c r="B513" s="201"/>
      <c r="C513" s="202"/>
      <c r="D513" s="203" t="s">
        <v>75</v>
      </c>
      <c r="E513" s="215" t="s">
        <v>745</v>
      </c>
      <c r="F513" s="215" t="s">
        <v>746</v>
      </c>
      <c r="G513" s="202"/>
      <c r="H513" s="202"/>
      <c r="I513" s="205"/>
      <c r="J513" s="216">
        <f>BK513</f>
        <v>0</v>
      </c>
      <c r="K513" s="202"/>
      <c r="L513" s="207"/>
      <c r="M513" s="208"/>
      <c r="N513" s="209"/>
      <c r="O513" s="209"/>
      <c r="P513" s="210">
        <f>P514</f>
        <v>0</v>
      </c>
      <c r="Q513" s="209"/>
      <c r="R513" s="210">
        <f>R514</f>
        <v>0</v>
      </c>
      <c r="S513" s="209"/>
      <c r="T513" s="211">
        <f>T514</f>
        <v>0</v>
      </c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R513" s="212" t="s">
        <v>176</v>
      </c>
      <c r="AT513" s="213" t="s">
        <v>75</v>
      </c>
      <c r="AU513" s="213" t="s">
        <v>81</v>
      </c>
      <c r="AY513" s="212" t="s">
        <v>144</v>
      </c>
      <c r="BK513" s="214">
        <f>BK514</f>
        <v>0</v>
      </c>
    </row>
    <row r="514" s="2" customFormat="1" ht="21.75" customHeight="1">
      <c r="A514" s="39"/>
      <c r="B514" s="40"/>
      <c r="C514" s="217" t="s">
        <v>747</v>
      </c>
      <c r="D514" s="217" t="s">
        <v>146</v>
      </c>
      <c r="E514" s="218" t="s">
        <v>748</v>
      </c>
      <c r="F514" s="219" t="s">
        <v>749</v>
      </c>
      <c r="G514" s="220" t="s">
        <v>323</v>
      </c>
      <c r="H514" s="221">
        <v>1</v>
      </c>
      <c r="I514" s="222"/>
      <c r="J514" s="223">
        <f>ROUND(I514*H514,2)</f>
        <v>0</v>
      </c>
      <c r="K514" s="219" t="s">
        <v>150</v>
      </c>
      <c r="L514" s="45"/>
      <c r="M514" s="224" t="s">
        <v>1</v>
      </c>
      <c r="N514" s="225" t="s">
        <v>41</v>
      </c>
      <c r="O514" s="92"/>
      <c r="P514" s="226">
        <f>O514*H514</f>
        <v>0</v>
      </c>
      <c r="Q514" s="226">
        <v>0</v>
      </c>
      <c r="R514" s="226">
        <f>Q514*H514</f>
        <v>0</v>
      </c>
      <c r="S514" s="226">
        <v>0</v>
      </c>
      <c r="T514" s="227">
        <f>S514*H514</f>
        <v>0</v>
      </c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R514" s="228" t="s">
        <v>750</v>
      </c>
      <c r="AT514" s="228" t="s">
        <v>146</v>
      </c>
      <c r="AU514" s="228" t="s">
        <v>86</v>
      </c>
      <c r="AY514" s="18" t="s">
        <v>144</v>
      </c>
      <c r="BE514" s="229">
        <f>IF(N514="základní",J514,0)</f>
        <v>0</v>
      </c>
      <c r="BF514" s="229">
        <f>IF(N514="snížená",J514,0)</f>
        <v>0</v>
      </c>
      <c r="BG514" s="229">
        <f>IF(N514="zákl. přenesená",J514,0)</f>
        <v>0</v>
      </c>
      <c r="BH514" s="229">
        <f>IF(N514="sníž. přenesená",J514,0)</f>
        <v>0</v>
      </c>
      <c r="BI514" s="229">
        <f>IF(N514="nulová",J514,0)</f>
        <v>0</v>
      </c>
      <c r="BJ514" s="18" t="s">
        <v>81</v>
      </c>
      <c r="BK514" s="229">
        <f>ROUND(I514*H514,2)</f>
        <v>0</v>
      </c>
      <c r="BL514" s="18" t="s">
        <v>750</v>
      </c>
      <c r="BM514" s="228" t="s">
        <v>751</v>
      </c>
    </row>
    <row r="515" s="12" customFormat="1" ht="22.8" customHeight="1">
      <c r="A515" s="12"/>
      <c r="B515" s="201"/>
      <c r="C515" s="202"/>
      <c r="D515" s="203" t="s">
        <v>75</v>
      </c>
      <c r="E515" s="215" t="s">
        <v>752</v>
      </c>
      <c r="F515" s="215" t="s">
        <v>753</v>
      </c>
      <c r="G515" s="202"/>
      <c r="H515" s="202"/>
      <c r="I515" s="205"/>
      <c r="J515" s="216">
        <f>BK515</f>
        <v>0</v>
      </c>
      <c r="K515" s="202"/>
      <c r="L515" s="207"/>
      <c r="M515" s="208"/>
      <c r="N515" s="209"/>
      <c r="O515" s="209"/>
      <c r="P515" s="210">
        <f>P516</f>
        <v>0</v>
      </c>
      <c r="Q515" s="209"/>
      <c r="R515" s="210">
        <f>R516</f>
        <v>0</v>
      </c>
      <c r="S515" s="209"/>
      <c r="T515" s="211">
        <f>T516</f>
        <v>0</v>
      </c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R515" s="212" t="s">
        <v>176</v>
      </c>
      <c r="AT515" s="213" t="s">
        <v>75</v>
      </c>
      <c r="AU515" s="213" t="s">
        <v>81</v>
      </c>
      <c r="AY515" s="212" t="s">
        <v>144</v>
      </c>
      <c r="BK515" s="214">
        <f>BK516</f>
        <v>0</v>
      </c>
    </row>
    <row r="516" s="2" customFormat="1" ht="16.5" customHeight="1">
      <c r="A516" s="39"/>
      <c r="B516" s="40"/>
      <c r="C516" s="217" t="s">
        <v>754</v>
      </c>
      <c r="D516" s="217" t="s">
        <v>146</v>
      </c>
      <c r="E516" s="218" t="s">
        <v>755</v>
      </c>
      <c r="F516" s="219" t="s">
        <v>753</v>
      </c>
      <c r="G516" s="220" t="s">
        <v>323</v>
      </c>
      <c r="H516" s="221">
        <v>1</v>
      </c>
      <c r="I516" s="222"/>
      <c r="J516" s="223">
        <f>ROUND(I516*H516,2)</f>
        <v>0</v>
      </c>
      <c r="K516" s="219" t="s">
        <v>150</v>
      </c>
      <c r="L516" s="45"/>
      <c r="M516" s="285" t="s">
        <v>1</v>
      </c>
      <c r="N516" s="286" t="s">
        <v>41</v>
      </c>
      <c r="O516" s="287"/>
      <c r="P516" s="288">
        <f>O516*H516</f>
        <v>0</v>
      </c>
      <c r="Q516" s="288">
        <v>0</v>
      </c>
      <c r="R516" s="288">
        <f>Q516*H516</f>
        <v>0</v>
      </c>
      <c r="S516" s="288">
        <v>0</v>
      </c>
      <c r="T516" s="289">
        <f>S516*H516</f>
        <v>0</v>
      </c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R516" s="228" t="s">
        <v>750</v>
      </c>
      <c r="AT516" s="228" t="s">
        <v>146</v>
      </c>
      <c r="AU516" s="228" t="s">
        <v>86</v>
      </c>
      <c r="AY516" s="18" t="s">
        <v>144</v>
      </c>
      <c r="BE516" s="229">
        <f>IF(N516="základní",J516,0)</f>
        <v>0</v>
      </c>
      <c r="BF516" s="229">
        <f>IF(N516="snížená",J516,0)</f>
        <v>0</v>
      </c>
      <c r="BG516" s="229">
        <f>IF(N516="zákl. přenesená",J516,0)</f>
        <v>0</v>
      </c>
      <c r="BH516" s="229">
        <f>IF(N516="sníž. přenesená",J516,0)</f>
        <v>0</v>
      </c>
      <c r="BI516" s="229">
        <f>IF(N516="nulová",J516,0)</f>
        <v>0</v>
      </c>
      <c r="BJ516" s="18" t="s">
        <v>81</v>
      </c>
      <c r="BK516" s="229">
        <f>ROUND(I516*H516,2)</f>
        <v>0</v>
      </c>
      <c r="BL516" s="18" t="s">
        <v>750</v>
      </c>
      <c r="BM516" s="228" t="s">
        <v>756</v>
      </c>
    </row>
    <row r="517" s="2" customFormat="1" ht="6.96" customHeight="1">
      <c r="A517" s="39"/>
      <c r="B517" s="67"/>
      <c r="C517" s="68"/>
      <c r="D517" s="68"/>
      <c r="E517" s="68"/>
      <c r="F517" s="68"/>
      <c r="G517" s="68"/>
      <c r="H517" s="68"/>
      <c r="I517" s="68"/>
      <c r="J517" s="68"/>
      <c r="K517" s="68"/>
      <c r="L517" s="45"/>
      <c r="M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</row>
  </sheetData>
  <sheetProtection sheet="1" autoFilter="0" formatColumns="0" formatRows="0" objects="1" scenarios="1" spinCount="100000" saltValue="9IviwwYS9K62EFybxmiFJTidmXX3d/0qid3YdLpaVRjKuv85q9sMghL6Wka/juCGZA21C6w5A1c7XPv3MWY46A==" hashValue="cfqFLi7f/VpXMU3vu1RVDUeoGyIevJoXfxhPtXUcA1BhQ7bPbg+cQ2joS0oRyBFsa4wmGD1a8zZgtQRuwXQ0QQ==" algorithmName="SHA-512" password="C6CD"/>
  <autoFilter ref="C130:K516"/>
  <mergeCells count="6">
    <mergeCell ref="E7:H7"/>
    <mergeCell ref="E16:H16"/>
    <mergeCell ref="E25:H25"/>
    <mergeCell ref="E85:H85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  <c r="AZ2" s="136" t="s">
        <v>96</v>
      </c>
      <c r="BA2" s="136" t="s">
        <v>1</v>
      </c>
      <c r="BB2" s="136" t="s">
        <v>1</v>
      </c>
      <c r="BC2" s="136" t="s">
        <v>97</v>
      </c>
      <c r="BD2" s="136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  <c r="AZ3" s="136" t="s">
        <v>98</v>
      </c>
      <c r="BA3" s="136" t="s">
        <v>1</v>
      </c>
      <c r="BB3" s="136" t="s">
        <v>1</v>
      </c>
      <c r="BC3" s="136" t="s">
        <v>99</v>
      </c>
      <c r="BD3" s="136" t="s">
        <v>86</v>
      </c>
    </row>
    <row r="4" s="1" customFormat="1" ht="24.96" customHeight="1">
      <c r="B4" s="21"/>
      <c r="D4" s="139" t="s">
        <v>100</v>
      </c>
      <c r="L4" s="21"/>
      <c r="M4" s="140" t="s">
        <v>10</v>
      </c>
      <c r="AT4" s="18" t="s">
        <v>4</v>
      </c>
      <c r="AZ4" s="136" t="s">
        <v>101</v>
      </c>
      <c r="BA4" s="136" t="s">
        <v>1</v>
      </c>
      <c r="BB4" s="136" t="s">
        <v>1</v>
      </c>
      <c r="BC4" s="136" t="s">
        <v>102</v>
      </c>
      <c r="BD4" s="136" t="s">
        <v>86</v>
      </c>
    </row>
    <row r="5" s="1" customFormat="1" ht="6.96" customHeight="1">
      <c r="B5" s="21"/>
      <c r="L5" s="21"/>
      <c r="AZ5" s="136" t="s">
        <v>103</v>
      </c>
      <c r="BA5" s="136" t="s">
        <v>1</v>
      </c>
      <c r="BB5" s="136" t="s">
        <v>1</v>
      </c>
      <c r="BC5" s="136" t="s">
        <v>104</v>
      </c>
      <c r="BD5" s="136" t="s">
        <v>86</v>
      </c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290" t="str">
        <f>'Rekapitulace stavby'!K6</f>
        <v>Vytvoření jednolůžkového pokoje pro pacienty na interním oddělení v oblastní nemocnici Jičín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757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2" t="s">
        <v>758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3" t="s">
        <v>1</v>
      </c>
      <c r="G11" s="39"/>
      <c r="H11" s="39"/>
      <c r="I11" s="141" t="s">
        <v>19</v>
      </c>
      <c r="J11" s="143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3" t="s">
        <v>21</v>
      </c>
      <c r="G12" s="39"/>
      <c r="H12" s="39"/>
      <c r="I12" s="141" t="s">
        <v>22</v>
      </c>
      <c r="J12" s="144" t="str">
        <f>'Rekapitulace stavby'!AN8</f>
        <v>18. 9. 2024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3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3" t="s">
        <v>26</v>
      </c>
      <c r="F15" s="39"/>
      <c r="G15" s="39"/>
      <c r="H15" s="39"/>
      <c r="I15" s="141" t="s">
        <v>27</v>
      </c>
      <c r="J15" s="143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3"/>
      <c r="G18" s="143"/>
      <c r="H18" s="143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3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3" t="s">
        <v>31</v>
      </c>
      <c r="F21" s="39"/>
      <c r="G21" s="39"/>
      <c r="H21" s="39"/>
      <c r="I21" s="141" t="s">
        <v>27</v>
      </c>
      <c r="J21" s="143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3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3" t="s">
        <v>759</v>
      </c>
      <c r="F24" s="39"/>
      <c r="G24" s="39"/>
      <c r="H24" s="39"/>
      <c r="I24" s="141" t="s">
        <v>27</v>
      </c>
      <c r="J24" s="143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9"/>
      <c r="E29" s="149"/>
      <c r="F29" s="149"/>
      <c r="G29" s="149"/>
      <c r="H29" s="149"/>
      <c r="I29" s="149"/>
      <c r="J29" s="149"/>
      <c r="K29" s="14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0" t="s">
        <v>36</v>
      </c>
      <c r="E30" s="39"/>
      <c r="F30" s="39"/>
      <c r="G30" s="39"/>
      <c r="H30" s="39"/>
      <c r="I30" s="39"/>
      <c r="J30" s="151">
        <f>ROUND(J124,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9"/>
      <c r="E31" s="149"/>
      <c r="F31" s="149"/>
      <c r="G31" s="149"/>
      <c r="H31" s="149"/>
      <c r="I31" s="149"/>
      <c r="J31" s="149"/>
      <c r="K31" s="14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2" t="s">
        <v>38</v>
      </c>
      <c r="G32" s="39"/>
      <c r="H32" s="39"/>
      <c r="I32" s="152" t="s">
        <v>37</v>
      </c>
      <c r="J32" s="152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3" t="s">
        <v>40</v>
      </c>
      <c r="E33" s="141" t="s">
        <v>41</v>
      </c>
      <c r="F33" s="154">
        <f>ROUND((SUM(BE124:BE211)),  2)</f>
        <v>0</v>
      </c>
      <c r="G33" s="39"/>
      <c r="H33" s="39"/>
      <c r="I33" s="155">
        <v>0.20999999999999999</v>
      </c>
      <c r="J33" s="154">
        <f>ROUND(((SUM(BE124:BE211))*I33),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4">
        <f>ROUND((SUM(BF124:BF211)),  2)</f>
        <v>0</v>
      </c>
      <c r="G34" s="39"/>
      <c r="H34" s="39"/>
      <c r="I34" s="155">
        <v>0.12</v>
      </c>
      <c r="J34" s="154">
        <f>ROUND(((SUM(BF124:BF211))*I34),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4">
        <f>ROUND((SUM(BG124:BG211)),  2)</f>
        <v>0</v>
      </c>
      <c r="G35" s="39"/>
      <c r="H35" s="39"/>
      <c r="I35" s="155">
        <v>0.20999999999999999</v>
      </c>
      <c r="J35" s="15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4">
        <f>ROUND((SUM(BH124:BH211)),  2)</f>
        <v>0</v>
      </c>
      <c r="G36" s="39"/>
      <c r="H36" s="39"/>
      <c r="I36" s="155">
        <v>0.12</v>
      </c>
      <c r="J36" s="15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4">
        <f>ROUND((SUM(BI124:BI211)),  2)</f>
        <v>0</v>
      </c>
      <c r="G37" s="39"/>
      <c r="H37" s="39"/>
      <c r="I37" s="155">
        <v>0</v>
      </c>
      <c r="J37" s="15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291" t="str">
        <f>E7</f>
        <v>Vytvoření jednolůžkového pokoje pro pacienty na interním oddělení v oblastní nemocnici Jičín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757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ZTI - Zdravotně technické instalace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18. 9. 2024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40.05" customHeight="1">
      <c r="A91" s="39"/>
      <c r="B91" s="40"/>
      <c r="C91" s="33" t="s">
        <v>24</v>
      </c>
      <c r="D91" s="41"/>
      <c r="E91" s="41"/>
      <c r="F91" s="28" t="str">
        <f>E15</f>
        <v>Oblastní nemocnice Jičín a.s.</v>
      </c>
      <c r="G91" s="41"/>
      <c r="H91" s="41"/>
      <c r="I91" s="33" t="s">
        <v>30</v>
      </c>
      <c r="J91" s="37" t="str">
        <f>E21</f>
        <v>ATELIER H1 &amp; ATELIER HÁJEK s.r.o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Ing. Jana Křížková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4" t="s">
        <v>106</v>
      </c>
      <c r="D94" s="175"/>
      <c r="E94" s="175"/>
      <c r="F94" s="175"/>
      <c r="G94" s="175"/>
      <c r="H94" s="175"/>
      <c r="I94" s="175"/>
      <c r="J94" s="176" t="s">
        <v>107</v>
      </c>
      <c r="K94" s="175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7" t="s">
        <v>108</v>
      </c>
      <c r="D96" s="41"/>
      <c r="E96" s="41"/>
      <c r="F96" s="41"/>
      <c r="G96" s="41"/>
      <c r="H96" s="41"/>
      <c r="I96" s="41"/>
      <c r="J96" s="111">
        <f>J124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109</v>
      </c>
    </row>
    <row r="97" s="9" customFormat="1" ht="24.96" customHeight="1">
      <c r="A97" s="9"/>
      <c r="B97" s="178"/>
      <c r="C97" s="179"/>
      <c r="D97" s="180" t="s">
        <v>110</v>
      </c>
      <c r="E97" s="181"/>
      <c r="F97" s="181"/>
      <c r="G97" s="181"/>
      <c r="H97" s="181"/>
      <c r="I97" s="181"/>
      <c r="J97" s="182">
        <f>J125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114</v>
      </c>
      <c r="E98" s="187"/>
      <c r="F98" s="187"/>
      <c r="G98" s="187"/>
      <c r="H98" s="187"/>
      <c r="I98" s="187"/>
      <c r="J98" s="188">
        <f>J126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8"/>
      <c r="C99" s="179"/>
      <c r="D99" s="180" t="s">
        <v>116</v>
      </c>
      <c r="E99" s="181"/>
      <c r="F99" s="181"/>
      <c r="G99" s="181"/>
      <c r="H99" s="181"/>
      <c r="I99" s="181"/>
      <c r="J99" s="182">
        <f>J133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4"/>
      <c r="C100" s="185"/>
      <c r="D100" s="186" t="s">
        <v>760</v>
      </c>
      <c r="E100" s="187"/>
      <c r="F100" s="187"/>
      <c r="G100" s="187"/>
      <c r="H100" s="187"/>
      <c r="I100" s="187"/>
      <c r="J100" s="188">
        <f>J134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761</v>
      </c>
      <c r="E101" s="187"/>
      <c r="F101" s="187"/>
      <c r="G101" s="187"/>
      <c r="H101" s="187"/>
      <c r="I101" s="187"/>
      <c r="J101" s="188">
        <f>J162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117</v>
      </c>
      <c r="E102" s="187"/>
      <c r="F102" s="187"/>
      <c r="G102" s="187"/>
      <c r="H102" s="187"/>
      <c r="I102" s="187"/>
      <c r="J102" s="188">
        <f>J179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762</v>
      </c>
      <c r="E103" s="187"/>
      <c r="F103" s="187"/>
      <c r="G103" s="187"/>
      <c r="H103" s="187"/>
      <c r="I103" s="187"/>
      <c r="J103" s="188">
        <f>J204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4"/>
      <c r="C104" s="185"/>
      <c r="D104" s="186" t="s">
        <v>763</v>
      </c>
      <c r="E104" s="187"/>
      <c r="F104" s="187"/>
      <c r="G104" s="187"/>
      <c r="H104" s="187"/>
      <c r="I104" s="187"/>
      <c r="J104" s="188">
        <f>J209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129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6.25" customHeight="1">
      <c r="A114" s="39"/>
      <c r="B114" s="40"/>
      <c r="C114" s="41"/>
      <c r="D114" s="41"/>
      <c r="E114" s="291" t="str">
        <f>E7</f>
        <v>Vytvoření jednolůžkového pokoje pro pacienty na interním oddělení v oblastní nemocnici Jičín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757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E9</f>
        <v>ZTI - Zdravotně technické instalace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F12</f>
        <v xml:space="preserve"> </v>
      </c>
      <c r="G118" s="41"/>
      <c r="H118" s="41"/>
      <c r="I118" s="33" t="s">
        <v>22</v>
      </c>
      <c r="J118" s="80" t="str">
        <f>IF(J12="","",J12)</f>
        <v>18. 9. 2024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40.05" customHeight="1">
      <c r="A120" s="39"/>
      <c r="B120" s="40"/>
      <c r="C120" s="33" t="s">
        <v>24</v>
      </c>
      <c r="D120" s="41"/>
      <c r="E120" s="41"/>
      <c r="F120" s="28" t="str">
        <f>E15</f>
        <v>Oblastní nemocnice Jičín a.s.</v>
      </c>
      <c r="G120" s="41"/>
      <c r="H120" s="41"/>
      <c r="I120" s="33" t="s">
        <v>30</v>
      </c>
      <c r="J120" s="37" t="str">
        <f>E21</f>
        <v>ATELIER H1 &amp; ATELIER HÁJEK s.r.o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28</v>
      </c>
      <c r="D121" s="41"/>
      <c r="E121" s="41"/>
      <c r="F121" s="28" t="str">
        <f>IF(E18="","",E18)</f>
        <v>Vyplň údaj</v>
      </c>
      <c r="G121" s="41"/>
      <c r="H121" s="41"/>
      <c r="I121" s="33" t="s">
        <v>33</v>
      </c>
      <c r="J121" s="37" t="str">
        <f>E24</f>
        <v>Ing. Jana Křížková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190"/>
      <c r="B123" s="191"/>
      <c r="C123" s="192" t="s">
        <v>130</v>
      </c>
      <c r="D123" s="193" t="s">
        <v>61</v>
      </c>
      <c r="E123" s="193" t="s">
        <v>57</v>
      </c>
      <c r="F123" s="193" t="s">
        <v>58</v>
      </c>
      <c r="G123" s="193" t="s">
        <v>131</v>
      </c>
      <c r="H123" s="193" t="s">
        <v>132</v>
      </c>
      <c r="I123" s="193" t="s">
        <v>133</v>
      </c>
      <c r="J123" s="193" t="s">
        <v>107</v>
      </c>
      <c r="K123" s="194" t="s">
        <v>134</v>
      </c>
      <c r="L123" s="195"/>
      <c r="M123" s="101" t="s">
        <v>1</v>
      </c>
      <c r="N123" s="102" t="s">
        <v>40</v>
      </c>
      <c r="O123" s="102" t="s">
        <v>135</v>
      </c>
      <c r="P123" s="102" t="s">
        <v>136</v>
      </c>
      <c r="Q123" s="102" t="s">
        <v>137</v>
      </c>
      <c r="R123" s="102" t="s">
        <v>138</v>
      </c>
      <c r="S123" s="102" t="s">
        <v>139</v>
      </c>
      <c r="T123" s="103" t="s">
        <v>140</v>
      </c>
      <c r="U123" s="190"/>
      <c r="V123" s="190"/>
      <c r="W123" s="190"/>
      <c r="X123" s="190"/>
      <c r="Y123" s="190"/>
      <c r="Z123" s="190"/>
      <c r="AA123" s="190"/>
      <c r="AB123" s="190"/>
      <c r="AC123" s="190"/>
      <c r="AD123" s="190"/>
      <c r="AE123" s="190"/>
    </row>
    <row r="124" s="2" customFormat="1" ht="22.8" customHeight="1">
      <c r="A124" s="39"/>
      <c r="B124" s="40"/>
      <c r="C124" s="108" t="s">
        <v>141</v>
      </c>
      <c r="D124" s="41"/>
      <c r="E124" s="41"/>
      <c r="F124" s="41"/>
      <c r="G124" s="41"/>
      <c r="H124" s="41"/>
      <c r="I124" s="41"/>
      <c r="J124" s="196">
        <f>BK124</f>
        <v>0</v>
      </c>
      <c r="K124" s="41"/>
      <c r="L124" s="45"/>
      <c r="M124" s="104"/>
      <c r="N124" s="197"/>
      <c r="O124" s="105"/>
      <c r="P124" s="198">
        <f>P125+P133</f>
        <v>0</v>
      </c>
      <c r="Q124" s="105"/>
      <c r="R124" s="198">
        <f>R125+R133</f>
        <v>0.095930000000000001</v>
      </c>
      <c r="S124" s="105"/>
      <c r="T124" s="199">
        <f>T125+T133</f>
        <v>0.036790000000000003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75</v>
      </c>
      <c r="AU124" s="18" t="s">
        <v>109</v>
      </c>
      <c r="BK124" s="200">
        <f>BK125+BK133</f>
        <v>0</v>
      </c>
    </row>
    <row r="125" s="12" customFormat="1" ht="25.92" customHeight="1">
      <c r="A125" s="12"/>
      <c r="B125" s="201"/>
      <c r="C125" s="202"/>
      <c r="D125" s="203" t="s">
        <v>75</v>
      </c>
      <c r="E125" s="204" t="s">
        <v>142</v>
      </c>
      <c r="F125" s="204" t="s">
        <v>143</v>
      </c>
      <c r="G125" s="202"/>
      <c r="H125" s="202"/>
      <c r="I125" s="205"/>
      <c r="J125" s="206">
        <f>BK125</f>
        <v>0</v>
      </c>
      <c r="K125" s="202"/>
      <c r="L125" s="207"/>
      <c r="M125" s="208"/>
      <c r="N125" s="209"/>
      <c r="O125" s="209"/>
      <c r="P125" s="210">
        <f>P126</f>
        <v>0</v>
      </c>
      <c r="Q125" s="209"/>
      <c r="R125" s="210">
        <f>R126</f>
        <v>0</v>
      </c>
      <c r="S125" s="209"/>
      <c r="T125" s="211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2" t="s">
        <v>81</v>
      </c>
      <c r="AT125" s="213" t="s">
        <v>75</v>
      </c>
      <c r="AU125" s="213" t="s">
        <v>76</v>
      </c>
      <c r="AY125" s="212" t="s">
        <v>144</v>
      </c>
      <c r="BK125" s="214">
        <f>BK126</f>
        <v>0</v>
      </c>
    </row>
    <row r="126" s="12" customFormat="1" ht="22.8" customHeight="1">
      <c r="A126" s="12"/>
      <c r="B126" s="201"/>
      <c r="C126" s="202"/>
      <c r="D126" s="203" t="s">
        <v>75</v>
      </c>
      <c r="E126" s="215" t="s">
        <v>280</v>
      </c>
      <c r="F126" s="215" t="s">
        <v>281</v>
      </c>
      <c r="G126" s="202"/>
      <c r="H126" s="202"/>
      <c r="I126" s="205"/>
      <c r="J126" s="216">
        <f>BK126</f>
        <v>0</v>
      </c>
      <c r="K126" s="202"/>
      <c r="L126" s="207"/>
      <c r="M126" s="208"/>
      <c r="N126" s="209"/>
      <c r="O126" s="209"/>
      <c r="P126" s="210">
        <f>SUM(P127:P132)</f>
        <v>0</v>
      </c>
      <c r="Q126" s="209"/>
      <c r="R126" s="210">
        <f>SUM(R127:R132)</f>
        <v>0</v>
      </c>
      <c r="S126" s="209"/>
      <c r="T126" s="211">
        <f>SUM(T127:T132)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2" t="s">
        <v>81</v>
      </c>
      <c r="AT126" s="213" t="s">
        <v>75</v>
      </c>
      <c r="AU126" s="213" t="s">
        <v>81</v>
      </c>
      <c r="AY126" s="212" t="s">
        <v>144</v>
      </c>
      <c r="BK126" s="214">
        <f>SUM(BK127:BK132)</f>
        <v>0</v>
      </c>
    </row>
    <row r="127" s="2" customFormat="1" ht="37.8" customHeight="1">
      <c r="A127" s="39"/>
      <c r="B127" s="40"/>
      <c r="C127" s="217" t="s">
        <v>81</v>
      </c>
      <c r="D127" s="217" t="s">
        <v>146</v>
      </c>
      <c r="E127" s="218" t="s">
        <v>764</v>
      </c>
      <c r="F127" s="219" t="s">
        <v>765</v>
      </c>
      <c r="G127" s="220" t="s">
        <v>285</v>
      </c>
      <c r="H127" s="221">
        <v>0.036999999999999998</v>
      </c>
      <c r="I127" s="222"/>
      <c r="J127" s="223">
        <f>ROUND(I127*H127,2)</f>
        <v>0</v>
      </c>
      <c r="K127" s="219" t="s">
        <v>766</v>
      </c>
      <c r="L127" s="45"/>
      <c r="M127" s="224" t="s">
        <v>1</v>
      </c>
      <c r="N127" s="225" t="s">
        <v>41</v>
      </c>
      <c r="O127" s="92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8" t="s">
        <v>151</v>
      </c>
      <c r="AT127" s="228" t="s">
        <v>146</v>
      </c>
      <c r="AU127" s="228" t="s">
        <v>86</v>
      </c>
      <c r="AY127" s="18" t="s">
        <v>144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8" t="s">
        <v>81</v>
      </c>
      <c r="BK127" s="229">
        <f>ROUND(I127*H127,2)</f>
        <v>0</v>
      </c>
      <c r="BL127" s="18" t="s">
        <v>151</v>
      </c>
      <c r="BM127" s="228" t="s">
        <v>767</v>
      </c>
    </row>
    <row r="128" s="2" customFormat="1" ht="33" customHeight="1">
      <c r="A128" s="39"/>
      <c r="B128" s="40"/>
      <c r="C128" s="217" t="s">
        <v>86</v>
      </c>
      <c r="D128" s="217" t="s">
        <v>146</v>
      </c>
      <c r="E128" s="218" t="s">
        <v>293</v>
      </c>
      <c r="F128" s="219" t="s">
        <v>768</v>
      </c>
      <c r="G128" s="220" t="s">
        <v>285</v>
      </c>
      <c r="H128" s="221">
        <v>0.036999999999999998</v>
      </c>
      <c r="I128" s="222"/>
      <c r="J128" s="223">
        <f>ROUND(I128*H128,2)</f>
        <v>0</v>
      </c>
      <c r="K128" s="219" t="s">
        <v>766</v>
      </c>
      <c r="L128" s="45"/>
      <c r="M128" s="224" t="s">
        <v>1</v>
      </c>
      <c r="N128" s="225" t="s">
        <v>41</v>
      </c>
      <c r="O128" s="92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8" t="s">
        <v>151</v>
      </c>
      <c r="AT128" s="228" t="s">
        <v>146</v>
      </c>
      <c r="AU128" s="228" t="s">
        <v>86</v>
      </c>
      <c r="AY128" s="18" t="s">
        <v>144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8" t="s">
        <v>81</v>
      </c>
      <c r="BK128" s="229">
        <f>ROUND(I128*H128,2)</f>
        <v>0</v>
      </c>
      <c r="BL128" s="18" t="s">
        <v>151</v>
      </c>
      <c r="BM128" s="228" t="s">
        <v>769</v>
      </c>
    </row>
    <row r="129" s="2" customFormat="1" ht="44.25" customHeight="1">
      <c r="A129" s="39"/>
      <c r="B129" s="40"/>
      <c r="C129" s="217" t="s">
        <v>99</v>
      </c>
      <c r="D129" s="217" t="s">
        <v>146</v>
      </c>
      <c r="E129" s="218" t="s">
        <v>297</v>
      </c>
      <c r="F129" s="219" t="s">
        <v>770</v>
      </c>
      <c r="G129" s="220" t="s">
        <v>285</v>
      </c>
      <c r="H129" s="221">
        <v>0.70299999999999996</v>
      </c>
      <c r="I129" s="222"/>
      <c r="J129" s="223">
        <f>ROUND(I129*H129,2)</f>
        <v>0</v>
      </c>
      <c r="K129" s="219" t="s">
        <v>766</v>
      </c>
      <c r="L129" s="45"/>
      <c r="M129" s="224" t="s">
        <v>1</v>
      </c>
      <c r="N129" s="225" t="s">
        <v>41</v>
      </c>
      <c r="O129" s="92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8" t="s">
        <v>151</v>
      </c>
      <c r="AT129" s="228" t="s">
        <v>146</v>
      </c>
      <c r="AU129" s="228" t="s">
        <v>86</v>
      </c>
      <c r="AY129" s="18" t="s">
        <v>144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8" t="s">
        <v>81</v>
      </c>
      <c r="BK129" s="229">
        <f>ROUND(I129*H129,2)</f>
        <v>0</v>
      </c>
      <c r="BL129" s="18" t="s">
        <v>151</v>
      </c>
      <c r="BM129" s="228" t="s">
        <v>771</v>
      </c>
    </row>
    <row r="130" s="13" customFormat="1">
      <c r="A130" s="13"/>
      <c r="B130" s="230"/>
      <c r="C130" s="231"/>
      <c r="D130" s="232" t="s">
        <v>160</v>
      </c>
      <c r="E130" s="233" t="s">
        <v>1</v>
      </c>
      <c r="F130" s="234" t="s">
        <v>772</v>
      </c>
      <c r="G130" s="231"/>
      <c r="H130" s="235">
        <v>0.70299999999999996</v>
      </c>
      <c r="I130" s="236"/>
      <c r="J130" s="231"/>
      <c r="K130" s="231"/>
      <c r="L130" s="237"/>
      <c r="M130" s="238"/>
      <c r="N130" s="239"/>
      <c r="O130" s="239"/>
      <c r="P130" s="239"/>
      <c r="Q130" s="239"/>
      <c r="R130" s="239"/>
      <c r="S130" s="239"/>
      <c r="T130" s="24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1" t="s">
        <v>160</v>
      </c>
      <c r="AU130" s="241" t="s">
        <v>86</v>
      </c>
      <c r="AV130" s="13" t="s">
        <v>86</v>
      </c>
      <c r="AW130" s="13" t="s">
        <v>32</v>
      </c>
      <c r="AX130" s="13" t="s">
        <v>81</v>
      </c>
      <c r="AY130" s="241" t="s">
        <v>144</v>
      </c>
    </row>
    <row r="131" s="2" customFormat="1" ht="44.25" customHeight="1">
      <c r="A131" s="39"/>
      <c r="B131" s="40"/>
      <c r="C131" s="217" t="s">
        <v>151</v>
      </c>
      <c r="D131" s="217" t="s">
        <v>146</v>
      </c>
      <c r="E131" s="218" t="s">
        <v>773</v>
      </c>
      <c r="F131" s="219" t="s">
        <v>774</v>
      </c>
      <c r="G131" s="220" t="s">
        <v>285</v>
      </c>
      <c r="H131" s="221">
        <v>0.062</v>
      </c>
      <c r="I131" s="222"/>
      <c r="J131" s="223">
        <f>ROUND(I131*H131,2)</f>
        <v>0</v>
      </c>
      <c r="K131" s="219" t="s">
        <v>766</v>
      </c>
      <c r="L131" s="45"/>
      <c r="M131" s="224" t="s">
        <v>1</v>
      </c>
      <c r="N131" s="225" t="s">
        <v>41</v>
      </c>
      <c r="O131" s="92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8" t="s">
        <v>151</v>
      </c>
      <c r="AT131" s="228" t="s">
        <v>146</v>
      </c>
      <c r="AU131" s="228" t="s">
        <v>86</v>
      </c>
      <c r="AY131" s="18" t="s">
        <v>144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8" t="s">
        <v>81</v>
      </c>
      <c r="BK131" s="229">
        <f>ROUND(I131*H131,2)</f>
        <v>0</v>
      </c>
      <c r="BL131" s="18" t="s">
        <v>151</v>
      </c>
      <c r="BM131" s="228" t="s">
        <v>775</v>
      </c>
    </row>
    <row r="132" s="13" customFormat="1">
      <c r="A132" s="13"/>
      <c r="B132" s="230"/>
      <c r="C132" s="231"/>
      <c r="D132" s="232" t="s">
        <v>160</v>
      </c>
      <c r="E132" s="233" t="s">
        <v>1</v>
      </c>
      <c r="F132" s="234" t="s">
        <v>776</v>
      </c>
      <c r="G132" s="231"/>
      <c r="H132" s="235">
        <v>0.062</v>
      </c>
      <c r="I132" s="236"/>
      <c r="J132" s="231"/>
      <c r="K132" s="231"/>
      <c r="L132" s="237"/>
      <c r="M132" s="238"/>
      <c r="N132" s="239"/>
      <c r="O132" s="239"/>
      <c r="P132" s="239"/>
      <c r="Q132" s="239"/>
      <c r="R132" s="239"/>
      <c r="S132" s="239"/>
      <c r="T132" s="24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1" t="s">
        <v>160</v>
      </c>
      <c r="AU132" s="241" t="s">
        <v>86</v>
      </c>
      <c r="AV132" s="13" t="s">
        <v>86</v>
      </c>
      <c r="AW132" s="13" t="s">
        <v>32</v>
      </c>
      <c r="AX132" s="13" t="s">
        <v>81</v>
      </c>
      <c r="AY132" s="241" t="s">
        <v>144</v>
      </c>
    </row>
    <row r="133" s="12" customFormat="1" ht="25.92" customHeight="1">
      <c r="A133" s="12"/>
      <c r="B133" s="201"/>
      <c r="C133" s="202"/>
      <c r="D133" s="203" t="s">
        <v>75</v>
      </c>
      <c r="E133" s="204" t="s">
        <v>311</v>
      </c>
      <c r="F133" s="204" t="s">
        <v>312</v>
      </c>
      <c r="G133" s="202"/>
      <c r="H133" s="202"/>
      <c r="I133" s="205"/>
      <c r="J133" s="206">
        <f>BK133</f>
        <v>0</v>
      </c>
      <c r="K133" s="202"/>
      <c r="L133" s="207"/>
      <c r="M133" s="208"/>
      <c r="N133" s="209"/>
      <c r="O133" s="209"/>
      <c r="P133" s="210">
        <f>P134+P162+P179+P204+P209</f>
        <v>0</v>
      </c>
      <c r="Q133" s="209"/>
      <c r="R133" s="210">
        <f>R134+R162+R179+R204+R209</f>
        <v>0.095930000000000001</v>
      </c>
      <c r="S133" s="209"/>
      <c r="T133" s="211">
        <f>T134+T162+T179+T204+T209</f>
        <v>0.036790000000000003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2" t="s">
        <v>86</v>
      </c>
      <c r="AT133" s="213" t="s">
        <v>75</v>
      </c>
      <c r="AU133" s="213" t="s">
        <v>76</v>
      </c>
      <c r="AY133" s="212" t="s">
        <v>144</v>
      </c>
      <c r="BK133" s="214">
        <f>BK134+BK162+BK179+BK204+BK209</f>
        <v>0</v>
      </c>
    </row>
    <row r="134" s="12" customFormat="1" ht="22.8" customHeight="1">
      <c r="A134" s="12"/>
      <c r="B134" s="201"/>
      <c r="C134" s="202"/>
      <c r="D134" s="203" t="s">
        <v>75</v>
      </c>
      <c r="E134" s="215" t="s">
        <v>777</v>
      </c>
      <c r="F134" s="215" t="s">
        <v>778</v>
      </c>
      <c r="G134" s="202"/>
      <c r="H134" s="202"/>
      <c r="I134" s="205"/>
      <c r="J134" s="216">
        <f>BK134</f>
        <v>0</v>
      </c>
      <c r="K134" s="202"/>
      <c r="L134" s="207"/>
      <c r="M134" s="208"/>
      <c r="N134" s="209"/>
      <c r="O134" s="209"/>
      <c r="P134" s="210">
        <f>SUM(P135:P161)</f>
        <v>0</v>
      </c>
      <c r="Q134" s="209"/>
      <c r="R134" s="210">
        <f>SUM(R135:R161)</f>
        <v>0.028669999999999998</v>
      </c>
      <c r="S134" s="209"/>
      <c r="T134" s="211">
        <f>SUM(T135:T161)</f>
        <v>0.0094500000000000001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2" t="s">
        <v>86</v>
      </c>
      <c r="AT134" s="213" t="s">
        <v>75</v>
      </c>
      <c r="AU134" s="213" t="s">
        <v>81</v>
      </c>
      <c r="AY134" s="212" t="s">
        <v>144</v>
      </c>
      <c r="BK134" s="214">
        <f>SUM(BK135:BK161)</f>
        <v>0</v>
      </c>
    </row>
    <row r="135" s="2" customFormat="1" ht="24.15" customHeight="1">
      <c r="A135" s="39"/>
      <c r="B135" s="40"/>
      <c r="C135" s="217" t="s">
        <v>176</v>
      </c>
      <c r="D135" s="217" t="s">
        <v>146</v>
      </c>
      <c r="E135" s="218" t="s">
        <v>779</v>
      </c>
      <c r="F135" s="219" t="s">
        <v>780</v>
      </c>
      <c r="G135" s="220" t="s">
        <v>149</v>
      </c>
      <c r="H135" s="221">
        <v>1</v>
      </c>
      <c r="I135" s="222"/>
      <c r="J135" s="223">
        <f>ROUND(I135*H135,2)</f>
        <v>0</v>
      </c>
      <c r="K135" s="219" t="s">
        <v>1</v>
      </c>
      <c r="L135" s="45"/>
      <c r="M135" s="224" t="s">
        <v>1</v>
      </c>
      <c r="N135" s="225" t="s">
        <v>41</v>
      </c>
      <c r="O135" s="92"/>
      <c r="P135" s="226">
        <f>O135*H135</f>
        <v>0</v>
      </c>
      <c r="Q135" s="226">
        <v>0.0018400000000000001</v>
      </c>
      <c r="R135" s="226">
        <f>Q135*H135</f>
        <v>0.0018400000000000001</v>
      </c>
      <c r="S135" s="226">
        <v>0</v>
      </c>
      <c r="T135" s="22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8" t="s">
        <v>228</v>
      </c>
      <c r="AT135" s="228" t="s">
        <v>146</v>
      </c>
      <c r="AU135" s="228" t="s">
        <v>86</v>
      </c>
      <c r="AY135" s="18" t="s">
        <v>144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8" t="s">
        <v>81</v>
      </c>
      <c r="BK135" s="229">
        <f>ROUND(I135*H135,2)</f>
        <v>0</v>
      </c>
      <c r="BL135" s="18" t="s">
        <v>228</v>
      </c>
      <c r="BM135" s="228" t="s">
        <v>781</v>
      </c>
    </row>
    <row r="136" s="2" customFormat="1" ht="16.5" customHeight="1">
      <c r="A136" s="39"/>
      <c r="B136" s="40"/>
      <c r="C136" s="264" t="s">
        <v>167</v>
      </c>
      <c r="D136" s="264" t="s">
        <v>201</v>
      </c>
      <c r="E136" s="265" t="s">
        <v>782</v>
      </c>
      <c r="F136" s="266" t="s">
        <v>783</v>
      </c>
      <c r="G136" s="267" t="s">
        <v>149</v>
      </c>
      <c r="H136" s="268">
        <v>1</v>
      </c>
      <c r="I136" s="269"/>
      <c r="J136" s="270">
        <f>ROUND(I136*H136,2)</f>
        <v>0</v>
      </c>
      <c r="K136" s="266" t="s">
        <v>1</v>
      </c>
      <c r="L136" s="271"/>
      <c r="M136" s="272" t="s">
        <v>1</v>
      </c>
      <c r="N136" s="273" t="s">
        <v>41</v>
      </c>
      <c r="O136" s="92"/>
      <c r="P136" s="226">
        <f>O136*H136</f>
        <v>0</v>
      </c>
      <c r="Q136" s="226">
        <v>3.0000000000000001E-05</v>
      </c>
      <c r="R136" s="226">
        <f>Q136*H136</f>
        <v>3.0000000000000001E-05</v>
      </c>
      <c r="S136" s="226">
        <v>0</v>
      </c>
      <c r="T136" s="22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8" t="s">
        <v>315</v>
      </c>
      <c r="AT136" s="228" t="s">
        <v>201</v>
      </c>
      <c r="AU136" s="228" t="s">
        <v>86</v>
      </c>
      <c r="AY136" s="18" t="s">
        <v>144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8" t="s">
        <v>81</v>
      </c>
      <c r="BK136" s="229">
        <f>ROUND(I136*H136,2)</f>
        <v>0</v>
      </c>
      <c r="BL136" s="18" t="s">
        <v>228</v>
      </c>
      <c r="BM136" s="228" t="s">
        <v>784</v>
      </c>
    </row>
    <row r="137" s="2" customFormat="1" ht="24.15" customHeight="1">
      <c r="A137" s="39"/>
      <c r="B137" s="40"/>
      <c r="C137" s="217" t="s">
        <v>183</v>
      </c>
      <c r="D137" s="217" t="s">
        <v>146</v>
      </c>
      <c r="E137" s="218" t="s">
        <v>785</v>
      </c>
      <c r="F137" s="219" t="s">
        <v>786</v>
      </c>
      <c r="G137" s="220" t="s">
        <v>149</v>
      </c>
      <c r="H137" s="221">
        <v>1</v>
      </c>
      <c r="I137" s="222"/>
      <c r="J137" s="223">
        <f>ROUND(I137*H137,2)</f>
        <v>0</v>
      </c>
      <c r="K137" s="219" t="s">
        <v>766</v>
      </c>
      <c r="L137" s="45"/>
      <c r="M137" s="224" t="s">
        <v>1</v>
      </c>
      <c r="N137" s="225" t="s">
        <v>41</v>
      </c>
      <c r="O137" s="92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8" t="s">
        <v>228</v>
      </c>
      <c r="AT137" s="228" t="s">
        <v>146</v>
      </c>
      <c r="AU137" s="228" t="s">
        <v>86</v>
      </c>
      <c r="AY137" s="18" t="s">
        <v>144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8" t="s">
        <v>81</v>
      </c>
      <c r="BK137" s="229">
        <f>ROUND(I137*H137,2)</f>
        <v>0</v>
      </c>
      <c r="BL137" s="18" t="s">
        <v>228</v>
      </c>
      <c r="BM137" s="228" t="s">
        <v>787</v>
      </c>
    </row>
    <row r="138" s="2" customFormat="1" ht="24.15" customHeight="1">
      <c r="A138" s="39"/>
      <c r="B138" s="40"/>
      <c r="C138" s="217" t="s">
        <v>187</v>
      </c>
      <c r="D138" s="217" t="s">
        <v>146</v>
      </c>
      <c r="E138" s="218" t="s">
        <v>788</v>
      </c>
      <c r="F138" s="219" t="s">
        <v>789</v>
      </c>
      <c r="G138" s="220" t="s">
        <v>225</v>
      </c>
      <c r="H138" s="221">
        <v>4.5</v>
      </c>
      <c r="I138" s="222"/>
      <c r="J138" s="223">
        <f>ROUND(I138*H138,2)</f>
        <v>0</v>
      </c>
      <c r="K138" s="219" t="s">
        <v>766</v>
      </c>
      <c r="L138" s="45"/>
      <c r="M138" s="224" t="s">
        <v>1</v>
      </c>
      <c r="N138" s="225" t="s">
        <v>41</v>
      </c>
      <c r="O138" s="92"/>
      <c r="P138" s="226">
        <f>O138*H138</f>
        <v>0</v>
      </c>
      <c r="Q138" s="226">
        <v>0</v>
      </c>
      <c r="R138" s="226">
        <f>Q138*H138</f>
        <v>0</v>
      </c>
      <c r="S138" s="226">
        <v>0.0020999999999999999</v>
      </c>
      <c r="T138" s="227">
        <f>S138*H138</f>
        <v>0.0094500000000000001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8" t="s">
        <v>228</v>
      </c>
      <c r="AT138" s="228" t="s">
        <v>146</v>
      </c>
      <c r="AU138" s="228" t="s">
        <v>86</v>
      </c>
      <c r="AY138" s="18" t="s">
        <v>144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8" t="s">
        <v>81</v>
      </c>
      <c r="BK138" s="229">
        <f>ROUND(I138*H138,2)</f>
        <v>0</v>
      </c>
      <c r="BL138" s="18" t="s">
        <v>228</v>
      </c>
      <c r="BM138" s="228" t="s">
        <v>790</v>
      </c>
    </row>
    <row r="139" s="13" customFormat="1">
      <c r="A139" s="13"/>
      <c r="B139" s="230"/>
      <c r="C139" s="231"/>
      <c r="D139" s="232" t="s">
        <v>160</v>
      </c>
      <c r="E139" s="233" t="s">
        <v>1</v>
      </c>
      <c r="F139" s="234" t="s">
        <v>791</v>
      </c>
      <c r="G139" s="231"/>
      <c r="H139" s="235">
        <v>4.5</v>
      </c>
      <c r="I139" s="236"/>
      <c r="J139" s="231"/>
      <c r="K139" s="231"/>
      <c r="L139" s="237"/>
      <c r="M139" s="238"/>
      <c r="N139" s="239"/>
      <c r="O139" s="239"/>
      <c r="P139" s="239"/>
      <c r="Q139" s="239"/>
      <c r="R139" s="239"/>
      <c r="S139" s="239"/>
      <c r="T139" s="24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1" t="s">
        <v>160</v>
      </c>
      <c r="AU139" s="241" t="s">
        <v>86</v>
      </c>
      <c r="AV139" s="13" t="s">
        <v>86</v>
      </c>
      <c r="AW139" s="13" t="s">
        <v>32</v>
      </c>
      <c r="AX139" s="13" t="s">
        <v>81</v>
      </c>
      <c r="AY139" s="241" t="s">
        <v>144</v>
      </c>
    </row>
    <row r="140" s="2" customFormat="1" ht="24.15" customHeight="1">
      <c r="A140" s="39"/>
      <c r="B140" s="40"/>
      <c r="C140" s="217" t="s">
        <v>193</v>
      </c>
      <c r="D140" s="217" t="s">
        <v>146</v>
      </c>
      <c r="E140" s="218" t="s">
        <v>792</v>
      </c>
      <c r="F140" s="219" t="s">
        <v>793</v>
      </c>
      <c r="G140" s="220" t="s">
        <v>149</v>
      </c>
      <c r="H140" s="221">
        <v>3</v>
      </c>
      <c r="I140" s="222"/>
      <c r="J140" s="223">
        <f>ROUND(I140*H140,2)</f>
        <v>0</v>
      </c>
      <c r="K140" s="219" t="s">
        <v>766</v>
      </c>
      <c r="L140" s="45"/>
      <c r="M140" s="224" t="s">
        <v>1</v>
      </c>
      <c r="N140" s="225" t="s">
        <v>41</v>
      </c>
      <c r="O140" s="92"/>
      <c r="P140" s="226">
        <f>O140*H140</f>
        <v>0</v>
      </c>
      <c r="Q140" s="226">
        <v>0.00031</v>
      </c>
      <c r="R140" s="226">
        <f>Q140*H140</f>
        <v>0.00093000000000000005</v>
      </c>
      <c r="S140" s="226">
        <v>0</v>
      </c>
      <c r="T140" s="22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8" t="s">
        <v>228</v>
      </c>
      <c r="AT140" s="228" t="s">
        <v>146</v>
      </c>
      <c r="AU140" s="228" t="s">
        <v>86</v>
      </c>
      <c r="AY140" s="18" t="s">
        <v>144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8" t="s">
        <v>81</v>
      </c>
      <c r="BK140" s="229">
        <f>ROUND(I140*H140,2)</f>
        <v>0</v>
      </c>
      <c r="BL140" s="18" t="s">
        <v>228</v>
      </c>
      <c r="BM140" s="228" t="s">
        <v>794</v>
      </c>
    </row>
    <row r="141" s="2" customFormat="1" ht="24.15" customHeight="1">
      <c r="A141" s="39"/>
      <c r="B141" s="40"/>
      <c r="C141" s="217" t="s">
        <v>200</v>
      </c>
      <c r="D141" s="217" t="s">
        <v>146</v>
      </c>
      <c r="E141" s="218" t="s">
        <v>795</v>
      </c>
      <c r="F141" s="219" t="s">
        <v>796</v>
      </c>
      <c r="G141" s="220" t="s">
        <v>149</v>
      </c>
      <c r="H141" s="221">
        <v>1</v>
      </c>
      <c r="I141" s="222"/>
      <c r="J141" s="223">
        <f>ROUND(I141*H141,2)</f>
        <v>0</v>
      </c>
      <c r="K141" s="219" t="s">
        <v>766</v>
      </c>
      <c r="L141" s="45"/>
      <c r="M141" s="224" t="s">
        <v>1</v>
      </c>
      <c r="N141" s="225" t="s">
        <v>41</v>
      </c>
      <c r="O141" s="92"/>
      <c r="P141" s="226">
        <f>O141*H141</f>
        <v>0</v>
      </c>
      <c r="Q141" s="226">
        <v>0.00051999999999999995</v>
      </c>
      <c r="R141" s="226">
        <f>Q141*H141</f>
        <v>0.00051999999999999995</v>
      </c>
      <c r="S141" s="226">
        <v>0</v>
      </c>
      <c r="T141" s="22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8" t="s">
        <v>228</v>
      </c>
      <c r="AT141" s="228" t="s">
        <v>146</v>
      </c>
      <c r="AU141" s="228" t="s">
        <v>86</v>
      </c>
      <c r="AY141" s="18" t="s">
        <v>144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8" t="s">
        <v>81</v>
      </c>
      <c r="BK141" s="229">
        <f>ROUND(I141*H141,2)</f>
        <v>0</v>
      </c>
      <c r="BL141" s="18" t="s">
        <v>228</v>
      </c>
      <c r="BM141" s="228" t="s">
        <v>797</v>
      </c>
    </row>
    <row r="142" s="2" customFormat="1" ht="24.15" customHeight="1">
      <c r="A142" s="39"/>
      <c r="B142" s="40"/>
      <c r="C142" s="217" t="s">
        <v>205</v>
      </c>
      <c r="D142" s="217" t="s">
        <v>146</v>
      </c>
      <c r="E142" s="218" t="s">
        <v>798</v>
      </c>
      <c r="F142" s="219" t="s">
        <v>799</v>
      </c>
      <c r="G142" s="220" t="s">
        <v>149</v>
      </c>
      <c r="H142" s="221">
        <v>1</v>
      </c>
      <c r="I142" s="222"/>
      <c r="J142" s="223">
        <f>ROUND(I142*H142,2)</f>
        <v>0</v>
      </c>
      <c r="K142" s="219" t="s">
        <v>766</v>
      </c>
      <c r="L142" s="45"/>
      <c r="M142" s="224" t="s">
        <v>1</v>
      </c>
      <c r="N142" s="225" t="s">
        <v>41</v>
      </c>
      <c r="O142" s="92"/>
      <c r="P142" s="226">
        <f>O142*H142</f>
        <v>0</v>
      </c>
      <c r="Q142" s="226">
        <v>0.0012899999999999999</v>
      </c>
      <c r="R142" s="226">
        <f>Q142*H142</f>
        <v>0.0012899999999999999</v>
      </c>
      <c r="S142" s="226">
        <v>0</v>
      </c>
      <c r="T142" s="22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8" t="s">
        <v>228</v>
      </c>
      <c r="AT142" s="228" t="s">
        <v>146</v>
      </c>
      <c r="AU142" s="228" t="s">
        <v>86</v>
      </c>
      <c r="AY142" s="18" t="s">
        <v>144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8" t="s">
        <v>81</v>
      </c>
      <c r="BK142" s="229">
        <f>ROUND(I142*H142,2)</f>
        <v>0</v>
      </c>
      <c r="BL142" s="18" t="s">
        <v>228</v>
      </c>
      <c r="BM142" s="228" t="s">
        <v>800</v>
      </c>
    </row>
    <row r="143" s="2" customFormat="1" ht="24.15" customHeight="1">
      <c r="A143" s="39"/>
      <c r="B143" s="40"/>
      <c r="C143" s="217" t="s">
        <v>8</v>
      </c>
      <c r="D143" s="217" t="s">
        <v>146</v>
      </c>
      <c r="E143" s="218" t="s">
        <v>801</v>
      </c>
      <c r="F143" s="219" t="s">
        <v>802</v>
      </c>
      <c r="G143" s="220" t="s">
        <v>225</v>
      </c>
      <c r="H143" s="221">
        <v>8</v>
      </c>
      <c r="I143" s="222"/>
      <c r="J143" s="223">
        <f>ROUND(I143*H143,2)</f>
        <v>0</v>
      </c>
      <c r="K143" s="219" t="s">
        <v>766</v>
      </c>
      <c r="L143" s="45"/>
      <c r="M143" s="224" t="s">
        <v>1</v>
      </c>
      <c r="N143" s="225" t="s">
        <v>41</v>
      </c>
      <c r="O143" s="92"/>
      <c r="P143" s="226">
        <f>O143*H143</f>
        <v>0</v>
      </c>
      <c r="Q143" s="226">
        <v>0.00157</v>
      </c>
      <c r="R143" s="226">
        <f>Q143*H143</f>
        <v>0.01256</v>
      </c>
      <c r="S143" s="226">
        <v>0</v>
      </c>
      <c r="T143" s="22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8" t="s">
        <v>228</v>
      </c>
      <c r="AT143" s="228" t="s">
        <v>146</v>
      </c>
      <c r="AU143" s="228" t="s">
        <v>86</v>
      </c>
      <c r="AY143" s="18" t="s">
        <v>144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8" t="s">
        <v>81</v>
      </c>
      <c r="BK143" s="229">
        <f>ROUND(I143*H143,2)</f>
        <v>0</v>
      </c>
      <c r="BL143" s="18" t="s">
        <v>228</v>
      </c>
      <c r="BM143" s="228" t="s">
        <v>803</v>
      </c>
    </row>
    <row r="144" s="13" customFormat="1">
      <c r="A144" s="13"/>
      <c r="B144" s="230"/>
      <c r="C144" s="231"/>
      <c r="D144" s="232" t="s">
        <v>160</v>
      </c>
      <c r="E144" s="233" t="s">
        <v>1</v>
      </c>
      <c r="F144" s="234" t="s">
        <v>804</v>
      </c>
      <c r="G144" s="231"/>
      <c r="H144" s="235">
        <v>8</v>
      </c>
      <c r="I144" s="236"/>
      <c r="J144" s="231"/>
      <c r="K144" s="231"/>
      <c r="L144" s="237"/>
      <c r="M144" s="238"/>
      <c r="N144" s="239"/>
      <c r="O144" s="239"/>
      <c r="P144" s="239"/>
      <c r="Q144" s="239"/>
      <c r="R144" s="239"/>
      <c r="S144" s="239"/>
      <c r="T144" s="24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1" t="s">
        <v>160</v>
      </c>
      <c r="AU144" s="241" t="s">
        <v>86</v>
      </c>
      <c r="AV144" s="13" t="s">
        <v>86</v>
      </c>
      <c r="AW144" s="13" t="s">
        <v>32</v>
      </c>
      <c r="AX144" s="13" t="s">
        <v>81</v>
      </c>
      <c r="AY144" s="241" t="s">
        <v>144</v>
      </c>
    </row>
    <row r="145" s="2" customFormat="1" ht="24.15" customHeight="1">
      <c r="A145" s="39"/>
      <c r="B145" s="40"/>
      <c r="C145" s="217" t="s">
        <v>213</v>
      </c>
      <c r="D145" s="217" t="s">
        <v>146</v>
      </c>
      <c r="E145" s="218" t="s">
        <v>805</v>
      </c>
      <c r="F145" s="219" t="s">
        <v>806</v>
      </c>
      <c r="G145" s="220" t="s">
        <v>225</v>
      </c>
      <c r="H145" s="221">
        <v>2.5</v>
      </c>
      <c r="I145" s="222"/>
      <c r="J145" s="223">
        <f>ROUND(I145*H145,2)</f>
        <v>0</v>
      </c>
      <c r="K145" s="219" t="s">
        <v>766</v>
      </c>
      <c r="L145" s="45"/>
      <c r="M145" s="224" t="s">
        <v>1</v>
      </c>
      <c r="N145" s="225" t="s">
        <v>41</v>
      </c>
      <c r="O145" s="92"/>
      <c r="P145" s="226">
        <f>O145*H145</f>
        <v>0</v>
      </c>
      <c r="Q145" s="226">
        <v>0.00036000000000000002</v>
      </c>
      <c r="R145" s="226">
        <f>Q145*H145</f>
        <v>0.00090000000000000008</v>
      </c>
      <c r="S145" s="226">
        <v>0</v>
      </c>
      <c r="T145" s="22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8" t="s">
        <v>228</v>
      </c>
      <c r="AT145" s="228" t="s">
        <v>146</v>
      </c>
      <c r="AU145" s="228" t="s">
        <v>86</v>
      </c>
      <c r="AY145" s="18" t="s">
        <v>144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8" t="s">
        <v>81</v>
      </c>
      <c r="BK145" s="229">
        <f>ROUND(I145*H145,2)</f>
        <v>0</v>
      </c>
      <c r="BL145" s="18" t="s">
        <v>228</v>
      </c>
      <c r="BM145" s="228" t="s">
        <v>807</v>
      </c>
    </row>
    <row r="146" s="2" customFormat="1" ht="24.15" customHeight="1">
      <c r="A146" s="39"/>
      <c r="B146" s="40"/>
      <c r="C146" s="217" t="s">
        <v>218</v>
      </c>
      <c r="D146" s="217" t="s">
        <v>146</v>
      </c>
      <c r="E146" s="218" t="s">
        <v>808</v>
      </c>
      <c r="F146" s="219" t="s">
        <v>809</v>
      </c>
      <c r="G146" s="220" t="s">
        <v>225</v>
      </c>
      <c r="H146" s="221">
        <v>0.5</v>
      </c>
      <c r="I146" s="222"/>
      <c r="J146" s="223">
        <f>ROUND(I146*H146,2)</f>
        <v>0</v>
      </c>
      <c r="K146" s="219" t="s">
        <v>766</v>
      </c>
      <c r="L146" s="45"/>
      <c r="M146" s="224" t="s">
        <v>1</v>
      </c>
      <c r="N146" s="225" t="s">
        <v>41</v>
      </c>
      <c r="O146" s="92"/>
      <c r="P146" s="226">
        <f>O146*H146</f>
        <v>0</v>
      </c>
      <c r="Q146" s="226">
        <v>0.00046999999999999999</v>
      </c>
      <c r="R146" s="226">
        <f>Q146*H146</f>
        <v>0.00023499999999999999</v>
      </c>
      <c r="S146" s="226">
        <v>0</v>
      </c>
      <c r="T146" s="22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8" t="s">
        <v>228</v>
      </c>
      <c r="AT146" s="228" t="s">
        <v>146</v>
      </c>
      <c r="AU146" s="228" t="s">
        <v>86</v>
      </c>
      <c r="AY146" s="18" t="s">
        <v>144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8" t="s">
        <v>81</v>
      </c>
      <c r="BK146" s="229">
        <f>ROUND(I146*H146,2)</f>
        <v>0</v>
      </c>
      <c r="BL146" s="18" t="s">
        <v>228</v>
      </c>
      <c r="BM146" s="228" t="s">
        <v>810</v>
      </c>
    </row>
    <row r="147" s="2" customFormat="1" ht="24.15" customHeight="1">
      <c r="A147" s="39"/>
      <c r="B147" s="40"/>
      <c r="C147" s="217" t="s">
        <v>222</v>
      </c>
      <c r="D147" s="217" t="s">
        <v>146</v>
      </c>
      <c r="E147" s="218" t="s">
        <v>811</v>
      </c>
      <c r="F147" s="219" t="s">
        <v>812</v>
      </c>
      <c r="G147" s="220" t="s">
        <v>225</v>
      </c>
      <c r="H147" s="221">
        <v>0.5</v>
      </c>
      <c r="I147" s="222"/>
      <c r="J147" s="223">
        <f>ROUND(I147*H147,2)</f>
        <v>0</v>
      </c>
      <c r="K147" s="219" t="s">
        <v>766</v>
      </c>
      <c r="L147" s="45"/>
      <c r="M147" s="224" t="s">
        <v>1</v>
      </c>
      <c r="N147" s="225" t="s">
        <v>41</v>
      </c>
      <c r="O147" s="92"/>
      <c r="P147" s="226">
        <f>O147*H147</f>
        <v>0</v>
      </c>
      <c r="Q147" s="226">
        <v>0.00157</v>
      </c>
      <c r="R147" s="226">
        <f>Q147*H147</f>
        <v>0.000785</v>
      </c>
      <c r="S147" s="226">
        <v>0</v>
      </c>
      <c r="T147" s="22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8" t="s">
        <v>228</v>
      </c>
      <c r="AT147" s="228" t="s">
        <v>146</v>
      </c>
      <c r="AU147" s="228" t="s">
        <v>86</v>
      </c>
      <c r="AY147" s="18" t="s">
        <v>144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8" t="s">
        <v>81</v>
      </c>
      <c r="BK147" s="229">
        <f>ROUND(I147*H147,2)</f>
        <v>0</v>
      </c>
      <c r="BL147" s="18" t="s">
        <v>228</v>
      </c>
      <c r="BM147" s="228" t="s">
        <v>813</v>
      </c>
    </row>
    <row r="148" s="2" customFormat="1" ht="21.75" customHeight="1">
      <c r="A148" s="39"/>
      <c r="B148" s="40"/>
      <c r="C148" s="217" t="s">
        <v>228</v>
      </c>
      <c r="D148" s="217" t="s">
        <v>146</v>
      </c>
      <c r="E148" s="218" t="s">
        <v>814</v>
      </c>
      <c r="F148" s="219" t="s">
        <v>815</v>
      </c>
      <c r="G148" s="220" t="s">
        <v>225</v>
      </c>
      <c r="H148" s="221">
        <v>4</v>
      </c>
      <c r="I148" s="222"/>
      <c r="J148" s="223">
        <f>ROUND(I148*H148,2)</f>
        <v>0</v>
      </c>
      <c r="K148" s="219" t="s">
        <v>766</v>
      </c>
      <c r="L148" s="45"/>
      <c r="M148" s="224" t="s">
        <v>1</v>
      </c>
      <c r="N148" s="225" t="s">
        <v>41</v>
      </c>
      <c r="O148" s="92"/>
      <c r="P148" s="226">
        <f>O148*H148</f>
        <v>0</v>
      </c>
      <c r="Q148" s="226">
        <v>0.00040000000000000002</v>
      </c>
      <c r="R148" s="226">
        <f>Q148*H148</f>
        <v>0.0016000000000000001</v>
      </c>
      <c r="S148" s="226">
        <v>0</v>
      </c>
      <c r="T148" s="22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8" t="s">
        <v>228</v>
      </c>
      <c r="AT148" s="228" t="s">
        <v>146</v>
      </c>
      <c r="AU148" s="228" t="s">
        <v>86</v>
      </c>
      <c r="AY148" s="18" t="s">
        <v>144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8" t="s">
        <v>81</v>
      </c>
      <c r="BK148" s="229">
        <f>ROUND(I148*H148,2)</f>
        <v>0</v>
      </c>
      <c r="BL148" s="18" t="s">
        <v>228</v>
      </c>
      <c r="BM148" s="228" t="s">
        <v>816</v>
      </c>
    </row>
    <row r="149" s="13" customFormat="1">
      <c r="A149" s="13"/>
      <c r="B149" s="230"/>
      <c r="C149" s="231"/>
      <c r="D149" s="232" t="s">
        <v>160</v>
      </c>
      <c r="E149" s="233" t="s">
        <v>1</v>
      </c>
      <c r="F149" s="234" t="s">
        <v>817</v>
      </c>
      <c r="G149" s="231"/>
      <c r="H149" s="235">
        <v>4</v>
      </c>
      <c r="I149" s="236"/>
      <c r="J149" s="231"/>
      <c r="K149" s="231"/>
      <c r="L149" s="237"/>
      <c r="M149" s="238"/>
      <c r="N149" s="239"/>
      <c r="O149" s="239"/>
      <c r="P149" s="239"/>
      <c r="Q149" s="239"/>
      <c r="R149" s="239"/>
      <c r="S149" s="239"/>
      <c r="T149" s="24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1" t="s">
        <v>160</v>
      </c>
      <c r="AU149" s="241" t="s">
        <v>86</v>
      </c>
      <c r="AV149" s="13" t="s">
        <v>86</v>
      </c>
      <c r="AW149" s="13" t="s">
        <v>32</v>
      </c>
      <c r="AX149" s="13" t="s">
        <v>81</v>
      </c>
      <c r="AY149" s="241" t="s">
        <v>144</v>
      </c>
    </row>
    <row r="150" s="2" customFormat="1" ht="24.15" customHeight="1">
      <c r="A150" s="39"/>
      <c r="B150" s="40"/>
      <c r="C150" s="217" t="s">
        <v>233</v>
      </c>
      <c r="D150" s="217" t="s">
        <v>146</v>
      </c>
      <c r="E150" s="218" t="s">
        <v>818</v>
      </c>
      <c r="F150" s="219" t="s">
        <v>819</v>
      </c>
      <c r="G150" s="220" t="s">
        <v>149</v>
      </c>
      <c r="H150" s="221">
        <v>1</v>
      </c>
      <c r="I150" s="222"/>
      <c r="J150" s="223">
        <f>ROUND(I150*H150,2)</f>
        <v>0</v>
      </c>
      <c r="K150" s="219" t="s">
        <v>766</v>
      </c>
      <c r="L150" s="45"/>
      <c r="M150" s="224" t="s">
        <v>1</v>
      </c>
      <c r="N150" s="225" t="s">
        <v>41</v>
      </c>
      <c r="O150" s="92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8" t="s">
        <v>228</v>
      </c>
      <c r="AT150" s="228" t="s">
        <v>146</v>
      </c>
      <c r="AU150" s="228" t="s">
        <v>86</v>
      </c>
      <c r="AY150" s="18" t="s">
        <v>144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8" t="s">
        <v>81</v>
      </c>
      <c r="BK150" s="229">
        <f>ROUND(I150*H150,2)</f>
        <v>0</v>
      </c>
      <c r="BL150" s="18" t="s">
        <v>228</v>
      </c>
      <c r="BM150" s="228" t="s">
        <v>820</v>
      </c>
    </row>
    <row r="151" s="2" customFormat="1" ht="24.15" customHeight="1">
      <c r="A151" s="39"/>
      <c r="B151" s="40"/>
      <c r="C151" s="217" t="s">
        <v>238</v>
      </c>
      <c r="D151" s="217" t="s">
        <v>146</v>
      </c>
      <c r="E151" s="218" t="s">
        <v>821</v>
      </c>
      <c r="F151" s="219" t="s">
        <v>822</v>
      </c>
      <c r="G151" s="220" t="s">
        <v>149</v>
      </c>
      <c r="H151" s="221">
        <v>1</v>
      </c>
      <c r="I151" s="222"/>
      <c r="J151" s="223">
        <f>ROUND(I151*H151,2)</f>
        <v>0</v>
      </c>
      <c r="K151" s="219" t="s">
        <v>766</v>
      </c>
      <c r="L151" s="45"/>
      <c r="M151" s="224" t="s">
        <v>1</v>
      </c>
      <c r="N151" s="225" t="s">
        <v>41</v>
      </c>
      <c r="O151" s="92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8" t="s">
        <v>228</v>
      </c>
      <c r="AT151" s="228" t="s">
        <v>146</v>
      </c>
      <c r="AU151" s="228" t="s">
        <v>86</v>
      </c>
      <c r="AY151" s="18" t="s">
        <v>144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8" t="s">
        <v>81</v>
      </c>
      <c r="BK151" s="229">
        <f>ROUND(I151*H151,2)</f>
        <v>0</v>
      </c>
      <c r="BL151" s="18" t="s">
        <v>228</v>
      </c>
      <c r="BM151" s="228" t="s">
        <v>823</v>
      </c>
    </row>
    <row r="152" s="2" customFormat="1" ht="24.15" customHeight="1">
      <c r="A152" s="39"/>
      <c r="B152" s="40"/>
      <c r="C152" s="217" t="s">
        <v>243</v>
      </c>
      <c r="D152" s="217" t="s">
        <v>146</v>
      </c>
      <c r="E152" s="218" t="s">
        <v>824</v>
      </c>
      <c r="F152" s="219" t="s">
        <v>825</v>
      </c>
      <c r="G152" s="220" t="s">
        <v>149</v>
      </c>
      <c r="H152" s="221">
        <v>1</v>
      </c>
      <c r="I152" s="222"/>
      <c r="J152" s="223">
        <f>ROUND(I152*H152,2)</f>
        <v>0</v>
      </c>
      <c r="K152" s="219" t="s">
        <v>766</v>
      </c>
      <c r="L152" s="45"/>
      <c r="M152" s="224" t="s">
        <v>1</v>
      </c>
      <c r="N152" s="225" t="s">
        <v>41</v>
      </c>
      <c r="O152" s="92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8" t="s">
        <v>228</v>
      </c>
      <c r="AT152" s="228" t="s">
        <v>146</v>
      </c>
      <c r="AU152" s="228" t="s">
        <v>86</v>
      </c>
      <c r="AY152" s="18" t="s">
        <v>144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8" t="s">
        <v>81</v>
      </c>
      <c r="BK152" s="229">
        <f>ROUND(I152*H152,2)</f>
        <v>0</v>
      </c>
      <c r="BL152" s="18" t="s">
        <v>228</v>
      </c>
      <c r="BM152" s="228" t="s">
        <v>826</v>
      </c>
    </row>
    <row r="153" s="2" customFormat="1" ht="24.15" customHeight="1">
      <c r="A153" s="39"/>
      <c r="B153" s="40"/>
      <c r="C153" s="217" t="s">
        <v>248</v>
      </c>
      <c r="D153" s="217" t="s">
        <v>146</v>
      </c>
      <c r="E153" s="218" t="s">
        <v>827</v>
      </c>
      <c r="F153" s="219" t="s">
        <v>828</v>
      </c>
      <c r="G153" s="220" t="s">
        <v>149</v>
      </c>
      <c r="H153" s="221">
        <v>1</v>
      </c>
      <c r="I153" s="222"/>
      <c r="J153" s="223">
        <f>ROUND(I153*H153,2)</f>
        <v>0</v>
      </c>
      <c r="K153" s="219" t="s">
        <v>766</v>
      </c>
      <c r="L153" s="45"/>
      <c r="M153" s="224" t="s">
        <v>1</v>
      </c>
      <c r="N153" s="225" t="s">
        <v>41</v>
      </c>
      <c r="O153" s="92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8" t="s">
        <v>228</v>
      </c>
      <c r="AT153" s="228" t="s">
        <v>146</v>
      </c>
      <c r="AU153" s="228" t="s">
        <v>86</v>
      </c>
      <c r="AY153" s="18" t="s">
        <v>144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8" t="s">
        <v>81</v>
      </c>
      <c r="BK153" s="229">
        <f>ROUND(I153*H153,2)</f>
        <v>0</v>
      </c>
      <c r="BL153" s="18" t="s">
        <v>228</v>
      </c>
      <c r="BM153" s="228" t="s">
        <v>829</v>
      </c>
    </row>
    <row r="154" s="2" customFormat="1" ht="24.15" customHeight="1">
      <c r="A154" s="39"/>
      <c r="B154" s="40"/>
      <c r="C154" s="217" t="s">
        <v>7</v>
      </c>
      <c r="D154" s="217" t="s">
        <v>146</v>
      </c>
      <c r="E154" s="218" t="s">
        <v>830</v>
      </c>
      <c r="F154" s="219" t="s">
        <v>831</v>
      </c>
      <c r="G154" s="220" t="s">
        <v>149</v>
      </c>
      <c r="H154" s="221">
        <v>1</v>
      </c>
      <c r="I154" s="222"/>
      <c r="J154" s="223">
        <f>ROUND(I154*H154,2)</f>
        <v>0</v>
      </c>
      <c r="K154" s="219" t="s">
        <v>766</v>
      </c>
      <c r="L154" s="45"/>
      <c r="M154" s="224" t="s">
        <v>1</v>
      </c>
      <c r="N154" s="225" t="s">
        <v>41</v>
      </c>
      <c r="O154" s="92"/>
      <c r="P154" s="226">
        <f>O154*H154</f>
        <v>0</v>
      </c>
      <c r="Q154" s="226">
        <v>0.0038999999999999998</v>
      </c>
      <c r="R154" s="226">
        <f>Q154*H154</f>
        <v>0.0038999999999999998</v>
      </c>
      <c r="S154" s="226">
        <v>0</v>
      </c>
      <c r="T154" s="22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8" t="s">
        <v>228</v>
      </c>
      <c r="AT154" s="228" t="s">
        <v>146</v>
      </c>
      <c r="AU154" s="228" t="s">
        <v>86</v>
      </c>
      <c r="AY154" s="18" t="s">
        <v>144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8" t="s">
        <v>81</v>
      </c>
      <c r="BK154" s="229">
        <f>ROUND(I154*H154,2)</f>
        <v>0</v>
      </c>
      <c r="BL154" s="18" t="s">
        <v>228</v>
      </c>
      <c r="BM154" s="228" t="s">
        <v>832</v>
      </c>
    </row>
    <row r="155" s="2" customFormat="1" ht="24.15" customHeight="1">
      <c r="A155" s="39"/>
      <c r="B155" s="40"/>
      <c r="C155" s="217" t="s">
        <v>258</v>
      </c>
      <c r="D155" s="217" t="s">
        <v>146</v>
      </c>
      <c r="E155" s="218" t="s">
        <v>833</v>
      </c>
      <c r="F155" s="219" t="s">
        <v>834</v>
      </c>
      <c r="G155" s="220" t="s">
        <v>149</v>
      </c>
      <c r="H155" s="221">
        <v>1</v>
      </c>
      <c r="I155" s="222"/>
      <c r="J155" s="223">
        <f>ROUND(I155*H155,2)</f>
        <v>0</v>
      </c>
      <c r="K155" s="219" t="s">
        <v>766</v>
      </c>
      <c r="L155" s="45"/>
      <c r="M155" s="224" t="s">
        <v>1</v>
      </c>
      <c r="N155" s="225" t="s">
        <v>41</v>
      </c>
      <c r="O155" s="92"/>
      <c r="P155" s="226">
        <f>O155*H155</f>
        <v>0</v>
      </c>
      <c r="Q155" s="226">
        <v>0.00014999999999999999</v>
      </c>
      <c r="R155" s="226">
        <f>Q155*H155</f>
        <v>0.00014999999999999999</v>
      </c>
      <c r="S155" s="226">
        <v>0</v>
      </c>
      <c r="T155" s="22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8" t="s">
        <v>228</v>
      </c>
      <c r="AT155" s="228" t="s">
        <v>146</v>
      </c>
      <c r="AU155" s="228" t="s">
        <v>86</v>
      </c>
      <c r="AY155" s="18" t="s">
        <v>144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8" t="s">
        <v>81</v>
      </c>
      <c r="BK155" s="229">
        <f>ROUND(I155*H155,2)</f>
        <v>0</v>
      </c>
      <c r="BL155" s="18" t="s">
        <v>228</v>
      </c>
      <c r="BM155" s="228" t="s">
        <v>835</v>
      </c>
    </row>
    <row r="156" s="2" customFormat="1" ht="66.75" customHeight="1">
      <c r="A156" s="39"/>
      <c r="B156" s="40"/>
      <c r="C156" s="264" t="s">
        <v>263</v>
      </c>
      <c r="D156" s="264" t="s">
        <v>201</v>
      </c>
      <c r="E156" s="265" t="s">
        <v>836</v>
      </c>
      <c r="F156" s="266" t="s">
        <v>837</v>
      </c>
      <c r="G156" s="267" t="s">
        <v>149</v>
      </c>
      <c r="H156" s="268">
        <v>1</v>
      </c>
      <c r="I156" s="269"/>
      <c r="J156" s="270">
        <f>ROUND(I156*H156,2)</f>
        <v>0</v>
      </c>
      <c r="K156" s="266" t="s">
        <v>1</v>
      </c>
      <c r="L156" s="271"/>
      <c r="M156" s="272" t="s">
        <v>1</v>
      </c>
      <c r="N156" s="273" t="s">
        <v>41</v>
      </c>
      <c r="O156" s="92"/>
      <c r="P156" s="226">
        <f>O156*H156</f>
        <v>0</v>
      </c>
      <c r="Q156" s="226">
        <v>0.0031900000000000001</v>
      </c>
      <c r="R156" s="226">
        <f>Q156*H156</f>
        <v>0.0031900000000000001</v>
      </c>
      <c r="S156" s="226">
        <v>0</v>
      </c>
      <c r="T156" s="22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8" t="s">
        <v>315</v>
      </c>
      <c r="AT156" s="228" t="s">
        <v>201</v>
      </c>
      <c r="AU156" s="228" t="s">
        <v>86</v>
      </c>
      <c r="AY156" s="18" t="s">
        <v>144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8" t="s">
        <v>81</v>
      </c>
      <c r="BK156" s="229">
        <f>ROUND(I156*H156,2)</f>
        <v>0</v>
      </c>
      <c r="BL156" s="18" t="s">
        <v>228</v>
      </c>
      <c r="BM156" s="228" t="s">
        <v>838</v>
      </c>
    </row>
    <row r="157" s="2" customFormat="1" ht="24.15" customHeight="1">
      <c r="A157" s="39"/>
      <c r="B157" s="40"/>
      <c r="C157" s="217" t="s">
        <v>267</v>
      </c>
      <c r="D157" s="217" t="s">
        <v>146</v>
      </c>
      <c r="E157" s="218" t="s">
        <v>839</v>
      </c>
      <c r="F157" s="219" t="s">
        <v>840</v>
      </c>
      <c r="G157" s="220" t="s">
        <v>149</v>
      </c>
      <c r="H157" s="221">
        <v>1</v>
      </c>
      <c r="I157" s="222"/>
      <c r="J157" s="223">
        <f>ROUND(I157*H157,2)</f>
        <v>0</v>
      </c>
      <c r="K157" s="219" t="s">
        <v>766</v>
      </c>
      <c r="L157" s="45"/>
      <c r="M157" s="224" t="s">
        <v>1</v>
      </c>
      <c r="N157" s="225" t="s">
        <v>41</v>
      </c>
      <c r="O157" s="92"/>
      <c r="P157" s="226">
        <f>O157*H157</f>
        <v>0</v>
      </c>
      <c r="Q157" s="226">
        <v>6.0000000000000002E-05</v>
      </c>
      <c r="R157" s="226">
        <f>Q157*H157</f>
        <v>6.0000000000000002E-05</v>
      </c>
      <c r="S157" s="226">
        <v>0</v>
      </c>
      <c r="T157" s="22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8" t="s">
        <v>228</v>
      </c>
      <c r="AT157" s="228" t="s">
        <v>146</v>
      </c>
      <c r="AU157" s="228" t="s">
        <v>86</v>
      </c>
      <c r="AY157" s="18" t="s">
        <v>144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8" t="s">
        <v>81</v>
      </c>
      <c r="BK157" s="229">
        <f>ROUND(I157*H157,2)</f>
        <v>0</v>
      </c>
      <c r="BL157" s="18" t="s">
        <v>228</v>
      </c>
      <c r="BM157" s="228" t="s">
        <v>841</v>
      </c>
    </row>
    <row r="158" s="2" customFormat="1" ht="44.25" customHeight="1">
      <c r="A158" s="39"/>
      <c r="B158" s="40"/>
      <c r="C158" s="264" t="s">
        <v>274</v>
      </c>
      <c r="D158" s="264" t="s">
        <v>201</v>
      </c>
      <c r="E158" s="265" t="s">
        <v>842</v>
      </c>
      <c r="F158" s="266" t="s">
        <v>843</v>
      </c>
      <c r="G158" s="267" t="s">
        <v>149</v>
      </c>
      <c r="H158" s="268">
        <v>1</v>
      </c>
      <c r="I158" s="269"/>
      <c r="J158" s="270">
        <f>ROUND(I158*H158,2)</f>
        <v>0</v>
      </c>
      <c r="K158" s="266" t="s">
        <v>1</v>
      </c>
      <c r="L158" s="271"/>
      <c r="M158" s="272" t="s">
        <v>1</v>
      </c>
      <c r="N158" s="273" t="s">
        <v>41</v>
      </c>
      <c r="O158" s="92"/>
      <c r="P158" s="226">
        <f>O158*H158</f>
        <v>0</v>
      </c>
      <c r="Q158" s="226">
        <v>0.00029999999999999997</v>
      </c>
      <c r="R158" s="226">
        <f>Q158*H158</f>
        <v>0.00029999999999999997</v>
      </c>
      <c r="S158" s="226">
        <v>0</v>
      </c>
      <c r="T158" s="22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8" t="s">
        <v>315</v>
      </c>
      <c r="AT158" s="228" t="s">
        <v>201</v>
      </c>
      <c r="AU158" s="228" t="s">
        <v>86</v>
      </c>
      <c r="AY158" s="18" t="s">
        <v>144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8" t="s">
        <v>81</v>
      </c>
      <c r="BK158" s="229">
        <f>ROUND(I158*H158,2)</f>
        <v>0</v>
      </c>
      <c r="BL158" s="18" t="s">
        <v>228</v>
      </c>
      <c r="BM158" s="228" t="s">
        <v>844</v>
      </c>
    </row>
    <row r="159" s="2" customFormat="1" ht="33" customHeight="1">
      <c r="A159" s="39"/>
      <c r="B159" s="40"/>
      <c r="C159" s="217" t="s">
        <v>282</v>
      </c>
      <c r="D159" s="217" t="s">
        <v>146</v>
      </c>
      <c r="E159" s="218" t="s">
        <v>845</v>
      </c>
      <c r="F159" s="219" t="s">
        <v>846</v>
      </c>
      <c r="G159" s="220" t="s">
        <v>149</v>
      </c>
      <c r="H159" s="221">
        <v>1</v>
      </c>
      <c r="I159" s="222"/>
      <c r="J159" s="223">
        <f>ROUND(I159*H159,2)</f>
        <v>0</v>
      </c>
      <c r="K159" s="219" t="s">
        <v>766</v>
      </c>
      <c r="L159" s="45"/>
      <c r="M159" s="224" t="s">
        <v>1</v>
      </c>
      <c r="N159" s="225" t="s">
        <v>41</v>
      </c>
      <c r="O159" s="92"/>
      <c r="P159" s="226">
        <f>O159*H159</f>
        <v>0</v>
      </c>
      <c r="Q159" s="226">
        <v>2.0000000000000002E-05</v>
      </c>
      <c r="R159" s="226">
        <f>Q159*H159</f>
        <v>2.0000000000000002E-05</v>
      </c>
      <c r="S159" s="226">
        <v>0</v>
      </c>
      <c r="T159" s="22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8" t="s">
        <v>228</v>
      </c>
      <c r="AT159" s="228" t="s">
        <v>146</v>
      </c>
      <c r="AU159" s="228" t="s">
        <v>86</v>
      </c>
      <c r="AY159" s="18" t="s">
        <v>144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8" t="s">
        <v>81</v>
      </c>
      <c r="BK159" s="229">
        <f>ROUND(I159*H159,2)</f>
        <v>0</v>
      </c>
      <c r="BL159" s="18" t="s">
        <v>228</v>
      </c>
      <c r="BM159" s="228" t="s">
        <v>847</v>
      </c>
    </row>
    <row r="160" s="2" customFormat="1" ht="37.8" customHeight="1">
      <c r="A160" s="39"/>
      <c r="B160" s="40"/>
      <c r="C160" s="264" t="s">
        <v>287</v>
      </c>
      <c r="D160" s="264" t="s">
        <v>201</v>
      </c>
      <c r="E160" s="265" t="s">
        <v>848</v>
      </c>
      <c r="F160" s="266" t="s">
        <v>849</v>
      </c>
      <c r="G160" s="267" t="s">
        <v>149</v>
      </c>
      <c r="H160" s="268">
        <v>1</v>
      </c>
      <c r="I160" s="269"/>
      <c r="J160" s="270">
        <f>ROUND(I160*H160,2)</f>
        <v>0</v>
      </c>
      <c r="K160" s="266" t="s">
        <v>1</v>
      </c>
      <c r="L160" s="271"/>
      <c r="M160" s="272" t="s">
        <v>1</v>
      </c>
      <c r="N160" s="273" t="s">
        <v>41</v>
      </c>
      <c r="O160" s="92"/>
      <c r="P160" s="226">
        <f>O160*H160</f>
        <v>0</v>
      </c>
      <c r="Q160" s="226">
        <v>0.00036000000000000002</v>
      </c>
      <c r="R160" s="226">
        <f>Q160*H160</f>
        <v>0.00036000000000000002</v>
      </c>
      <c r="S160" s="226">
        <v>0</v>
      </c>
      <c r="T160" s="22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28" t="s">
        <v>315</v>
      </c>
      <c r="AT160" s="228" t="s">
        <v>201</v>
      </c>
      <c r="AU160" s="228" t="s">
        <v>86</v>
      </c>
      <c r="AY160" s="18" t="s">
        <v>144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8" t="s">
        <v>81</v>
      </c>
      <c r="BK160" s="229">
        <f>ROUND(I160*H160,2)</f>
        <v>0</v>
      </c>
      <c r="BL160" s="18" t="s">
        <v>228</v>
      </c>
      <c r="BM160" s="228" t="s">
        <v>850</v>
      </c>
    </row>
    <row r="161" s="2" customFormat="1" ht="49.05" customHeight="1">
      <c r="A161" s="39"/>
      <c r="B161" s="40"/>
      <c r="C161" s="217" t="s">
        <v>292</v>
      </c>
      <c r="D161" s="217" t="s">
        <v>146</v>
      </c>
      <c r="E161" s="218" t="s">
        <v>851</v>
      </c>
      <c r="F161" s="219" t="s">
        <v>852</v>
      </c>
      <c r="G161" s="220" t="s">
        <v>285</v>
      </c>
      <c r="H161" s="221">
        <v>0.029000000000000001</v>
      </c>
      <c r="I161" s="222"/>
      <c r="J161" s="223">
        <f>ROUND(I161*H161,2)</f>
        <v>0</v>
      </c>
      <c r="K161" s="219" t="s">
        <v>766</v>
      </c>
      <c r="L161" s="45"/>
      <c r="M161" s="224" t="s">
        <v>1</v>
      </c>
      <c r="N161" s="225" t="s">
        <v>41</v>
      </c>
      <c r="O161" s="92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8" t="s">
        <v>228</v>
      </c>
      <c r="AT161" s="228" t="s">
        <v>146</v>
      </c>
      <c r="AU161" s="228" t="s">
        <v>86</v>
      </c>
      <c r="AY161" s="18" t="s">
        <v>144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8" t="s">
        <v>81</v>
      </c>
      <c r="BK161" s="229">
        <f>ROUND(I161*H161,2)</f>
        <v>0</v>
      </c>
      <c r="BL161" s="18" t="s">
        <v>228</v>
      </c>
      <c r="BM161" s="228" t="s">
        <v>853</v>
      </c>
    </row>
    <row r="162" s="12" customFormat="1" ht="22.8" customHeight="1">
      <c r="A162" s="12"/>
      <c r="B162" s="201"/>
      <c r="C162" s="202"/>
      <c r="D162" s="203" t="s">
        <v>75</v>
      </c>
      <c r="E162" s="215" t="s">
        <v>854</v>
      </c>
      <c r="F162" s="215" t="s">
        <v>855</v>
      </c>
      <c r="G162" s="202"/>
      <c r="H162" s="202"/>
      <c r="I162" s="205"/>
      <c r="J162" s="216">
        <f>BK162</f>
        <v>0</v>
      </c>
      <c r="K162" s="202"/>
      <c r="L162" s="207"/>
      <c r="M162" s="208"/>
      <c r="N162" s="209"/>
      <c r="O162" s="209"/>
      <c r="P162" s="210">
        <f>SUM(P163:P178)</f>
        <v>0</v>
      </c>
      <c r="Q162" s="209"/>
      <c r="R162" s="210">
        <f>SUM(R163:R178)</f>
        <v>0.0041500000000000009</v>
      </c>
      <c r="S162" s="209"/>
      <c r="T162" s="211">
        <f>SUM(T163:T178)</f>
        <v>0.0010399999999999999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2" t="s">
        <v>86</v>
      </c>
      <c r="AT162" s="213" t="s">
        <v>75</v>
      </c>
      <c r="AU162" s="213" t="s">
        <v>81</v>
      </c>
      <c r="AY162" s="212" t="s">
        <v>144</v>
      </c>
      <c r="BK162" s="214">
        <f>SUM(BK163:BK178)</f>
        <v>0</v>
      </c>
    </row>
    <row r="163" s="2" customFormat="1" ht="24.15" customHeight="1">
      <c r="A163" s="39"/>
      <c r="B163" s="40"/>
      <c r="C163" s="217" t="s">
        <v>296</v>
      </c>
      <c r="D163" s="217" t="s">
        <v>146</v>
      </c>
      <c r="E163" s="218" t="s">
        <v>856</v>
      </c>
      <c r="F163" s="219" t="s">
        <v>857</v>
      </c>
      <c r="G163" s="220" t="s">
        <v>149</v>
      </c>
      <c r="H163" s="221">
        <v>2</v>
      </c>
      <c r="I163" s="222"/>
      <c r="J163" s="223">
        <f>ROUND(I163*H163,2)</f>
        <v>0</v>
      </c>
      <c r="K163" s="219" t="s">
        <v>1</v>
      </c>
      <c r="L163" s="45"/>
      <c r="M163" s="224" t="s">
        <v>1</v>
      </c>
      <c r="N163" s="225" t="s">
        <v>41</v>
      </c>
      <c r="O163" s="92"/>
      <c r="P163" s="226">
        <f>O163*H163</f>
        <v>0</v>
      </c>
      <c r="Q163" s="226">
        <v>0.00010000000000000001</v>
      </c>
      <c r="R163" s="226">
        <f>Q163*H163</f>
        <v>0.00020000000000000001</v>
      </c>
      <c r="S163" s="226">
        <v>0</v>
      </c>
      <c r="T163" s="22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8" t="s">
        <v>228</v>
      </c>
      <c r="AT163" s="228" t="s">
        <v>146</v>
      </c>
      <c r="AU163" s="228" t="s">
        <v>86</v>
      </c>
      <c r="AY163" s="18" t="s">
        <v>144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8" t="s">
        <v>81</v>
      </c>
      <c r="BK163" s="229">
        <f>ROUND(I163*H163,2)</f>
        <v>0</v>
      </c>
      <c r="BL163" s="18" t="s">
        <v>228</v>
      </c>
      <c r="BM163" s="228" t="s">
        <v>858</v>
      </c>
    </row>
    <row r="164" s="2" customFormat="1" ht="16.5" customHeight="1">
      <c r="A164" s="39"/>
      <c r="B164" s="40"/>
      <c r="C164" s="217" t="s">
        <v>301</v>
      </c>
      <c r="D164" s="217" t="s">
        <v>146</v>
      </c>
      <c r="E164" s="218" t="s">
        <v>859</v>
      </c>
      <c r="F164" s="219" t="s">
        <v>860</v>
      </c>
      <c r="G164" s="220" t="s">
        <v>225</v>
      </c>
      <c r="H164" s="221">
        <v>2</v>
      </c>
      <c r="I164" s="222"/>
      <c r="J164" s="223">
        <f>ROUND(I164*H164,2)</f>
        <v>0</v>
      </c>
      <c r="K164" s="219" t="s">
        <v>766</v>
      </c>
      <c r="L164" s="45"/>
      <c r="M164" s="224" t="s">
        <v>1</v>
      </c>
      <c r="N164" s="225" t="s">
        <v>41</v>
      </c>
      <c r="O164" s="92"/>
      <c r="P164" s="226">
        <f>O164*H164</f>
        <v>0</v>
      </c>
      <c r="Q164" s="226">
        <v>0</v>
      </c>
      <c r="R164" s="226">
        <f>Q164*H164</f>
        <v>0</v>
      </c>
      <c r="S164" s="226">
        <v>0.00027999999999999998</v>
      </c>
      <c r="T164" s="227">
        <f>S164*H164</f>
        <v>0.00055999999999999995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8" t="s">
        <v>228</v>
      </c>
      <c r="AT164" s="228" t="s">
        <v>146</v>
      </c>
      <c r="AU164" s="228" t="s">
        <v>86</v>
      </c>
      <c r="AY164" s="18" t="s">
        <v>144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8" t="s">
        <v>81</v>
      </c>
      <c r="BK164" s="229">
        <f>ROUND(I164*H164,2)</f>
        <v>0</v>
      </c>
      <c r="BL164" s="18" t="s">
        <v>228</v>
      </c>
      <c r="BM164" s="228" t="s">
        <v>861</v>
      </c>
    </row>
    <row r="165" s="2" customFormat="1" ht="24.15" customHeight="1">
      <c r="A165" s="39"/>
      <c r="B165" s="40"/>
      <c r="C165" s="217" t="s">
        <v>307</v>
      </c>
      <c r="D165" s="217" t="s">
        <v>146</v>
      </c>
      <c r="E165" s="218" t="s">
        <v>862</v>
      </c>
      <c r="F165" s="219" t="s">
        <v>863</v>
      </c>
      <c r="G165" s="220" t="s">
        <v>149</v>
      </c>
      <c r="H165" s="221">
        <v>4</v>
      </c>
      <c r="I165" s="222"/>
      <c r="J165" s="223">
        <f>ROUND(I165*H165,2)</f>
        <v>0</v>
      </c>
      <c r="K165" s="219" t="s">
        <v>766</v>
      </c>
      <c r="L165" s="45"/>
      <c r="M165" s="224" t="s">
        <v>1</v>
      </c>
      <c r="N165" s="225" t="s">
        <v>41</v>
      </c>
      <c r="O165" s="92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28" t="s">
        <v>228</v>
      </c>
      <c r="AT165" s="228" t="s">
        <v>146</v>
      </c>
      <c r="AU165" s="228" t="s">
        <v>86</v>
      </c>
      <c r="AY165" s="18" t="s">
        <v>144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8" t="s">
        <v>81</v>
      </c>
      <c r="BK165" s="229">
        <f>ROUND(I165*H165,2)</f>
        <v>0</v>
      </c>
      <c r="BL165" s="18" t="s">
        <v>228</v>
      </c>
      <c r="BM165" s="228" t="s">
        <v>864</v>
      </c>
    </row>
    <row r="166" s="2" customFormat="1" ht="33" customHeight="1">
      <c r="A166" s="39"/>
      <c r="B166" s="40"/>
      <c r="C166" s="217" t="s">
        <v>315</v>
      </c>
      <c r="D166" s="217" t="s">
        <v>146</v>
      </c>
      <c r="E166" s="218" t="s">
        <v>865</v>
      </c>
      <c r="F166" s="219" t="s">
        <v>866</v>
      </c>
      <c r="G166" s="220" t="s">
        <v>225</v>
      </c>
      <c r="H166" s="221">
        <v>8</v>
      </c>
      <c r="I166" s="222"/>
      <c r="J166" s="223">
        <f>ROUND(I166*H166,2)</f>
        <v>0</v>
      </c>
      <c r="K166" s="219" t="s">
        <v>766</v>
      </c>
      <c r="L166" s="45"/>
      <c r="M166" s="224" t="s">
        <v>1</v>
      </c>
      <c r="N166" s="225" t="s">
        <v>41</v>
      </c>
      <c r="O166" s="92"/>
      <c r="P166" s="226">
        <f>O166*H166</f>
        <v>0</v>
      </c>
      <c r="Q166" s="226">
        <v>0.00033</v>
      </c>
      <c r="R166" s="226">
        <f>Q166*H166</f>
        <v>0.00264</v>
      </c>
      <c r="S166" s="226">
        <v>0</v>
      </c>
      <c r="T166" s="22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8" t="s">
        <v>228</v>
      </c>
      <c r="AT166" s="228" t="s">
        <v>146</v>
      </c>
      <c r="AU166" s="228" t="s">
        <v>86</v>
      </c>
      <c r="AY166" s="18" t="s">
        <v>144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8" t="s">
        <v>81</v>
      </c>
      <c r="BK166" s="229">
        <f>ROUND(I166*H166,2)</f>
        <v>0</v>
      </c>
      <c r="BL166" s="18" t="s">
        <v>228</v>
      </c>
      <c r="BM166" s="228" t="s">
        <v>867</v>
      </c>
    </row>
    <row r="167" s="13" customFormat="1">
      <c r="A167" s="13"/>
      <c r="B167" s="230"/>
      <c r="C167" s="231"/>
      <c r="D167" s="232" t="s">
        <v>160</v>
      </c>
      <c r="E167" s="233" t="s">
        <v>1</v>
      </c>
      <c r="F167" s="234" t="s">
        <v>868</v>
      </c>
      <c r="G167" s="231"/>
      <c r="H167" s="235">
        <v>8</v>
      </c>
      <c r="I167" s="236"/>
      <c r="J167" s="231"/>
      <c r="K167" s="231"/>
      <c r="L167" s="237"/>
      <c r="M167" s="238"/>
      <c r="N167" s="239"/>
      <c r="O167" s="239"/>
      <c r="P167" s="239"/>
      <c r="Q167" s="239"/>
      <c r="R167" s="239"/>
      <c r="S167" s="239"/>
      <c r="T167" s="24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1" t="s">
        <v>160</v>
      </c>
      <c r="AU167" s="241" t="s">
        <v>86</v>
      </c>
      <c r="AV167" s="13" t="s">
        <v>86</v>
      </c>
      <c r="AW167" s="13" t="s">
        <v>32</v>
      </c>
      <c r="AX167" s="13" t="s">
        <v>81</v>
      </c>
      <c r="AY167" s="241" t="s">
        <v>144</v>
      </c>
    </row>
    <row r="168" s="2" customFormat="1" ht="24.15" customHeight="1">
      <c r="A168" s="39"/>
      <c r="B168" s="40"/>
      <c r="C168" s="217" t="s">
        <v>320</v>
      </c>
      <c r="D168" s="217" t="s">
        <v>146</v>
      </c>
      <c r="E168" s="218" t="s">
        <v>869</v>
      </c>
      <c r="F168" s="219" t="s">
        <v>870</v>
      </c>
      <c r="G168" s="220" t="s">
        <v>149</v>
      </c>
      <c r="H168" s="221">
        <v>6</v>
      </c>
      <c r="I168" s="222"/>
      <c r="J168" s="223">
        <f>ROUND(I168*H168,2)</f>
        <v>0</v>
      </c>
      <c r="K168" s="219" t="s">
        <v>1</v>
      </c>
      <c r="L168" s="45"/>
      <c r="M168" s="224" t="s">
        <v>1</v>
      </c>
      <c r="N168" s="225" t="s">
        <v>41</v>
      </c>
      <c r="O168" s="92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28" t="s">
        <v>228</v>
      </c>
      <c r="AT168" s="228" t="s">
        <v>146</v>
      </c>
      <c r="AU168" s="228" t="s">
        <v>86</v>
      </c>
      <c r="AY168" s="18" t="s">
        <v>144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8" t="s">
        <v>81</v>
      </c>
      <c r="BK168" s="229">
        <f>ROUND(I168*H168,2)</f>
        <v>0</v>
      </c>
      <c r="BL168" s="18" t="s">
        <v>228</v>
      </c>
      <c r="BM168" s="228" t="s">
        <v>871</v>
      </c>
    </row>
    <row r="169" s="2" customFormat="1" ht="24.15" customHeight="1">
      <c r="A169" s="39"/>
      <c r="B169" s="40"/>
      <c r="C169" s="217" t="s">
        <v>326</v>
      </c>
      <c r="D169" s="217" t="s">
        <v>146</v>
      </c>
      <c r="E169" s="218" t="s">
        <v>872</v>
      </c>
      <c r="F169" s="219" t="s">
        <v>873</v>
      </c>
      <c r="G169" s="220" t="s">
        <v>323</v>
      </c>
      <c r="H169" s="221">
        <v>1</v>
      </c>
      <c r="I169" s="222"/>
      <c r="J169" s="223">
        <f>ROUND(I169*H169,2)</f>
        <v>0</v>
      </c>
      <c r="K169" s="219" t="s">
        <v>766</v>
      </c>
      <c r="L169" s="45"/>
      <c r="M169" s="224" t="s">
        <v>1</v>
      </c>
      <c r="N169" s="225" t="s">
        <v>41</v>
      </c>
      <c r="O169" s="92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8" t="s">
        <v>228</v>
      </c>
      <c r="AT169" s="228" t="s">
        <v>146</v>
      </c>
      <c r="AU169" s="228" t="s">
        <v>86</v>
      </c>
      <c r="AY169" s="18" t="s">
        <v>144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8" t="s">
        <v>81</v>
      </c>
      <c r="BK169" s="229">
        <f>ROUND(I169*H169,2)</f>
        <v>0</v>
      </c>
      <c r="BL169" s="18" t="s">
        <v>228</v>
      </c>
      <c r="BM169" s="228" t="s">
        <v>874</v>
      </c>
    </row>
    <row r="170" s="2" customFormat="1" ht="55.5" customHeight="1">
      <c r="A170" s="39"/>
      <c r="B170" s="40"/>
      <c r="C170" s="217" t="s">
        <v>97</v>
      </c>
      <c r="D170" s="217" t="s">
        <v>146</v>
      </c>
      <c r="E170" s="218" t="s">
        <v>875</v>
      </c>
      <c r="F170" s="219" t="s">
        <v>876</v>
      </c>
      <c r="G170" s="220" t="s">
        <v>225</v>
      </c>
      <c r="H170" s="221">
        <v>8</v>
      </c>
      <c r="I170" s="222"/>
      <c r="J170" s="223">
        <f>ROUND(I170*H170,2)</f>
        <v>0</v>
      </c>
      <c r="K170" s="219" t="s">
        <v>766</v>
      </c>
      <c r="L170" s="45"/>
      <c r="M170" s="224" t="s">
        <v>1</v>
      </c>
      <c r="N170" s="225" t="s">
        <v>41</v>
      </c>
      <c r="O170" s="92"/>
      <c r="P170" s="226">
        <f>O170*H170</f>
        <v>0</v>
      </c>
      <c r="Q170" s="226">
        <v>6.9999999999999994E-05</v>
      </c>
      <c r="R170" s="226">
        <f>Q170*H170</f>
        <v>0.00055999999999999995</v>
      </c>
      <c r="S170" s="226">
        <v>0</v>
      </c>
      <c r="T170" s="22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8" t="s">
        <v>228</v>
      </c>
      <c r="AT170" s="228" t="s">
        <v>146</v>
      </c>
      <c r="AU170" s="228" t="s">
        <v>86</v>
      </c>
      <c r="AY170" s="18" t="s">
        <v>144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8" t="s">
        <v>81</v>
      </c>
      <c r="BK170" s="229">
        <f>ROUND(I170*H170,2)</f>
        <v>0</v>
      </c>
      <c r="BL170" s="18" t="s">
        <v>228</v>
      </c>
      <c r="BM170" s="228" t="s">
        <v>877</v>
      </c>
    </row>
    <row r="171" s="2" customFormat="1" ht="24.15" customHeight="1">
      <c r="A171" s="39"/>
      <c r="B171" s="40"/>
      <c r="C171" s="217" t="s">
        <v>335</v>
      </c>
      <c r="D171" s="217" t="s">
        <v>146</v>
      </c>
      <c r="E171" s="218" t="s">
        <v>878</v>
      </c>
      <c r="F171" s="219" t="s">
        <v>879</v>
      </c>
      <c r="G171" s="220" t="s">
        <v>225</v>
      </c>
      <c r="H171" s="221">
        <v>2</v>
      </c>
      <c r="I171" s="222"/>
      <c r="J171" s="223">
        <f>ROUND(I171*H171,2)</f>
        <v>0</v>
      </c>
      <c r="K171" s="219" t="s">
        <v>766</v>
      </c>
      <c r="L171" s="45"/>
      <c r="M171" s="224" t="s">
        <v>1</v>
      </c>
      <c r="N171" s="225" t="s">
        <v>41</v>
      </c>
      <c r="O171" s="92"/>
      <c r="P171" s="226">
        <f>O171*H171</f>
        <v>0</v>
      </c>
      <c r="Q171" s="226">
        <v>0</v>
      </c>
      <c r="R171" s="226">
        <f>Q171*H171</f>
        <v>0</v>
      </c>
      <c r="S171" s="226">
        <v>0.00024000000000000001</v>
      </c>
      <c r="T171" s="227">
        <f>S171*H171</f>
        <v>0.00048000000000000001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28" t="s">
        <v>228</v>
      </c>
      <c r="AT171" s="228" t="s">
        <v>146</v>
      </c>
      <c r="AU171" s="228" t="s">
        <v>86</v>
      </c>
      <c r="AY171" s="18" t="s">
        <v>144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8" t="s">
        <v>81</v>
      </c>
      <c r="BK171" s="229">
        <f>ROUND(I171*H171,2)</f>
        <v>0</v>
      </c>
      <c r="BL171" s="18" t="s">
        <v>228</v>
      </c>
      <c r="BM171" s="228" t="s">
        <v>880</v>
      </c>
    </row>
    <row r="172" s="2" customFormat="1" ht="24.15" customHeight="1">
      <c r="A172" s="39"/>
      <c r="B172" s="40"/>
      <c r="C172" s="217" t="s">
        <v>339</v>
      </c>
      <c r="D172" s="217" t="s">
        <v>146</v>
      </c>
      <c r="E172" s="218" t="s">
        <v>881</v>
      </c>
      <c r="F172" s="219" t="s">
        <v>882</v>
      </c>
      <c r="G172" s="220" t="s">
        <v>149</v>
      </c>
      <c r="H172" s="221">
        <v>5</v>
      </c>
      <c r="I172" s="222"/>
      <c r="J172" s="223">
        <f>ROUND(I172*H172,2)</f>
        <v>0</v>
      </c>
      <c r="K172" s="219" t="s">
        <v>766</v>
      </c>
      <c r="L172" s="45"/>
      <c r="M172" s="224" t="s">
        <v>1</v>
      </c>
      <c r="N172" s="225" t="s">
        <v>41</v>
      </c>
      <c r="O172" s="92"/>
      <c r="P172" s="226">
        <f>O172*H172</f>
        <v>0</v>
      </c>
      <c r="Q172" s="226">
        <v>0</v>
      </c>
      <c r="R172" s="226">
        <f>Q172*H172</f>
        <v>0</v>
      </c>
      <c r="S172" s="226">
        <v>0</v>
      </c>
      <c r="T172" s="22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8" t="s">
        <v>228</v>
      </c>
      <c r="AT172" s="228" t="s">
        <v>146</v>
      </c>
      <c r="AU172" s="228" t="s">
        <v>86</v>
      </c>
      <c r="AY172" s="18" t="s">
        <v>144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8" t="s">
        <v>81</v>
      </c>
      <c r="BK172" s="229">
        <f>ROUND(I172*H172,2)</f>
        <v>0</v>
      </c>
      <c r="BL172" s="18" t="s">
        <v>228</v>
      </c>
      <c r="BM172" s="228" t="s">
        <v>883</v>
      </c>
    </row>
    <row r="173" s="2" customFormat="1" ht="33" customHeight="1">
      <c r="A173" s="39"/>
      <c r="B173" s="40"/>
      <c r="C173" s="217" t="s">
        <v>344</v>
      </c>
      <c r="D173" s="217" t="s">
        <v>146</v>
      </c>
      <c r="E173" s="218" t="s">
        <v>884</v>
      </c>
      <c r="F173" s="219" t="s">
        <v>885</v>
      </c>
      <c r="G173" s="220" t="s">
        <v>149</v>
      </c>
      <c r="H173" s="221">
        <v>2</v>
      </c>
      <c r="I173" s="222"/>
      <c r="J173" s="223">
        <f>ROUND(I173*H173,2)</f>
        <v>0</v>
      </c>
      <c r="K173" s="219" t="s">
        <v>766</v>
      </c>
      <c r="L173" s="45"/>
      <c r="M173" s="224" t="s">
        <v>1</v>
      </c>
      <c r="N173" s="225" t="s">
        <v>41</v>
      </c>
      <c r="O173" s="92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28" t="s">
        <v>228</v>
      </c>
      <c r="AT173" s="228" t="s">
        <v>146</v>
      </c>
      <c r="AU173" s="228" t="s">
        <v>86</v>
      </c>
      <c r="AY173" s="18" t="s">
        <v>144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8" t="s">
        <v>81</v>
      </c>
      <c r="BK173" s="229">
        <f>ROUND(I173*H173,2)</f>
        <v>0</v>
      </c>
      <c r="BL173" s="18" t="s">
        <v>228</v>
      </c>
      <c r="BM173" s="228" t="s">
        <v>886</v>
      </c>
    </row>
    <row r="174" s="2" customFormat="1" ht="24.15" customHeight="1">
      <c r="A174" s="39"/>
      <c r="B174" s="40"/>
      <c r="C174" s="217" t="s">
        <v>348</v>
      </c>
      <c r="D174" s="217" t="s">
        <v>146</v>
      </c>
      <c r="E174" s="218" t="s">
        <v>887</v>
      </c>
      <c r="F174" s="219" t="s">
        <v>888</v>
      </c>
      <c r="G174" s="220" t="s">
        <v>149</v>
      </c>
      <c r="H174" s="221">
        <v>2</v>
      </c>
      <c r="I174" s="222"/>
      <c r="J174" s="223">
        <f>ROUND(I174*H174,2)</f>
        <v>0</v>
      </c>
      <c r="K174" s="219" t="s">
        <v>766</v>
      </c>
      <c r="L174" s="45"/>
      <c r="M174" s="224" t="s">
        <v>1</v>
      </c>
      <c r="N174" s="225" t="s">
        <v>41</v>
      </c>
      <c r="O174" s="92"/>
      <c r="P174" s="226">
        <f>O174*H174</f>
        <v>0</v>
      </c>
      <c r="Q174" s="226">
        <v>0.00012999999999999999</v>
      </c>
      <c r="R174" s="226">
        <f>Q174*H174</f>
        <v>0.00025999999999999998</v>
      </c>
      <c r="S174" s="226">
        <v>0</v>
      </c>
      <c r="T174" s="22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28" t="s">
        <v>228</v>
      </c>
      <c r="AT174" s="228" t="s">
        <v>146</v>
      </c>
      <c r="AU174" s="228" t="s">
        <v>86</v>
      </c>
      <c r="AY174" s="18" t="s">
        <v>144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8" t="s">
        <v>81</v>
      </c>
      <c r="BK174" s="229">
        <f>ROUND(I174*H174,2)</f>
        <v>0</v>
      </c>
      <c r="BL174" s="18" t="s">
        <v>228</v>
      </c>
      <c r="BM174" s="228" t="s">
        <v>889</v>
      </c>
    </row>
    <row r="175" s="2" customFormat="1" ht="21.75" customHeight="1">
      <c r="A175" s="39"/>
      <c r="B175" s="40"/>
      <c r="C175" s="217" t="s">
        <v>353</v>
      </c>
      <c r="D175" s="217" t="s">
        <v>146</v>
      </c>
      <c r="E175" s="218" t="s">
        <v>890</v>
      </c>
      <c r="F175" s="219" t="s">
        <v>891</v>
      </c>
      <c r="G175" s="220" t="s">
        <v>892</v>
      </c>
      <c r="H175" s="221">
        <v>1</v>
      </c>
      <c r="I175" s="222"/>
      <c r="J175" s="223">
        <f>ROUND(I175*H175,2)</f>
        <v>0</v>
      </c>
      <c r="K175" s="219" t="s">
        <v>766</v>
      </c>
      <c r="L175" s="45"/>
      <c r="M175" s="224" t="s">
        <v>1</v>
      </c>
      <c r="N175" s="225" t="s">
        <v>41</v>
      </c>
      <c r="O175" s="92"/>
      <c r="P175" s="226">
        <f>O175*H175</f>
        <v>0</v>
      </c>
      <c r="Q175" s="226">
        <v>0.00025000000000000001</v>
      </c>
      <c r="R175" s="226">
        <f>Q175*H175</f>
        <v>0.00025000000000000001</v>
      </c>
      <c r="S175" s="226">
        <v>0</v>
      </c>
      <c r="T175" s="22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28" t="s">
        <v>228</v>
      </c>
      <c r="AT175" s="228" t="s">
        <v>146</v>
      </c>
      <c r="AU175" s="228" t="s">
        <v>86</v>
      </c>
      <c r="AY175" s="18" t="s">
        <v>144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8" t="s">
        <v>81</v>
      </c>
      <c r="BK175" s="229">
        <f>ROUND(I175*H175,2)</f>
        <v>0</v>
      </c>
      <c r="BL175" s="18" t="s">
        <v>228</v>
      </c>
      <c r="BM175" s="228" t="s">
        <v>893</v>
      </c>
    </row>
    <row r="176" s="2" customFormat="1" ht="33" customHeight="1">
      <c r="A176" s="39"/>
      <c r="B176" s="40"/>
      <c r="C176" s="217" t="s">
        <v>357</v>
      </c>
      <c r="D176" s="217" t="s">
        <v>146</v>
      </c>
      <c r="E176" s="218" t="s">
        <v>894</v>
      </c>
      <c r="F176" s="219" t="s">
        <v>895</v>
      </c>
      <c r="G176" s="220" t="s">
        <v>225</v>
      </c>
      <c r="H176" s="221">
        <v>8</v>
      </c>
      <c r="I176" s="222"/>
      <c r="J176" s="223">
        <f>ROUND(I176*H176,2)</f>
        <v>0</v>
      </c>
      <c r="K176" s="219" t="s">
        <v>766</v>
      </c>
      <c r="L176" s="45"/>
      <c r="M176" s="224" t="s">
        <v>1</v>
      </c>
      <c r="N176" s="225" t="s">
        <v>41</v>
      </c>
      <c r="O176" s="92"/>
      <c r="P176" s="226">
        <f>O176*H176</f>
        <v>0</v>
      </c>
      <c r="Q176" s="226">
        <v>1.0000000000000001E-05</v>
      </c>
      <c r="R176" s="226">
        <f>Q176*H176</f>
        <v>8.0000000000000007E-05</v>
      </c>
      <c r="S176" s="226">
        <v>0</v>
      </c>
      <c r="T176" s="22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8" t="s">
        <v>228</v>
      </c>
      <c r="AT176" s="228" t="s">
        <v>146</v>
      </c>
      <c r="AU176" s="228" t="s">
        <v>86</v>
      </c>
      <c r="AY176" s="18" t="s">
        <v>144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8" t="s">
        <v>81</v>
      </c>
      <c r="BK176" s="229">
        <f>ROUND(I176*H176,2)</f>
        <v>0</v>
      </c>
      <c r="BL176" s="18" t="s">
        <v>228</v>
      </c>
      <c r="BM176" s="228" t="s">
        <v>896</v>
      </c>
    </row>
    <row r="177" s="2" customFormat="1" ht="37.8" customHeight="1">
      <c r="A177" s="39"/>
      <c r="B177" s="40"/>
      <c r="C177" s="217" t="s">
        <v>361</v>
      </c>
      <c r="D177" s="217" t="s">
        <v>146</v>
      </c>
      <c r="E177" s="218" t="s">
        <v>897</v>
      </c>
      <c r="F177" s="219" t="s">
        <v>898</v>
      </c>
      <c r="G177" s="220" t="s">
        <v>225</v>
      </c>
      <c r="H177" s="221">
        <v>8</v>
      </c>
      <c r="I177" s="222"/>
      <c r="J177" s="223">
        <f>ROUND(I177*H177,2)</f>
        <v>0</v>
      </c>
      <c r="K177" s="219" t="s">
        <v>766</v>
      </c>
      <c r="L177" s="45"/>
      <c r="M177" s="224" t="s">
        <v>1</v>
      </c>
      <c r="N177" s="225" t="s">
        <v>41</v>
      </c>
      <c r="O177" s="92"/>
      <c r="P177" s="226">
        <f>O177*H177</f>
        <v>0</v>
      </c>
      <c r="Q177" s="226">
        <v>2.0000000000000002E-05</v>
      </c>
      <c r="R177" s="226">
        <f>Q177*H177</f>
        <v>0.00016000000000000001</v>
      </c>
      <c r="S177" s="226">
        <v>0</v>
      </c>
      <c r="T177" s="227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28" t="s">
        <v>228</v>
      </c>
      <c r="AT177" s="228" t="s">
        <v>146</v>
      </c>
      <c r="AU177" s="228" t="s">
        <v>86</v>
      </c>
      <c r="AY177" s="18" t="s">
        <v>144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8" t="s">
        <v>81</v>
      </c>
      <c r="BK177" s="229">
        <f>ROUND(I177*H177,2)</f>
        <v>0</v>
      </c>
      <c r="BL177" s="18" t="s">
        <v>228</v>
      </c>
      <c r="BM177" s="228" t="s">
        <v>899</v>
      </c>
    </row>
    <row r="178" s="2" customFormat="1" ht="44.25" customHeight="1">
      <c r="A178" s="39"/>
      <c r="B178" s="40"/>
      <c r="C178" s="217" t="s">
        <v>365</v>
      </c>
      <c r="D178" s="217" t="s">
        <v>146</v>
      </c>
      <c r="E178" s="218" t="s">
        <v>900</v>
      </c>
      <c r="F178" s="219" t="s">
        <v>901</v>
      </c>
      <c r="G178" s="220" t="s">
        <v>285</v>
      </c>
      <c r="H178" s="221">
        <v>0.0040000000000000001</v>
      </c>
      <c r="I178" s="222"/>
      <c r="J178" s="223">
        <f>ROUND(I178*H178,2)</f>
        <v>0</v>
      </c>
      <c r="K178" s="219" t="s">
        <v>766</v>
      </c>
      <c r="L178" s="45"/>
      <c r="M178" s="224" t="s">
        <v>1</v>
      </c>
      <c r="N178" s="225" t="s">
        <v>41</v>
      </c>
      <c r="O178" s="92"/>
      <c r="P178" s="226">
        <f>O178*H178</f>
        <v>0</v>
      </c>
      <c r="Q178" s="226">
        <v>0</v>
      </c>
      <c r="R178" s="226">
        <f>Q178*H178</f>
        <v>0</v>
      </c>
      <c r="S178" s="226">
        <v>0</v>
      </c>
      <c r="T178" s="22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28" t="s">
        <v>228</v>
      </c>
      <c r="AT178" s="228" t="s">
        <v>146</v>
      </c>
      <c r="AU178" s="228" t="s">
        <v>86</v>
      </c>
      <c r="AY178" s="18" t="s">
        <v>144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8" t="s">
        <v>81</v>
      </c>
      <c r="BK178" s="229">
        <f>ROUND(I178*H178,2)</f>
        <v>0</v>
      </c>
      <c r="BL178" s="18" t="s">
        <v>228</v>
      </c>
      <c r="BM178" s="228" t="s">
        <v>902</v>
      </c>
    </row>
    <row r="179" s="12" customFormat="1" ht="22.8" customHeight="1">
      <c r="A179" s="12"/>
      <c r="B179" s="201"/>
      <c r="C179" s="202"/>
      <c r="D179" s="203" t="s">
        <v>75</v>
      </c>
      <c r="E179" s="215" t="s">
        <v>313</v>
      </c>
      <c r="F179" s="215" t="s">
        <v>314</v>
      </c>
      <c r="G179" s="202"/>
      <c r="H179" s="202"/>
      <c r="I179" s="205"/>
      <c r="J179" s="216">
        <f>BK179</f>
        <v>0</v>
      </c>
      <c r="K179" s="202"/>
      <c r="L179" s="207"/>
      <c r="M179" s="208"/>
      <c r="N179" s="209"/>
      <c r="O179" s="209"/>
      <c r="P179" s="210">
        <f>SUM(P180:P203)</f>
        <v>0</v>
      </c>
      <c r="Q179" s="209"/>
      <c r="R179" s="210">
        <f>SUM(R180:R203)</f>
        <v>0.044950000000000004</v>
      </c>
      <c r="S179" s="209"/>
      <c r="T179" s="211">
        <f>SUM(T180:T203)</f>
        <v>0.0263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2" t="s">
        <v>86</v>
      </c>
      <c r="AT179" s="213" t="s">
        <v>75</v>
      </c>
      <c r="AU179" s="213" t="s">
        <v>81</v>
      </c>
      <c r="AY179" s="212" t="s">
        <v>144</v>
      </c>
      <c r="BK179" s="214">
        <f>SUM(BK180:BK203)</f>
        <v>0</v>
      </c>
    </row>
    <row r="180" s="2" customFormat="1" ht="33" customHeight="1">
      <c r="A180" s="39"/>
      <c r="B180" s="40"/>
      <c r="C180" s="217" t="s">
        <v>372</v>
      </c>
      <c r="D180" s="217" t="s">
        <v>146</v>
      </c>
      <c r="E180" s="218" t="s">
        <v>903</v>
      </c>
      <c r="F180" s="219" t="s">
        <v>904</v>
      </c>
      <c r="G180" s="220" t="s">
        <v>323</v>
      </c>
      <c r="H180" s="221">
        <v>1</v>
      </c>
      <c r="I180" s="222"/>
      <c r="J180" s="223">
        <f>ROUND(I180*H180,2)</f>
        <v>0</v>
      </c>
      <c r="K180" s="219" t="s">
        <v>766</v>
      </c>
      <c r="L180" s="45"/>
      <c r="M180" s="224" t="s">
        <v>1</v>
      </c>
      <c r="N180" s="225" t="s">
        <v>41</v>
      </c>
      <c r="O180" s="92"/>
      <c r="P180" s="226">
        <f>O180*H180</f>
        <v>0</v>
      </c>
      <c r="Q180" s="226">
        <v>0.016969999999999999</v>
      </c>
      <c r="R180" s="226">
        <f>Q180*H180</f>
        <v>0.016969999999999999</v>
      </c>
      <c r="S180" s="226">
        <v>0</v>
      </c>
      <c r="T180" s="22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28" t="s">
        <v>228</v>
      </c>
      <c r="AT180" s="228" t="s">
        <v>146</v>
      </c>
      <c r="AU180" s="228" t="s">
        <v>86</v>
      </c>
      <c r="AY180" s="18" t="s">
        <v>144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8" t="s">
        <v>81</v>
      </c>
      <c r="BK180" s="229">
        <f>ROUND(I180*H180,2)</f>
        <v>0</v>
      </c>
      <c r="BL180" s="18" t="s">
        <v>228</v>
      </c>
      <c r="BM180" s="228" t="s">
        <v>905</v>
      </c>
    </row>
    <row r="181" s="2" customFormat="1" ht="21.75" customHeight="1">
      <c r="A181" s="39"/>
      <c r="B181" s="40"/>
      <c r="C181" s="217" t="s">
        <v>377</v>
      </c>
      <c r="D181" s="217" t="s">
        <v>146</v>
      </c>
      <c r="E181" s="218" t="s">
        <v>321</v>
      </c>
      <c r="F181" s="219" t="s">
        <v>906</v>
      </c>
      <c r="G181" s="220" t="s">
        <v>323</v>
      </c>
      <c r="H181" s="221">
        <v>1</v>
      </c>
      <c r="I181" s="222"/>
      <c r="J181" s="223">
        <f>ROUND(I181*H181,2)</f>
        <v>0</v>
      </c>
      <c r="K181" s="219" t="s">
        <v>766</v>
      </c>
      <c r="L181" s="45"/>
      <c r="M181" s="224" t="s">
        <v>1</v>
      </c>
      <c r="N181" s="225" t="s">
        <v>41</v>
      </c>
      <c r="O181" s="92"/>
      <c r="P181" s="226">
        <f>O181*H181</f>
        <v>0</v>
      </c>
      <c r="Q181" s="226">
        <v>0</v>
      </c>
      <c r="R181" s="226">
        <f>Q181*H181</f>
        <v>0</v>
      </c>
      <c r="S181" s="226">
        <v>0.019460000000000002</v>
      </c>
      <c r="T181" s="227">
        <f>S181*H181</f>
        <v>0.019460000000000002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8" t="s">
        <v>228</v>
      </c>
      <c r="AT181" s="228" t="s">
        <v>146</v>
      </c>
      <c r="AU181" s="228" t="s">
        <v>86</v>
      </c>
      <c r="AY181" s="18" t="s">
        <v>144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8" t="s">
        <v>81</v>
      </c>
      <c r="BK181" s="229">
        <f>ROUND(I181*H181,2)</f>
        <v>0</v>
      </c>
      <c r="BL181" s="18" t="s">
        <v>228</v>
      </c>
      <c r="BM181" s="228" t="s">
        <v>907</v>
      </c>
    </row>
    <row r="182" s="2" customFormat="1" ht="37.8" customHeight="1">
      <c r="A182" s="39"/>
      <c r="B182" s="40"/>
      <c r="C182" s="217" t="s">
        <v>382</v>
      </c>
      <c r="D182" s="217" t="s">
        <v>146</v>
      </c>
      <c r="E182" s="218" t="s">
        <v>908</v>
      </c>
      <c r="F182" s="219" t="s">
        <v>909</v>
      </c>
      <c r="G182" s="220" t="s">
        <v>323</v>
      </c>
      <c r="H182" s="221">
        <v>1</v>
      </c>
      <c r="I182" s="222"/>
      <c r="J182" s="223">
        <f>ROUND(I182*H182,2)</f>
        <v>0</v>
      </c>
      <c r="K182" s="219" t="s">
        <v>766</v>
      </c>
      <c r="L182" s="45"/>
      <c r="M182" s="224" t="s">
        <v>1</v>
      </c>
      <c r="N182" s="225" t="s">
        <v>41</v>
      </c>
      <c r="O182" s="92"/>
      <c r="P182" s="226">
        <f>O182*H182</f>
        <v>0</v>
      </c>
      <c r="Q182" s="226">
        <v>0.01197</v>
      </c>
      <c r="R182" s="226">
        <f>Q182*H182</f>
        <v>0.01197</v>
      </c>
      <c r="S182" s="226">
        <v>0</v>
      </c>
      <c r="T182" s="22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28" t="s">
        <v>228</v>
      </c>
      <c r="AT182" s="228" t="s">
        <v>146</v>
      </c>
      <c r="AU182" s="228" t="s">
        <v>86</v>
      </c>
      <c r="AY182" s="18" t="s">
        <v>144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8" t="s">
        <v>81</v>
      </c>
      <c r="BK182" s="229">
        <f>ROUND(I182*H182,2)</f>
        <v>0</v>
      </c>
      <c r="BL182" s="18" t="s">
        <v>228</v>
      </c>
      <c r="BM182" s="228" t="s">
        <v>910</v>
      </c>
    </row>
    <row r="183" s="2" customFormat="1" ht="24.15" customHeight="1">
      <c r="A183" s="39"/>
      <c r="B183" s="40"/>
      <c r="C183" s="217" t="s">
        <v>386</v>
      </c>
      <c r="D183" s="217" t="s">
        <v>146</v>
      </c>
      <c r="E183" s="218" t="s">
        <v>911</v>
      </c>
      <c r="F183" s="219" t="s">
        <v>912</v>
      </c>
      <c r="G183" s="220" t="s">
        <v>323</v>
      </c>
      <c r="H183" s="221">
        <v>6</v>
      </c>
      <c r="I183" s="222"/>
      <c r="J183" s="223">
        <f>ROUND(I183*H183,2)</f>
        <v>0</v>
      </c>
      <c r="K183" s="219" t="s">
        <v>766</v>
      </c>
      <c r="L183" s="45"/>
      <c r="M183" s="224" t="s">
        <v>1</v>
      </c>
      <c r="N183" s="225" t="s">
        <v>41</v>
      </c>
      <c r="O183" s="92"/>
      <c r="P183" s="226">
        <f>O183*H183</f>
        <v>0</v>
      </c>
      <c r="Q183" s="226">
        <v>9.0000000000000006E-05</v>
      </c>
      <c r="R183" s="226">
        <f>Q183*H183</f>
        <v>0.00054000000000000001</v>
      </c>
      <c r="S183" s="226">
        <v>0</v>
      </c>
      <c r="T183" s="22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28" t="s">
        <v>228</v>
      </c>
      <c r="AT183" s="228" t="s">
        <v>146</v>
      </c>
      <c r="AU183" s="228" t="s">
        <v>86</v>
      </c>
      <c r="AY183" s="18" t="s">
        <v>144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8" t="s">
        <v>81</v>
      </c>
      <c r="BK183" s="229">
        <f>ROUND(I183*H183,2)</f>
        <v>0</v>
      </c>
      <c r="BL183" s="18" t="s">
        <v>228</v>
      </c>
      <c r="BM183" s="228" t="s">
        <v>913</v>
      </c>
    </row>
    <row r="184" s="2" customFormat="1" ht="16.5" customHeight="1">
      <c r="A184" s="39"/>
      <c r="B184" s="40"/>
      <c r="C184" s="264" t="s">
        <v>391</v>
      </c>
      <c r="D184" s="264" t="s">
        <v>201</v>
      </c>
      <c r="E184" s="265" t="s">
        <v>914</v>
      </c>
      <c r="F184" s="266" t="s">
        <v>915</v>
      </c>
      <c r="G184" s="267" t="s">
        <v>149</v>
      </c>
      <c r="H184" s="268">
        <v>4</v>
      </c>
      <c r="I184" s="269"/>
      <c r="J184" s="270">
        <f>ROUND(I184*H184,2)</f>
        <v>0</v>
      </c>
      <c r="K184" s="266" t="s">
        <v>766</v>
      </c>
      <c r="L184" s="271"/>
      <c r="M184" s="272" t="s">
        <v>1</v>
      </c>
      <c r="N184" s="273" t="s">
        <v>41</v>
      </c>
      <c r="O184" s="92"/>
      <c r="P184" s="226">
        <f>O184*H184</f>
        <v>0</v>
      </c>
      <c r="Q184" s="226">
        <v>0.00014999999999999999</v>
      </c>
      <c r="R184" s="226">
        <f>Q184*H184</f>
        <v>0.00059999999999999995</v>
      </c>
      <c r="S184" s="226">
        <v>0</v>
      </c>
      <c r="T184" s="22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28" t="s">
        <v>315</v>
      </c>
      <c r="AT184" s="228" t="s">
        <v>201</v>
      </c>
      <c r="AU184" s="228" t="s">
        <v>86</v>
      </c>
      <c r="AY184" s="18" t="s">
        <v>144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8" t="s">
        <v>81</v>
      </c>
      <c r="BK184" s="229">
        <f>ROUND(I184*H184,2)</f>
        <v>0</v>
      </c>
      <c r="BL184" s="18" t="s">
        <v>228</v>
      </c>
      <c r="BM184" s="228" t="s">
        <v>916</v>
      </c>
    </row>
    <row r="185" s="2" customFormat="1" ht="16.5" customHeight="1">
      <c r="A185" s="39"/>
      <c r="B185" s="40"/>
      <c r="C185" s="264" t="s">
        <v>396</v>
      </c>
      <c r="D185" s="264" t="s">
        <v>201</v>
      </c>
      <c r="E185" s="265" t="s">
        <v>917</v>
      </c>
      <c r="F185" s="266" t="s">
        <v>918</v>
      </c>
      <c r="G185" s="267" t="s">
        <v>149</v>
      </c>
      <c r="H185" s="268">
        <v>2</v>
      </c>
      <c r="I185" s="269"/>
      <c r="J185" s="270">
        <f>ROUND(I185*H185,2)</f>
        <v>0</v>
      </c>
      <c r="K185" s="266" t="s">
        <v>1</v>
      </c>
      <c r="L185" s="271"/>
      <c r="M185" s="272" t="s">
        <v>1</v>
      </c>
      <c r="N185" s="273" t="s">
        <v>41</v>
      </c>
      <c r="O185" s="92"/>
      <c r="P185" s="226">
        <f>O185*H185</f>
        <v>0</v>
      </c>
      <c r="Q185" s="226">
        <v>0.00014999999999999999</v>
      </c>
      <c r="R185" s="226">
        <f>Q185*H185</f>
        <v>0.00029999999999999997</v>
      </c>
      <c r="S185" s="226">
        <v>0</v>
      </c>
      <c r="T185" s="227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28" t="s">
        <v>315</v>
      </c>
      <c r="AT185" s="228" t="s">
        <v>201</v>
      </c>
      <c r="AU185" s="228" t="s">
        <v>86</v>
      </c>
      <c r="AY185" s="18" t="s">
        <v>144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8" t="s">
        <v>81</v>
      </c>
      <c r="BK185" s="229">
        <f>ROUND(I185*H185,2)</f>
        <v>0</v>
      </c>
      <c r="BL185" s="18" t="s">
        <v>228</v>
      </c>
      <c r="BM185" s="228" t="s">
        <v>919</v>
      </c>
    </row>
    <row r="186" s="13" customFormat="1">
      <c r="A186" s="13"/>
      <c r="B186" s="230"/>
      <c r="C186" s="231"/>
      <c r="D186" s="232" t="s">
        <v>160</v>
      </c>
      <c r="E186" s="233" t="s">
        <v>1</v>
      </c>
      <c r="F186" s="234" t="s">
        <v>920</v>
      </c>
      <c r="G186" s="231"/>
      <c r="H186" s="235">
        <v>2</v>
      </c>
      <c r="I186" s="236"/>
      <c r="J186" s="231"/>
      <c r="K186" s="231"/>
      <c r="L186" s="237"/>
      <c r="M186" s="238"/>
      <c r="N186" s="239"/>
      <c r="O186" s="239"/>
      <c r="P186" s="239"/>
      <c r="Q186" s="239"/>
      <c r="R186" s="239"/>
      <c r="S186" s="239"/>
      <c r="T186" s="24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1" t="s">
        <v>160</v>
      </c>
      <c r="AU186" s="241" t="s">
        <v>86</v>
      </c>
      <c r="AV186" s="13" t="s">
        <v>86</v>
      </c>
      <c r="AW186" s="13" t="s">
        <v>32</v>
      </c>
      <c r="AX186" s="13" t="s">
        <v>81</v>
      </c>
      <c r="AY186" s="241" t="s">
        <v>144</v>
      </c>
    </row>
    <row r="187" s="2" customFormat="1" ht="16.5" customHeight="1">
      <c r="A187" s="39"/>
      <c r="B187" s="40"/>
      <c r="C187" s="217" t="s">
        <v>401</v>
      </c>
      <c r="D187" s="217" t="s">
        <v>146</v>
      </c>
      <c r="E187" s="218" t="s">
        <v>921</v>
      </c>
      <c r="F187" s="219" t="s">
        <v>922</v>
      </c>
      <c r="G187" s="220" t="s">
        <v>323</v>
      </c>
      <c r="H187" s="221">
        <v>4</v>
      </c>
      <c r="I187" s="222"/>
      <c r="J187" s="223">
        <f>ROUND(I187*H187,2)</f>
        <v>0</v>
      </c>
      <c r="K187" s="219" t="s">
        <v>766</v>
      </c>
      <c r="L187" s="45"/>
      <c r="M187" s="224" t="s">
        <v>1</v>
      </c>
      <c r="N187" s="225" t="s">
        <v>41</v>
      </c>
      <c r="O187" s="92"/>
      <c r="P187" s="226">
        <f>O187*H187</f>
        <v>0</v>
      </c>
      <c r="Q187" s="226">
        <v>0</v>
      </c>
      <c r="R187" s="226">
        <f>Q187*H187</f>
        <v>0</v>
      </c>
      <c r="S187" s="226">
        <v>0.00085999999999999998</v>
      </c>
      <c r="T187" s="227">
        <f>S187*H187</f>
        <v>0.0034399999999999999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28" t="s">
        <v>228</v>
      </c>
      <c r="AT187" s="228" t="s">
        <v>146</v>
      </c>
      <c r="AU187" s="228" t="s">
        <v>86</v>
      </c>
      <c r="AY187" s="18" t="s">
        <v>144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8" t="s">
        <v>81</v>
      </c>
      <c r="BK187" s="229">
        <f>ROUND(I187*H187,2)</f>
        <v>0</v>
      </c>
      <c r="BL187" s="18" t="s">
        <v>228</v>
      </c>
      <c r="BM187" s="228" t="s">
        <v>923</v>
      </c>
    </row>
    <row r="188" s="2" customFormat="1" ht="24.15" customHeight="1">
      <c r="A188" s="39"/>
      <c r="B188" s="40"/>
      <c r="C188" s="217" t="s">
        <v>407</v>
      </c>
      <c r="D188" s="217" t="s">
        <v>146</v>
      </c>
      <c r="E188" s="218" t="s">
        <v>924</v>
      </c>
      <c r="F188" s="219" t="s">
        <v>925</v>
      </c>
      <c r="G188" s="220" t="s">
        <v>323</v>
      </c>
      <c r="H188" s="221">
        <v>2</v>
      </c>
      <c r="I188" s="222"/>
      <c r="J188" s="223">
        <f>ROUND(I188*H188,2)</f>
        <v>0</v>
      </c>
      <c r="K188" s="219" t="s">
        <v>766</v>
      </c>
      <c r="L188" s="45"/>
      <c r="M188" s="224" t="s">
        <v>1</v>
      </c>
      <c r="N188" s="225" t="s">
        <v>41</v>
      </c>
      <c r="O188" s="92"/>
      <c r="P188" s="226">
        <f>O188*H188</f>
        <v>0</v>
      </c>
      <c r="Q188" s="226">
        <v>0.0018</v>
      </c>
      <c r="R188" s="226">
        <f>Q188*H188</f>
        <v>0.0035999999999999999</v>
      </c>
      <c r="S188" s="226">
        <v>0</v>
      </c>
      <c r="T188" s="22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28" t="s">
        <v>228</v>
      </c>
      <c r="AT188" s="228" t="s">
        <v>146</v>
      </c>
      <c r="AU188" s="228" t="s">
        <v>86</v>
      </c>
      <c r="AY188" s="18" t="s">
        <v>144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8" t="s">
        <v>81</v>
      </c>
      <c r="BK188" s="229">
        <f>ROUND(I188*H188,2)</f>
        <v>0</v>
      </c>
      <c r="BL188" s="18" t="s">
        <v>228</v>
      </c>
      <c r="BM188" s="228" t="s">
        <v>926</v>
      </c>
    </row>
    <row r="189" s="2" customFormat="1" ht="16.5" customHeight="1">
      <c r="A189" s="39"/>
      <c r="B189" s="40"/>
      <c r="C189" s="217" t="s">
        <v>413</v>
      </c>
      <c r="D189" s="217" t="s">
        <v>146</v>
      </c>
      <c r="E189" s="218" t="s">
        <v>927</v>
      </c>
      <c r="F189" s="219" t="s">
        <v>928</v>
      </c>
      <c r="G189" s="220" t="s">
        <v>323</v>
      </c>
      <c r="H189" s="221">
        <v>2</v>
      </c>
      <c r="I189" s="222"/>
      <c r="J189" s="223">
        <f>ROUND(I189*H189,2)</f>
        <v>0</v>
      </c>
      <c r="K189" s="219" t="s">
        <v>766</v>
      </c>
      <c r="L189" s="45"/>
      <c r="M189" s="224" t="s">
        <v>1</v>
      </c>
      <c r="N189" s="225" t="s">
        <v>41</v>
      </c>
      <c r="O189" s="92"/>
      <c r="P189" s="226">
        <f>O189*H189</f>
        <v>0</v>
      </c>
      <c r="Q189" s="226">
        <v>0.0018400000000000001</v>
      </c>
      <c r="R189" s="226">
        <f>Q189*H189</f>
        <v>0.0036800000000000001</v>
      </c>
      <c r="S189" s="226">
        <v>0</v>
      </c>
      <c r="T189" s="22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28" t="s">
        <v>228</v>
      </c>
      <c r="AT189" s="228" t="s">
        <v>146</v>
      </c>
      <c r="AU189" s="228" t="s">
        <v>86</v>
      </c>
      <c r="AY189" s="18" t="s">
        <v>144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8" t="s">
        <v>81</v>
      </c>
      <c r="BK189" s="229">
        <f>ROUND(I189*H189,2)</f>
        <v>0</v>
      </c>
      <c r="BL189" s="18" t="s">
        <v>228</v>
      </c>
      <c r="BM189" s="228" t="s">
        <v>929</v>
      </c>
    </row>
    <row r="190" s="2" customFormat="1" ht="24.15" customHeight="1">
      <c r="A190" s="39"/>
      <c r="B190" s="40"/>
      <c r="C190" s="217" t="s">
        <v>417</v>
      </c>
      <c r="D190" s="217" t="s">
        <v>146</v>
      </c>
      <c r="E190" s="218" t="s">
        <v>930</v>
      </c>
      <c r="F190" s="219" t="s">
        <v>931</v>
      </c>
      <c r="G190" s="220" t="s">
        <v>149</v>
      </c>
      <c r="H190" s="221">
        <v>1</v>
      </c>
      <c r="I190" s="222"/>
      <c r="J190" s="223">
        <f>ROUND(I190*H190,2)</f>
        <v>0</v>
      </c>
      <c r="K190" s="219" t="s">
        <v>766</v>
      </c>
      <c r="L190" s="45"/>
      <c r="M190" s="224" t="s">
        <v>1</v>
      </c>
      <c r="N190" s="225" t="s">
        <v>41</v>
      </c>
      <c r="O190" s="92"/>
      <c r="P190" s="226">
        <f>O190*H190</f>
        <v>0</v>
      </c>
      <c r="Q190" s="226">
        <v>0.00012</v>
      </c>
      <c r="R190" s="226">
        <f>Q190*H190</f>
        <v>0.00012</v>
      </c>
      <c r="S190" s="226">
        <v>0</v>
      </c>
      <c r="T190" s="227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28" t="s">
        <v>228</v>
      </c>
      <c r="AT190" s="228" t="s">
        <v>146</v>
      </c>
      <c r="AU190" s="228" t="s">
        <v>86</v>
      </c>
      <c r="AY190" s="18" t="s">
        <v>144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8" t="s">
        <v>81</v>
      </c>
      <c r="BK190" s="229">
        <f>ROUND(I190*H190,2)</f>
        <v>0</v>
      </c>
      <c r="BL190" s="18" t="s">
        <v>228</v>
      </c>
      <c r="BM190" s="228" t="s">
        <v>932</v>
      </c>
    </row>
    <row r="191" s="2" customFormat="1" ht="24.15" customHeight="1">
      <c r="A191" s="39"/>
      <c r="B191" s="40"/>
      <c r="C191" s="264" t="s">
        <v>420</v>
      </c>
      <c r="D191" s="264" t="s">
        <v>201</v>
      </c>
      <c r="E191" s="265" t="s">
        <v>933</v>
      </c>
      <c r="F191" s="266" t="s">
        <v>934</v>
      </c>
      <c r="G191" s="267" t="s">
        <v>149</v>
      </c>
      <c r="H191" s="268">
        <v>1</v>
      </c>
      <c r="I191" s="269"/>
      <c r="J191" s="270">
        <f>ROUND(I191*H191,2)</f>
        <v>0</v>
      </c>
      <c r="K191" s="266" t="s">
        <v>766</v>
      </c>
      <c r="L191" s="271"/>
      <c r="M191" s="272" t="s">
        <v>1</v>
      </c>
      <c r="N191" s="273" t="s">
        <v>41</v>
      </c>
      <c r="O191" s="92"/>
      <c r="P191" s="226">
        <f>O191*H191</f>
        <v>0</v>
      </c>
      <c r="Q191" s="226">
        <v>0.0053800000000000002</v>
      </c>
      <c r="R191" s="226">
        <f>Q191*H191</f>
        <v>0.0053800000000000002</v>
      </c>
      <c r="S191" s="226">
        <v>0</v>
      </c>
      <c r="T191" s="22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8" t="s">
        <v>315</v>
      </c>
      <c r="AT191" s="228" t="s">
        <v>201</v>
      </c>
      <c r="AU191" s="228" t="s">
        <v>86</v>
      </c>
      <c r="AY191" s="18" t="s">
        <v>144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8" t="s">
        <v>81</v>
      </c>
      <c r="BK191" s="229">
        <f>ROUND(I191*H191,2)</f>
        <v>0</v>
      </c>
      <c r="BL191" s="18" t="s">
        <v>228</v>
      </c>
      <c r="BM191" s="228" t="s">
        <v>935</v>
      </c>
    </row>
    <row r="192" s="2" customFormat="1" ht="24.15" customHeight="1">
      <c r="A192" s="39"/>
      <c r="B192" s="40"/>
      <c r="C192" s="217" t="s">
        <v>425</v>
      </c>
      <c r="D192" s="217" t="s">
        <v>146</v>
      </c>
      <c r="E192" s="218" t="s">
        <v>362</v>
      </c>
      <c r="F192" s="219" t="s">
        <v>936</v>
      </c>
      <c r="G192" s="220" t="s">
        <v>149</v>
      </c>
      <c r="H192" s="221">
        <v>4</v>
      </c>
      <c r="I192" s="222"/>
      <c r="J192" s="223">
        <f>ROUND(I192*H192,2)</f>
        <v>0</v>
      </c>
      <c r="K192" s="219" t="s">
        <v>766</v>
      </c>
      <c r="L192" s="45"/>
      <c r="M192" s="224" t="s">
        <v>1</v>
      </c>
      <c r="N192" s="225" t="s">
        <v>41</v>
      </c>
      <c r="O192" s="92"/>
      <c r="P192" s="226">
        <f>O192*H192</f>
        <v>0</v>
      </c>
      <c r="Q192" s="226">
        <v>0</v>
      </c>
      <c r="R192" s="226">
        <f>Q192*H192</f>
        <v>0</v>
      </c>
      <c r="S192" s="226">
        <v>0.00084999999999999995</v>
      </c>
      <c r="T192" s="227">
        <f>S192*H192</f>
        <v>0.0033999999999999998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28" t="s">
        <v>228</v>
      </c>
      <c r="AT192" s="228" t="s">
        <v>146</v>
      </c>
      <c r="AU192" s="228" t="s">
        <v>86</v>
      </c>
      <c r="AY192" s="18" t="s">
        <v>144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8" t="s">
        <v>81</v>
      </c>
      <c r="BK192" s="229">
        <f>ROUND(I192*H192,2)</f>
        <v>0</v>
      </c>
      <c r="BL192" s="18" t="s">
        <v>228</v>
      </c>
      <c r="BM192" s="228" t="s">
        <v>937</v>
      </c>
    </row>
    <row r="193" s="2" customFormat="1" ht="33" customHeight="1">
      <c r="A193" s="39"/>
      <c r="B193" s="40"/>
      <c r="C193" s="217" t="s">
        <v>429</v>
      </c>
      <c r="D193" s="217" t="s">
        <v>146</v>
      </c>
      <c r="E193" s="218" t="s">
        <v>938</v>
      </c>
      <c r="F193" s="219" t="s">
        <v>939</v>
      </c>
      <c r="G193" s="220" t="s">
        <v>149</v>
      </c>
      <c r="H193" s="221">
        <v>1</v>
      </c>
      <c r="I193" s="222"/>
      <c r="J193" s="223">
        <f>ROUND(I193*H193,2)</f>
        <v>0</v>
      </c>
      <c r="K193" s="219" t="s">
        <v>766</v>
      </c>
      <c r="L193" s="45"/>
      <c r="M193" s="224" t="s">
        <v>1</v>
      </c>
      <c r="N193" s="225" t="s">
        <v>41</v>
      </c>
      <c r="O193" s="92"/>
      <c r="P193" s="226">
        <f>O193*H193</f>
        <v>0</v>
      </c>
      <c r="Q193" s="226">
        <v>0.00014999999999999999</v>
      </c>
      <c r="R193" s="226">
        <f>Q193*H193</f>
        <v>0.00014999999999999999</v>
      </c>
      <c r="S193" s="226">
        <v>0</v>
      </c>
      <c r="T193" s="227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8" t="s">
        <v>228</v>
      </c>
      <c r="AT193" s="228" t="s">
        <v>146</v>
      </c>
      <c r="AU193" s="228" t="s">
        <v>86</v>
      </c>
      <c r="AY193" s="18" t="s">
        <v>144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8" t="s">
        <v>81</v>
      </c>
      <c r="BK193" s="229">
        <f>ROUND(I193*H193,2)</f>
        <v>0</v>
      </c>
      <c r="BL193" s="18" t="s">
        <v>228</v>
      </c>
      <c r="BM193" s="228" t="s">
        <v>940</v>
      </c>
    </row>
    <row r="194" s="2" customFormat="1" ht="16.5" customHeight="1">
      <c r="A194" s="39"/>
      <c r="B194" s="40"/>
      <c r="C194" s="264" t="s">
        <v>435</v>
      </c>
      <c r="D194" s="264" t="s">
        <v>201</v>
      </c>
      <c r="E194" s="265" t="s">
        <v>941</v>
      </c>
      <c r="F194" s="266" t="s">
        <v>942</v>
      </c>
      <c r="G194" s="267" t="s">
        <v>149</v>
      </c>
      <c r="H194" s="268">
        <v>1</v>
      </c>
      <c r="I194" s="269"/>
      <c r="J194" s="270">
        <f>ROUND(I194*H194,2)</f>
        <v>0</v>
      </c>
      <c r="K194" s="266" t="s">
        <v>766</v>
      </c>
      <c r="L194" s="271"/>
      <c r="M194" s="272" t="s">
        <v>1</v>
      </c>
      <c r="N194" s="273" t="s">
        <v>41</v>
      </c>
      <c r="O194" s="92"/>
      <c r="P194" s="226">
        <f>O194*H194</f>
        <v>0</v>
      </c>
      <c r="Q194" s="226">
        <v>0.00025000000000000001</v>
      </c>
      <c r="R194" s="226">
        <f>Q194*H194</f>
        <v>0.00025000000000000001</v>
      </c>
      <c r="S194" s="226">
        <v>0</v>
      </c>
      <c r="T194" s="22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28" t="s">
        <v>315</v>
      </c>
      <c r="AT194" s="228" t="s">
        <v>201</v>
      </c>
      <c r="AU194" s="228" t="s">
        <v>86</v>
      </c>
      <c r="AY194" s="18" t="s">
        <v>144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8" t="s">
        <v>81</v>
      </c>
      <c r="BK194" s="229">
        <f>ROUND(I194*H194,2)</f>
        <v>0</v>
      </c>
      <c r="BL194" s="18" t="s">
        <v>228</v>
      </c>
      <c r="BM194" s="228" t="s">
        <v>943</v>
      </c>
    </row>
    <row r="195" s="2" customFormat="1" ht="33" customHeight="1">
      <c r="A195" s="39"/>
      <c r="B195" s="40"/>
      <c r="C195" s="217" t="s">
        <v>439</v>
      </c>
      <c r="D195" s="217" t="s">
        <v>146</v>
      </c>
      <c r="E195" s="218" t="s">
        <v>944</v>
      </c>
      <c r="F195" s="219" t="s">
        <v>945</v>
      </c>
      <c r="G195" s="220" t="s">
        <v>149</v>
      </c>
      <c r="H195" s="221">
        <v>1</v>
      </c>
      <c r="I195" s="222"/>
      <c r="J195" s="223">
        <f>ROUND(I195*H195,2)</f>
        <v>0</v>
      </c>
      <c r="K195" s="219" t="s">
        <v>766</v>
      </c>
      <c r="L195" s="45"/>
      <c r="M195" s="224" t="s">
        <v>1</v>
      </c>
      <c r="N195" s="225" t="s">
        <v>41</v>
      </c>
      <c r="O195" s="92"/>
      <c r="P195" s="226">
        <f>O195*H195</f>
        <v>0</v>
      </c>
      <c r="Q195" s="226">
        <v>0.00017000000000000001</v>
      </c>
      <c r="R195" s="226">
        <f>Q195*H195</f>
        <v>0.00017000000000000001</v>
      </c>
      <c r="S195" s="226">
        <v>0</v>
      </c>
      <c r="T195" s="227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28" t="s">
        <v>228</v>
      </c>
      <c r="AT195" s="228" t="s">
        <v>146</v>
      </c>
      <c r="AU195" s="228" t="s">
        <v>86</v>
      </c>
      <c r="AY195" s="18" t="s">
        <v>144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8" t="s">
        <v>81</v>
      </c>
      <c r="BK195" s="229">
        <f>ROUND(I195*H195,2)</f>
        <v>0</v>
      </c>
      <c r="BL195" s="18" t="s">
        <v>228</v>
      </c>
      <c r="BM195" s="228" t="s">
        <v>946</v>
      </c>
    </row>
    <row r="196" s="2" customFormat="1" ht="21.75" customHeight="1">
      <c r="A196" s="39"/>
      <c r="B196" s="40"/>
      <c r="C196" s="264" t="s">
        <v>445</v>
      </c>
      <c r="D196" s="264" t="s">
        <v>201</v>
      </c>
      <c r="E196" s="265" t="s">
        <v>947</v>
      </c>
      <c r="F196" s="266" t="s">
        <v>948</v>
      </c>
      <c r="G196" s="267" t="s">
        <v>149</v>
      </c>
      <c r="H196" s="268">
        <v>1</v>
      </c>
      <c r="I196" s="269"/>
      <c r="J196" s="270">
        <f>ROUND(I196*H196,2)</f>
        <v>0</v>
      </c>
      <c r="K196" s="266" t="s">
        <v>766</v>
      </c>
      <c r="L196" s="271"/>
      <c r="M196" s="272" t="s">
        <v>1</v>
      </c>
      <c r="N196" s="273" t="s">
        <v>41</v>
      </c>
      <c r="O196" s="92"/>
      <c r="P196" s="226">
        <f>O196*H196</f>
        <v>0</v>
      </c>
      <c r="Q196" s="226">
        <v>0.00023000000000000001</v>
      </c>
      <c r="R196" s="226">
        <f>Q196*H196</f>
        <v>0.00023000000000000001</v>
      </c>
      <c r="S196" s="226">
        <v>0</v>
      </c>
      <c r="T196" s="22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28" t="s">
        <v>315</v>
      </c>
      <c r="AT196" s="228" t="s">
        <v>201</v>
      </c>
      <c r="AU196" s="228" t="s">
        <v>86</v>
      </c>
      <c r="AY196" s="18" t="s">
        <v>144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8" t="s">
        <v>81</v>
      </c>
      <c r="BK196" s="229">
        <f>ROUND(I196*H196,2)</f>
        <v>0</v>
      </c>
      <c r="BL196" s="18" t="s">
        <v>228</v>
      </c>
      <c r="BM196" s="228" t="s">
        <v>949</v>
      </c>
    </row>
    <row r="197" s="2" customFormat="1" ht="33" customHeight="1">
      <c r="A197" s="39"/>
      <c r="B197" s="40"/>
      <c r="C197" s="217" t="s">
        <v>449</v>
      </c>
      <c r="D197" s="217" t="s">
        <v>146</v>
      </c>
      <c r="E197" s="218" t="s">
        <v>950</v>
      </c>
      <c r="F197" s="219" t="s">
        <v>951</v>
      </c>
      <c r="G197" s="220" t="s">
        <v>149</v>
      </c>
      <c r="H197" s="221">
        <v>1</v>
      </c>
      <c r="I197" s="222"/>
      <c r="J197" s="223">
        <f>ROUND(I197*H197,2)</f>
        <v>0</v>
      </c>
      <c r="K197" s="219" t="s">
        <v>766</v>
      </c>
      <c r="L197" s="45"/>
      <c r="M197" s="224" t="s">
        <v>1</v>
      </c>
      <c r="N197" s="225" t="s">
        <v>41</v>
      </c>
      <c r="O197" s="92"/>
      <c r="P197" s="226">
        <f>O197*H197</f>
        <v>0</v>
      </c>
      <c r="Q197" s="226">
        <v>0.00027</v>
      </c>
      <c r="R197" s="226">
        <f>Q197*H197</f>
        <v>0.00027</v>
      </c>
      <c r="S197" s="226">
        <v>0</v>
      </c>
      <c r="T197" s="227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28" t="s">
        <v>228</v>
      </c>
      <c r="AT197" s="228" t="s">
        <v>146</v>
      </c>
      <c r="AU197" s="228" t="s">
        <v>86</v>
      </c>
      <c r="AY197" s="18" t="s">
        <v>144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8" t="s">
        <v>81</v>
      </c>
      <c r="BK197" s="229">
        <f>ROUND(I197*H197,2)</f>
        <v>0</v>
      </c>
      <c r="BL197" s="18" t="s">
        <v>228</v>
      </c>
      <c r="BM197" s="228" t="s">
        <v>952</v>
      </c>
    </row>
    <row r="198" s="2" customFormat="1" ht="24.15" customHeight="1">
      <c r="A198" s="39"/>
      <c r="B198" s="40"/>
      <c r="C198" s="264" t="s">
        <v>452</v>
      </c>
      <c r="D198" s="264" t="s">
        <v>201</v>
      </c>
      <c r="E198" s="265" t="s">
        <v>953</v>
      </c>
      <c r="F198" s="266" t="s">
        <v>954</v>
      </c>
      <c r="G198" s="267" t="s">
        <v>149</v>
      </c>
      <c r="H198" s="268">
        <v>1</v>
      </c>
      <c r="I198" s="269"/>
      <c r="J198" s="270">
        <f>ROUND(I198*H198,2)</f>
        <v>0</v>
      </c>
      <c r="K198" s="266" t="s">
        <v>1</v>
      </c>
      <c r="L198" s="271"/>
      <c r="M198" s="272" t="s">
        <v>1</v>
      </c>
      <c r="N198" s="273" t="s">
        <v>41</v>
      </c>
      <c r="O198" s="92"/>
      <c r="P198" s="226">
        <f>O198*H198</f>
        <v>0</v>
      </c>
      <c r="Q198" s="226">
        <v>0.00023000000000000001</v>
      </c>
      <c r="R198" s="226">
        <f>Q198*H198</f>
        <v>0.00023000000000000001</v>
      </c>
      <c r="S198" s="226">
        <v>0</v>
      </c>
      <c r="T198" s="22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8" t="s">
        <v>315</v>
      </c>
      <c r="AT198" s="228" t="s">
        <v>201</v>
      </c>
      <c r="AU198" s="228" t="s">
        <v>86</v>
      </c>
      <c r="AY198" s="18" t="s">
        <v>144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8" t="s">
        <v>81</v>
      </c>
      <c r="BK198" s="229">
        <f>ROUND(I198*H198,2)</f>
        <v>0</v>
      </c>
      <c r="BL198" s="18" t="s">
        <v>228</v>
      </c>
      <c r="BM198" s="228" t="s">
        <v>955</v>
      </c>
    </row>
    <row r="199" s="2" customFormat="1" ht="16.5" customHeight="1">
      <c r="A199" s="39"/>
      <c r="B199" s="40"/>
      <c r="C199" s="264" t="s">
        <v>456</v>
      </c>
      <c r="D199" s="264" t="s">
        <v>201</v>
      </c>
      <c r="E199" s="265" t="s">
        <v>956</v>
      </c>
      <c r="F199" s="266" t="s">
        <v>957</v>
      </c>
      <c r="G199" s="267" t="s">
        <v>149</v>
      </c>
      <c r="H199" s="268">
        <v>1</v>
      </c>
      <c r="I199" s="269"/>
      <c r="J199" s="270">
        <f>ROUND(I199*H199,2)</f>
        <v>0</v>
      </c>
      <c r="K199" s="266" t="s">
        <v>1</v>
      </c>
      <c r="L199" s="271"/>
      <c r="M199" s="272" t="s">
        <v>1</v>
      </c>
      <c r="N199" s="273" t="s">
        <v>41</v>
      </c>
      <c r="O199" s="92"/>
      <c r="P199" s="226">
        <f>O199*H199</f>
        <v>0</v>
      </c>
      <c r="Q199" s="226">
        <v>0.00033</v>
      </c>
      <c r="R199" s="226">
        <f>Q199*H199</f>
        <v>0.00033</v>
      </c>
      <c r="S199" s="226">
        <v>0</v>
      </c>
      <c r="T199" s="227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28" t="s">
        <v>315</v>
      </c>
      <c r="AT199" s="228" t="s">
        <v>201</v>
      </c>
      <c r="AU199" s="228" t="s">
        <v>86</v>
      </c>
      <c r="AY199" s="18" t="s">
        <v>144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8" t="s">
        <v>81</v>
      </c>
      <c r="BK199" s="229">
        <f>ROUND(I199*H199,2)</f>
        <v>0</v>
      </c>
      <c r="BL199" s="18" t="s">
        <v>228</v>
      </c>
      <c r="BM199" s="228" t="s">
        <v>958</v>
      </c>
    </row>
    <row r="200" s="13" customFormat="1">
      <c r="A200" s="13"/>
      <c r="B200" s="230"/>
      <c r="C200" s="231"/>
      <c r="D200" s="232" t="s">
        <v>160</v>
      </c>
      <c r="E200" s="233" t="s">
        <v>1</v>
      </c>
      <c r="F200" s="234" t="s">
        <v>959</v>
      </c>
      <c r="G200" s="231"/>
      <c r="H200" s="235">
        <v>1</v>
      </c>
      <c r="I200" s="236"/>
      <c r="J200" s="231"/>
      <c r="K200" s="231"/>
      <c r="L200" s="237"/>
      <c r="M200" s="238"/>
      <c r="N200" s="239"/>
      <c r="O200" s="239"/>
      <c r="P200" s="239"/>
      <c r="Q200" s="239"/>
      <c r="R200" s="239"/>
      <c r="S200" s="239"/>
      <c r="T200" s="24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1" t="s">
        <v>160</v>
      </c>
      <c r="AU200" s="241" t="s">
        <v>86</v>
      </c>
      <c r="AV200" s="13" t="s">
        <v>86</v>
      </c>
      <c r="AW200" s="13" t="s">
        <v>32</v>
      </c>
      <c r="AX200" s="13" t="s">
        <v>81</v>
      </c>
      <c r="AY200" s="241" t="s">
        <v>144</v>
      </c>
    </row>
    <row r="201" s="2" customFormat="1" ht="16.5" customHeight="1">
      <c r="A201" s="39"/>
      <c r="B201" s="40"/>
      <c r="C201" s="217" t="s">
        <v>460</v>
      </c>
      <c r="D201" s="217" t="s">
        <v>146</v>
      </c>
      <c r="E201" s="218" t="s">
        <v>960</v>
      </c>
      <c r="F201" s="219" t="s">
        <v>961</v>
      </c>
      <c r="G201" s="220" t="s">
        <v>149</v>
      </c>
      <c r="H201" s="221">
        <v>1</v>
      </c>
      <c r="I201" s="222"/>
      <c r="J201" s="223">
        <f>ROUND(I201*H201,2)</f>
        <v>0</v>
      </c>
      <c r="K201" s="219" t="s">
        <v>1</v>
      </c>
      <c r="L201" s="45"/>
      <c r="M201" s="224" t="s">
        <v>1</v>
      </c>
      <c r="N201" s="225" t="s">
        <v>41</v>
      </c>
      <c r="O201" s="92"/>
      <c r="P201" s="226">
        <f>O201*H201</f>
        <v>0</v>
      </c>
      <c r="Q201" s="226">
        <v>6.9999999999999994E-05</v>
      </c>
      <c r="R201" s="226">
        <f>Q201*H201</f>
        <v>6.9999999999999994E-05</v>
      </c>
      <c r="S201" s="226">
        <v>0</v>
      </c>
      <c r="T201" s="227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28" t="s">
        <v>228</v>
      </c>
      <c r="AT201" s="228" t="s">
        <v>146</v>
      </c>
      <c r="AU201" s="228" t="s">
        <v>86</v>
      </c>
      <c r="AY201" s="18" t="s">
        <v>144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8" t="s">
        <v>81</v>
      </c>
      <c r="BK201" s="229">
        <f>ROUND(I201*H201,2)</f>
        <v>0</v>
      </c>
      <c r="BL201" s="18" t="s">
        <v>228</v>
      </c>
      <c r="BM201" s="228" t="s">
        <v>962</v>
      </c>
    </row>
    <row r="202" s="2" customFormat="1" ht="16.5" customHeight="1">
      <c r="A202" s="39"/>
      <c r="B202" s="40"/>
      <c r="C202" s="217" t="s">
        <v>464</v>
      </c>
      <c r="D202" s="217" t="s">
        <v>146</v>
      </c>
      <c r="E202" s="218" t="s">
        <v>963</v>
      </c>
      <c r="F202" s="219" t="s">
        <v>964</v>
      </c>
      <c r="G202" s="220" t="s">
        <v>149</v>
      </c>
      <c r="H202" s="221">
        <v>1</v>
      </c>
      <c r="I202" s="222"/>
      <c r="J202" s="223">
        <f>ROUND(I202*H202,2)</f>
        <v>0</v>
      </c>
      <c r="K202" s="219" t="s">
        <v>766</v>
      </c>
      <c r="L202" s="45"/>
      <c r="M202" s="224" t="s">
        <v>1</v>
      </c>
      <c r="N202" s="225" t="s">
        <v>41</v>
      </c>
      <c r="O202" s="92"/>
      <c r="P202" s="226">
        <f>O202*H202</f>
        <v>0</v>
      </c>
      <c r="Q202" s="226">
        <v>9.0000000000000006E-05</v>
      </c>
      <c r="R202" s="226">
        <f>Q202*H202</f>
        <v>9.0000000000000006E-05</v>
      </c>
      <c r="S202" s="226">
        <v>0</v>
      </c>
      <c r="T202" s="22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28" t="s">
        <v>228</v>
      </c>
      <c r="AT202" s="228" t="s">
        <v>146</v>
      </c>
      <c r="AU202" s="228" t="s">
        <v>86</v>
      </c>
      <c r="AY202" s="18" t="s">
        <v>144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8" t="s">
        <v>81</v>
      </c>
      <c r="BK202" s="229">
        <f>ROUND(I202*H202,2)</f>
        <v>0</v>
      </c>
      <c r="BL202" s="18" t="s">
        <v>228</v>
      </c>
      <c r="BM202" s="228" t="s">
        <v>965</v>
      </c>
    </row>
    <row r="203" s="2" customFormat="1" ht="49.05" customHeight="1">
      <c r="A203" s="39"/>
      <c r="B203" s="40"/>
      <c r="C203" s="217" t="s">
        <v>468</v>
      </c>
      <c r="D203" s="217" t="s">
        <v>146</v>
      </c>
      <c r="E203" s="218" t="s">
        <v>966</v>
      </c>
      <c r="F203" s="219" t="s">
        <v>967</v>
      </c>
      <c r="G203" s="220" t="s">
        <v>285</v>
      </c>
      <c r="H203" s="221">
        <v>0.044999999999999998</v>
      </c>
      <c r="I203" s="222"/>
      <c r="J203" s="223">
        <f>ROUND(I203*H203,2)</f>
        <v>0</v>
      </c>
      <c r="K203" s="219" t="s">
        <v>766</v>
      </c>
      <c r="L203" s="45"/>
      <c r="M203" s="224" t="s">
        <v>1</v>
      </c>
      <c r="N203" s="225" t="s">
        <v>41</v>
      </c>
      <c r="O203" s="92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7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28" t="s">
        <v>228</v>
      </c>
      <c r="AT203" s="228" t="s">
        <v>146</v>
      </c>
      <c r="AU203" s="228" t="s">
        <v>86</v>
      </c>
      <c r="AY203" s="18" t="s">
        <v>144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8" t="s">
        <v>81</v>
      </c>
      <c r="BK203" s="229">
        <f>ROUND(I203*H203,2)</f>
        <v>0</v>
      </c>
      <c r="BL203" s="18" t="s">
        <v>228</v>
      </c>
      <c r="BM203" s="228" t="s">
        <v>968</v>
      </c>
    </row>
    <row r="204" s="12" customFormat="1" ht="22.8" customHeight="1">
      <c r="A204" s="12"/>
      <c r="B204" s="201"/>
      <c r="C204" s="202"/>
      <c r="D204" s="203" t="s">
        <v>75</v>
      </c>
      <c r="E204" s="215" t="s">
        <v>969</v>
      </c>
      <c r="F204" s="215" t="s">
        <v>970</v>
      </c>
      <c r="G204" s="202"/>
      <c r="H204" s="202"/>
      <c r="I204" s="205"/>
      <c r="J204" s="216">
        <f>BK204</f>
        <v>0</v>
      </c>
      <c r="K204" s="202"/>
      <c r="L204" s="207"/>
      <c r="M204" s="208"/>
      <c r="N204" s="209"/>
      <c r="O204" s="209"/>
      <c r="P204" s="210">
        <f>SUM(P205:P208)</f>
        <v>0</v>
      </c>
      <c r="Q204" s="209"/>
      <c r="R204" s="210">
        <f>SUM(R205:R208)</f>
        <v>0.017650000000000002</v>
      </c>
      <c r="S204" s="209"/>
      <c r="T204" s="211">
        <f>SUM(T205:T208)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12" t="s">
        <v>86</v>
      </c>
      <c r="AT204" s="213" t="s">
        <v>75</v>
      </c>
      <c r="AU204" s="213" t="s">
        <v>81</v>
      </c>
      <c r="AY204" s="212" t="s">
        <v>144</v>
      </c>
      <c r="BK204" s="214">
        <f>SUM(BK205:BK208)</f>
        <v>0</v>
      </c>
    </row>
    <row r="205" s="2" customFormat="1" ht="37.8" customHeight="1">
      <c r="A205" s="39"/>
      <c r="B205" s="40"/>
      <c r="C205" s="217" t="s">
        <v>472</v>
      </c>
      <c r="D205" s="217" t="s">
        <v>146</v>
      </c>
      <c r="E205" s="218" t="s">
        <v>971</v>
      </c>
      <c r="F205" s="219" t="s">
        <v>972</v>
      </c>
      <c r="G205" s="220" t="s">
        <v>323</v>
      </c>
      <c r="H205" s="221">
        <v>1</v>
      </c>
      <c r="I205" s="222"/>
      <c r="J205" s="223">
        <f>ROUND(I205*H205,2)</f>
        <v>0</v>
      </c>
      <c r="K205" s="219" t="s">
        <v>766</v>
      </c>
      <c r="L205" s="45"/>
      <c r="M205" s="224" t="s">
        <v>1</v>
      </c>
      <c r="N205" s="225" t="s">
        <v>41</v>
      </c>
      <c r="O205" s="92"/>
      <c r="P205" s="226">
        <f>O205*H205</f>
        <v>0</v>
      </c>
      <c r="Q205" s="226">
        <v>0.016650000000000002</v>
      </c>
      <c r="R205" s="226">
        <f>Q205*H205</f>
        <v>0.016650000000000002</v>
      </c>
      <c r="S205" s="226">
        <v>0</v>
      </c>
      <c r="T205" s="227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28" t="s">
        <v>228</v>
      </c>
      <c r="AT205" s="228" t="s">
        <v>146</v>
      </c>
      <c r="AU205" s="228" t="s">
        <v>86</v>
      </c>
      <c r="AY205" s="18" t="s">
        <v>144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8" t="s">
        <v>81</v>
      </c>
      <c r="BK205" s="229">
        <f>ROUND(I205*H205,2)</f>
        <v>0</v>
      </c>
      <c r="BL205" s="18" t="s">
        <v>228</v>
      </c>
      <c r="BM205" s="228" t="s">
        <v>973</v>
      </c>
    </row>
    <row r="206" s="2" customFormat="1" ht="24.15" customHeight="1">
      <c r="A206" s="39"/>
      <c r="B206" s="40"/>
      <c r="C206" s="217" t="s">
        <v>476</v>
      </c>
      <c r="D206" s="217" t="s">
        <v>146</v>
      </c>
      <c r="E206" s="218" t="s">
        <v>974</v>
      </c>
      <c r="F206" s="219" t="s">
        <v>975</v>
      </c>
      <c r="G206" s="220" t="s">
        <v>323</v>
      </c>
      <c r="H206" s="221">
        <v>1</v>
      </c>
      <c r="I206" s="222"/>
      <c r="J206" s="223">
        <f>ROUND(I206*H206,2)</f>
        <v>0</v>
      </c>
      <c r="K206" s="219" t="s">
        <v>766</v>
      </c>
      <c r="L206" s="45"/>
      <c r="M206" s="224" t="s">
        <v>1</v>
      </c>
      <c r="N206" s="225" t="s">
        <v>41</v>
      </c>
      <c r="O206" s="92"/>
      <c r="P206" s="226">
        <f>O206*H206</f>
        <v>0</v>
      </c>
      <c r="Q206" s="226">
        <v>0</v>
      </c>
      <c r="R206" s="226">
        <f>Q206*H206</f>
        <v>0</v>
      </c>
      <c r="S206" s="226">
        <v>0</v>
      </c>
      <c r="T206" s="22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28" t="s">
        <v>228</v>
      </c>
      <c r="AT206" s="228" t="s">
        <v>146</v>
      </c>
      <c r="AU206" s="228" t="s">
        <v>86</v>
      </c>
      <c r="AY206" s="18" t="s">
        <v>144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8" t="s">
        <v>81</v>
      </c>
      <c r="BK206" s="229">
        <f>ROUND(I206*H206,2)</f>
        <v>0</v>
      </c>
      <c r="BL206" s="18" t="s">
        <v>228</v>
      </c>
      <c r="BM206" s="228" t="s">
        <v>976</v>
      </c>
    </row>
    <row r="207" s="2" customFormat="1" ht="24.15" customHeight="1">
      <c r="A207" s="39"/>
      <c r="B207" s="40"/>
      <c r="C207" s="264" t="s">
        <v>480</v>
      </c>
      <c r="D207" s="264" t="s">
        <v>201</v>
      </c>
      <c r="E207" s="265" t="s">
        <v>977</v>
      </c>
      <c r="F207" s="266" t="s">
        <v>978</v>
      </c>
      <c r="G207" s="267" t="s">
        <v>149</v>
      </c>
      <c r="H207" s="268">
        <v>1</v>
      </c>
      <c r="I207" s="269"/>
      <c r="J207" s="270">
        <f>ROUND(I207*H207,2)</f>
        <v>0</v>
      </c>
      <c r="K207" s="266" t="s">
        <v>766</v>
      </c>
      <c r="L207" s="271"/>
      <c r="M207" s="272" t="s">
        <v>1</v>
      </c>
      <c r="N207" s="273" t="s">
        <v>41</v>
      </c>
      <c r="O207" s="92"/>
      <c r="P207" s="226">
        <f>O207*H207</f>
        <v>0</v>
      </c>
      <c r="Q207" s="226">
        <v>0.001</v>
      </c>
      <c r="R207" s="226">
        <f>Q207*H207</f>
        <v>0.001</v>
      </c>
      <c r="S207" s="226">
        <v>0</v>
      </c>
      <c r="T207" s="22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8" t="s">
        <v>315</v>
      </c>
      <c r="AT207" s="228" t="s">
        <v>201</v>
      </c>
      <c r="AU207" s="228" t="s">
        <v>86</v>
      </c>
      <c r="AY207" s="18" t="s">
        <v>144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18" t="s">
        <v>81</v>
      </c>
      <c r="BK207" s="229">
        <f>ROUND(I207*H207,2)</f>
        <v>0</v>
      </c>
      <c r="BL207" s="18" t="s">
        <v>228</v>
      </c>
      <c r="BM207" s="228" t="s">
        <v>979</v>
      </c>
    </row>
    <row r="208" s="2" customFormat="1" ht="49.05" customHeight="1">
      <c r="A208" s="39"/>
      <c r="B208" s="40"/>
      <c r="C208" s="217" t="s">
        <v>484</v>
      </c>
      <c r="D208" s="217" t="s">
        <v>146</v>
      </c>
      <c r="E208" s="218" t="s">
        <v>980</v>
      </c>
      <c r="F208" s="219" t="s">
        <v>981</v>
      </c>
      <c r="G208" s="220" t="s">
        <v>285</v>
      </c>
      <c r="H208" s="221">
        <v>0.017999999999999999</v>
      </c>
      <c r="I208" s="222"/>
      <c r="J208" s="223">
        <f>ROUND(I208*H208,2)</f>
        <v>0</v>
      </c>
      <c r="K208" s="219" t="s">
        <v>766</v>
      </c>
      <c r="L208" s="45"/>
      <c r="M208" s="224" t="s">
        <v>1</v>
      </c>
      <c r="N208" s="225" t="s">
        <v>41</v>
      </c>
      <c r="O208" s="92"/>
      <c r="P208" s="226">
        <f>O208*H208</f>
        <v>0</v>
      </c>
      <c r="Q208" s="226">
        <v>0</v>
      </c>
      <c r="R208" s="226">
        <f>Q208*H208</f>
        <v>0</v>
      </c>
      <c r="S208" s="226">
        <v>0</v>
      </c>
      <c r="T208" s="227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28" t="s">
        <v>228</v>
      </c>
      <c r="AT208" s="228" t="s">
        <v>146</v>
      </c>
      <c r="AU208" s="228" t="s">
        <v>86</v>
      </c>
      <c r="AY208" s="18" t="s">
        <v>144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8" t="s">
        <v>81</v>
      </c>
      <c r="BK208" s="229">
        <f>ROUND(I208*H208,2)</f>
        <v>0</v>
      </c>
      <c r="BL208" s="18" t="s">
        <v>228</v>
      </c>
      <c r="BM208" s="228" t="s">
        <v>982</v>
      </c>
    </row>
    <row r="209" s="12" customFormat="1" ht="22.8" customHeight="1">
      <c r="A209" s="12"/>
      <c r="B209" s="201"/>
      <c r="C209" s="202"/>
      <c r="D209" s="203" t="s">
        <v>75</v>
      </c>
      <c r="E209" s="215" t="s">
        <v>983</v>
      </c>
      <c r="F209" s="215" t="s">
        <v>984</v>
      </c>
      <c r="G209" s="202"/>
      <c r="H209" s="202"/>
      <c r="I209" s="205"/>
      <c r="J209" s="216">
        <f>BK209</f>
        <v>0</v>
      </c>
      <c r="K209" s="202"/>
      <c r="L209" s="207"/>
      <c r="M209" s="208"/>
      <c r="N209" s="209"/>
      <c r="O209" s="209"/>
      <c r="P209" s="210">
        <f>SUM(P210:P211)</f>
        <v>0</v>
      </c>
      <c r="Q209" s="209"/>
      <c r="R209" s="210">
        <f>SUM(R210:R211)</f>
        <v>0.00051000000000000004</v>
      </c>
      <c r="S209" s="209"/>
      <c r="T209" s="211">
        <f>SUM(T210:T211)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2" t="s">
        <v>86</v>
      </c>
      <c r="AT209" s="213" t="s">
        <v>75</v>
      </c>
      <c r="AU209" s="213" t="s">
        <v>81</v>
      </c>
      <c r="AY209" s="212" t="s">
        <v>144</v>
      </c>
      <c r="BK209" s="214">
        <f>SUM(BK210:BK211)</f>
        <v>0</v>
      </c>
    </row>
    <row r="210" s="2" customFormat="1" ht="37.8" customHeight="1">
      <c r="A210" s="39"/>
      <c r="B210" s="40"/>
      <c r="C210" s="217" t="s">
        <v>488</v>
      </c>
      <c r="D210" s="217" t="s">
        <v>146</v>
      </c>
      <c r="E210" s="218" t="s">
        <v>985</v>
      </c>
      <c r="F210" s="219" t="s">
        <v>986</v>
      </c>
      <c r="G210" s="220" t="s">
        <v>149</v>
      </c>
      <c r="H210" s="221">
        <v>1</v>
      </c>
      <c r="I210" s="222"/>
      <c r="J210" s="223">
        <f>ROUND(I210*H210,2)</f>
        <v>0</v>
      </c>
      <c r="K210" s="219" t="s">
        <v>766</v>
      </c>
      <c r="L210" s="45"/>
      <c r="M210" s="224" t="s">
        <v>1</v>
      </c>
      <c r="N210" s="225" t="s">
        <v>41</v>
      </c>
      <c r="O210" s="92"/>
      <c r="P210" s="226">
        <f>O210*H210</f>
        <v>0</v>
      </c>
      <c r="Q210" s="226">
        <v>0.00051000000000000004</v>
      </c>
      <c r="R210" s="226">
        <f>Q210*H210</f>
        <v>0.00051000000000000004</v>
      </c>
      <c r="S210" s="226">
        <v>0</v>
      </c>
      <c r="T210" s="227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28" t="s">
        <v>228</v>
      </c>
      <c r="AT210" s="228" t="s">
        <v>146</v>
      </c>
      <c r="AU210" s="228" t="s">
        <v>86</v>
      </c>
      <c r="AY210" s="18" t="s">
        <v>144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8" t="s">
        <v>81</v>
      </c>
      <c r="BK210" s="229">
        <f>ROUND(I210*H210,2)</f>
        <v>0</v>
      </c>
      <c r="BL210" s="18" t="s">
        <v>228</v>
      </c>
      <c r="BM210" s="228" t="s">
        <v>987</v>
      </c>
    </row>
    <row r="211" s="2" customFormat="1" ht="49.05" customHeight="1">
      <c r="A211" s="39"/>
      <c r="B211" s="40"/>
      <c r="C211" s="217" t="s">
        <v>492</v>
      </c>
      <c r="D211" s="217" t="s">
        <v>146</v>
      </c>
      <c r="E211" s="218" t="s">
        <v>988</v>
      </c>
      <c r="F211" s="219" t="s">
        <v>989</v>
      </c>
      <c r="G211" s="220" t="s">
        <v>285</v>
      </c>
      <c r="H211" s="221">
        <v>0.001</v>
      </c>
      <c r="I211" s="222"/>
      <c r="J211" s="223">
        <f>ROUND(I211*H211,2)</f>
        <v>0</v>
      </c>
      <c r="K211" s="219" t="s">
        <v>766</v>
      </c>
      <c r="L211" s="45"/>
      <c r="M211" s="285" t="s">
        <v>1</v>
      </c>
      <c r="N211" s="286" t="s">
        <v>41</v>
      </c>
      <c r="O211" s="287"/>
      <c r="P211" s="288">
        <f>O211*H211</f>
        <v>0</v>
      </c>
      <c r="Q211" s="288">
        <v>0</v>
      </c>
      <c r="R211" s="288">
        <f>Q211*H211</f>
        <v>0</v>
      </c>
      <c r="S211" s="288">
        <v>0</v>
      </c>
      <c r="T211" s="28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28" t="s">
        <v>228</v>
      </c>
      <c r="AT211" s="228" t="s">
        <v>146</v>
      </c>
      <c r="AU211" s="228" t="s">
        <v>86</v>
      </c>
      <c r="AY211" s="18" t="s">
        <v>144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8" t="s">
        <v>81</v>
      </c>
      <c r="BK211" s="229">
        <f>ROUND(I211*H211,2)</f>
        <v>0</v>
      </c>
      <c r="BL211" s="18" t="s">
        <v>228</v>
      </c>
      <c r="BM211" s="228" t="s">
        <v>990</v>
      </c>
    </row>
    <row r="212" s="2" customFormat="1" ht="6.96" customHeight="1">
      <c r="A212" s="39"/>
      <c r="B212" s="67"/>
      <c r="C212" s="68"/>
      <c r="D212" s="68"/>
      <c r="E212" s="68"/>
      <c r="F212" s="68"/>
      <c r="G212" s="68"/>
      <c r="H212" s="68"/>
      <c r="I212" s="68"/>
      <c r="J212" s="68"/>
      <c r="K212" s="68"/>
      <c r="L212" s="45"/>
      <c r="M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</row>
  </sheetData>
  <sheetProtection sheet="1" autoFilter="0" formatColumns="0" formatRows="0" objects="1" scenarios="1" spinCount="100000" saltValue="NArZ0dVmfrRwUQUMRBV2nb+5YUCMik3UhBwUHGQch/XF/vGsIWsBhnXvjZ5rBixhDH6KSE5CAaK3kZXARUxc1w==" hashValue="K8xU34NAsSQaXv7Q4aU7RYXGm87fzxgo99XR1JIYFPS5dlYpL8ZP/fihX9abrazJTbHPJafkMh4RkCbUEXo9Dg==" algorithmName="SHA-512" password="C6CD"/>
  <autoFilter ref="C123:K211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  <c r="AZ2" s="136" t="s">
        <v>96</v>
      </c>
      <c r="BA2" s="136" t="s">
        <v>1</v>
      </c>
      <c r="BB2" s="136" t="s">
        <v>1</v>
      </c>
      <c r="BC2" s="136" t="s">
        <v>97</v>
      </c>
      <c r="BD2" s="136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  <c r="AZ3" s="136" t="s">
        <v>98</v>
      </c>
      <c r="BA3" s="136" t="s">
        <v>1</v>
      </c>
      <c r="BB3" s="136" t="s">
        <v>1</v>
      </c>
      <c r="BC3" s="136" t="s">
        <v>99</v>
      </c>
      <c r="BD3" s="136" t="s">
        <v>86</v>
      </c>
    </row>
    <row r="4" s="1" customFormat="1" ht="24.96" customHeight="1">
      <c r="B4" s="21"/>
      <c r="D4" s="139" t="s">
        <v>100</v>
      </c>
      <c r="L4" s="21"/>
      <c r="M4" s="140" t="s">
        <v>10</v>
      </c>
      <c r="AT4" s="18" t="s">
        <v>4</v>
      </c>
      <c r="AZ4" s="136" t="s">
        <v>101</v>
      </c>
      <c r="BA4" s="136" t="s">
        <v>1</v>
      </c>
      <c r="BB4" s="136" t="s">
        <v>1</v>
      </c>
      <c r="BC4" s="136" t="s">
        <v>102</v>
      </c>
      <c r="BD4" s="136" t="s">
        <v>86</v>
      </c>
    </row>
    <row r="5" s="1" customFormat="1" ht="6.96" customHeight="1">
      <c r="B5" s="21"/>
      <c r="L5" s="21"/>
      <c r="AZ5" s="136" t="s">
        <v>103</v>
      </c>
      <c r="BA5" s="136" t="s">
        <v>1</v>
      </c>
      <c r="BB5" s="136" t="s">
        <v>1</v>
      </c>
      <c r="BC5" s="136" t="s">
        <v>104</v>
      </c>
      <c r="BD5" s="136" t="s">
        <v>86</v>
      </c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290" t="str">
        <f>'Rekapitulace stavby'!K6</f>
        <v>Vytvoření jednolůžkového pokoje pro pacienty na interním oddělení v oblastní nemocnici Jičín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757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2" t="s">
        <v>991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3" t="s">
        <v>1</v>
      </c>
      <c r="G11" s="39"/>
      <c r="H11" s="39"/>
      <c r="I11" s="141" t="s">
        <v>19</v>
      </c>
      <c r="J11" s="143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3" t="s">
        <v>21</v>
      </c>
      <c r="G12" s="39"/>
      <c r="H12" s="39"/>
      <c r="I12" s="141" t="s">
        <v>22</v>
      </c>
      <c r="J12" s="144" t="str">
        <f>'Rekapitulace stavby'!AN8</f>
        <v>18. 9. 2024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3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3" t="s">
        <v>26</v>
      </c>
      <c r="F15" s="39"/>
      <c r="G15" s="39"/>
      <c r="H15" s="39"/>
      <c r="I15" s="141" t="s">
        <v>27</v>
      </c>
      <c r="J15" s="143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3"/>
      <c r="G18" s="143"/>
      <c r="H18" s="143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3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3" t="s">
        <v>31</v>
      </c>
      <c r="F21" s="39"/>
      <c r="G21" s="39"/>
      <c r="H21" s="39"/>
      <c r="I21" s="141" t="s">
        <v>27</v>
      </c>
      <c r="J21" s="143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3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3" t="str">
        <f>IF('Rekapitulace stavby'!E20="","",'Rekapitulace stavby'!E20)</f>
        <v>Martin Škrabal</v>
      </c>
      <c r="F24" s="39"/>
      <c r="G24" s="39"/>
      <c r="H24" s="39"/>
      <c r="I24" s="141" t="s">
        <v>27</v>
      </c>
      <c r="J24" s="143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9"/>
      <c r="E29" s="149"/>
      <c r="F29" s="149"/>
      <c r="G29" s="149"/>
      <c r="H29" s="149"/>
      <c r="I29" s="149"/>
      <c r="J29" s="149"/>
      <c r="K29" s="14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0" t="s">
        <v>36</v>
      </c>
      <c r="E30" s="39"/>
      <c r="F30" s="39"/>
      <c r="G30" s="39"/>
      <c r="H30" s="39"/>
      <c r="I30" s="39"/>
      <c r="J30" s="151">
        <f>ROUND(J119,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9"/>
      <c r="E31" s="149"/>
      <c r="F31" s="149"/>
      <c r="G31" s="149"/>
      <c r="H31" s="149"/>
      <c r="I31" s="149"/>
      <c r="J31" s="149"/>
      <c r="K31" s="14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2" t="s">
        <v>38</v>
      </c>
      <c r="G32" s="39"/>
      <c r="H32" s="39"/>
      <c r="I32" s="152" t="s">
        <v>37</v>
      </c>
      <c r="J32" s="152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3" t="s">
        <v>40</v>
      </c>
      <c r="E33" s="141" t="s">
        <v>41</v>
      </c>
      <c r="F33" s="154">
        <f>ROUND((SUM(BE119:BE147)),  2)</f>
        <v>0</v>
      </c>
      <c r="G33" s="39"/>
      <c r="H33" s="39"/>
      <c r="I33" s="155">
        <v>0.20999999999999999</v>
      </c>
      <c r="J33" s="154">
        <f>ROUND(((SUM(BE119:BE147))*I33),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4">
        <f>ROUND((SUM(BF119:BF147)),  2)</f>
        <v>0</v>
      </c>
      <c r="G34" s="39"/>
      <c r="H34" s="39"/>
      <c r="I34" s="155">
        <v>0.12</v>
      </c>
      <c r="J34" s="154">
        <f>ROUND(((SUM(BF119:BF147))*I34),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4">
        <f>ROUND((SUM(BG119:BG147)),  2)</f>
        <v>0</v>
      </c>
      <c r="G35" s="39"/>
      <c r="H35" s="39"/>
      <c r="I35" s="155">
        <v>0.20999999999999999</v>
      </c>
      <c r="J35" s="15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4">
        <f>ROUND((SUM(BH119:BH147)),  2)</f>
        <v>0</v>
      </c>
      <c r="G36" s="39"/>
      <c r="H36" s="39"/>
      <c r="I36" s="155">
        <v>0.12</v>
      </c>
      <c r="J36" s="15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4">
        <f>ROUND((SUM(BI119:BI147)),  2)</f>
        <v>0</v>
      </c>
      <c r="G37" s="39"/>
      <c r="H37" s="39"/>
      <c r="I37" s="155">
        <v>0</v>
      </c>
      <c r="J37" s="15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291" t="str">
        <f>E7</f>
        <v>Vytvoření jednolůžkového pokoje pro pacienty na interním oddělení v oblastní nemocnici Jičín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757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VZT - Vzduchotechnika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18. 9. 2024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40.05" customHeight="1">
      <c r="A91" s="39"/>
      <c r="B91" s="40"/>
      <c r="C91" s="33" t="s">
        <v>24</v>
      </c>
      <c r="D91" s="41"/>
      <c r="E91" s="41"/>
      <c r="F91" s="28" t="str">
        <f>E15</f>
        <v>Oblastní nemocnice Jičín a.s.</v>
      </c>
      <c r="G91" s="41"/>
      <c r="H91" s="41"/>
      <c r="I91" s="33" t="s">
        <v>30</v>
      </c>
      <c r="J91" s="37" t="str">
        <f>E21</f>
        <v>ATELIER H1 &amp; ATELIER HÁJEK s.r.o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Martin Škrabal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4" t="s">
        <v>106</v>
      </c>
      <c r="D94" s="175"/>
      <c r="E94" s="175"/>
      <c r="F94" s="175"/>
      <c r="G94" s="175"/>
      <c r="H94" s="175"/>
      <c r="I94" s="175"/>
      <c r="J94" s="176" t="s">
        <v>107</v>
      </c>
      <c r="K94" s="175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7" t="s">
        <v>108</v>
      </c>
      <c r="D96" s="41"/>
      <c r="E96" s="41"/>
      <c r="F96" s="41"/>
      <c r="G96" s="41"/>
      <c r="H96" s="41"/>
      <c r="I96" s="41"/>
      <c r="J96" s="111">
        <f>J119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109</v>
      </c>
    </row>
    <row r="97" s="9" customFormat="1" ht="24.96" customHeight="1">
      <c r="A97" s="9"/>
      <c r="B97" s="178"/>
      <c r="C97" s="179"/>
      <c r="D97" s="180" t="s">
        <v>992</v>
      </c>
      <c r="E97" s="181"/>
      <c r="F97" s="181"/>
      <c r="G97" s="181"/>
      <c r="H97" s="181"/>
      <c r="I97" s="181"/>
      <c r="J97" s="182">
        <f>J120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8"/>
      <c r="C98" s="179"/>
      <c r="D98" s="180" t="s">
        <v>993</v>
      </c>
      <c r="E98" s="181"/>
      <c r="F98" s="181"/>
      <c r="G98" s="181"/>
      <c r="H98" s="181"/>
      <c r="I98" s="181"/>
      <c r="J98" s="182">
        <f>J134</f>
        <v>0</v>
      </c>
      <c r="K98" s="179"/>
      <c r="L98" s="18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8"/>
      <c r="C99" s="179"/>
      <c r="D99" s="180" t="s">
        <v>994</v>
      </c>
      <c r="E99" s="181"/>
      <c r="F99" s="181"/>
      <c r="G99" s="181"/>
      <c r="H99" s="181"/>
      <c r="I99" s="181"/>
      <c r="J99" s="182">
        <f>J141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6.96" customHeight="1">
      <c r="A101" s="39"/>
      <c r="B101" s="67"/>
      <c r="C101" s="68"/>
      <c r="D101" s="68"/>
      <c r="E101" s="68"/>
      <c r="F101" s="68"/>
      <c r="G101" s="68"/>
      <c r="H101" s="68"/>
      <c r="I101" s="68"/>
      <c r="J101" s="68"/>
      <c r="K101" s="68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5" s="2" customFormat="1" ht="6.96" customHeight="1">
      <c r="A105" s="39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24.96" customHeight="1">
      <c r="A106" s="39"/>
      <c r="B106" s="40"/>
      <c r="C106" s="24" t="s">
        <v>129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16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6.25" customHeight="1">
      <c r="A109" s="39"/>
      <c r="B109" s="40"/>
      <c r="C109" s="41"/>
      <c r="D109" s="41"/>
      <c r="E109" s="291" t="str">
        <f>E7</f>
        <v>Vytvoření jednolůžkového pokoje pro pacienty na interním oddělení v oblastní nemocnici Jičín</v>
      </c>
      <c r="F109" s="33"/>
      <c r="G109" s="33"/>
      <c r="H109" s="33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757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77" t="str">
        <f>E9</f>
        <v>VZT - Vzduchotechnika</v>
      </c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20</v>
      </c>
      <c r="D113" s="41"/>
      <c r="E113" s="41"/>
      <c r="F113" s="28" t="str">
        <f>F12</f>
        <v xml:space="preserve"> </v>
      </c>
      <c r="G113" s="41"/>
      <c r="H113" s="41"/>
      <c r="I113" s="33" t="s">
        <v>22</v>
      </c>
      <c r="J113" s="80" t="str">
        <f>IF(J12="","",J12)</f>
        <v>18. 9. 2024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40.05" customHeight="1">
      <c r="A115" s="39"/>
      <c r="B115" s="40"/>
      <c r="C115" s="33" t="s">
        <v>24</v>
      </c>
      <c r="D115" s="41"/>
      <c r="E115" s="41"/>
      <c r="F115" s="28" t="str">
        <f>E15</f>
        <v>Oblastní nemocnice Jičín a.s.</v>
      </c>
      <c r="G115" s="41"/>
      <c r="H115" s="41"/>
      <c r="I115" s="33" t="s">
        <v>30</v>
      </c>
      <c r="J115" s="37" t="str">
        <f>E21</f>
        <v>ATELIER H1 &amp; ATELIER HÁJEK s.r.o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28</v>
      </c>
      <c r="D116" s="41"/>
      <c r="E116" s="41"/>
      <c r="F116" s="28" t="str">
        <f>IF(E18="","",E18)</f>
        <v>Vyplň údaj</v>
      </c>
      <c r="G116" s="41"/>
      <c r="H116" s="41"/>
      <c r="I116" s="33" t="s">
        <v>33</v>
      </c>
      <c r="J116" s="37" t="str">
        <f>E24</f>
        <v>Martin Škrabal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0.32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1" customFormat="1" ht="29.28" customHeight="1">
      <c r="A118" s="190"/>
      <c r="B118" s="191"/>
      <c r="C118" s="192" t="s">
        <v>130</v>
      </c>
      <c r="D118" s="193" t="s">
        <v>61</v>
      </c>
      <c r="E118" s="193" t="s">
        <v>57</v>
      </c>
      <c r="F118" s="193" t="s">
        <v>58</v>
      </c>
      <c r="G118" s="193" t="s">
        <v>131</v>
      </c>
      <c r="H118" s="193" t="s">
        <v>132</v>
      </c>
      <c r="I118" s="193" t="s">
        <v>133</v>
      </c>
      <c r="J118" s="193" t="s">
        <v>107</v>
      </c>
      <c r="K118" s="194" t="s">
        <v>134</v>
      </c>
      <c r="L118" s="195"/>
      <c r="M118" s="101" t="s">
        <v>1</v>
      </c>
      <c r="N118" s="102" t="s">
        <v>40</v>
      </c>
      <c r="O118" s="102" t="s">
        <v>135</v>
      </c>
      <c r="P118" s="102" t="s">
        <v>136</v>
      </c>
      <c r="Q118" s="102" t="s">
        <v>137</v>
      </c>
      <c r="R118" s="102" t="s">
        <v>138</v>
      </c>
      <c r="S118" s="102" t="s">
        <v>139</v>
      </c>
      <c r="T118" s="103" t="s">
        <v>140</v>
      </c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</row>
    <row r="119" s="2" customFormat="1" ht="22.8" customHeight="1">
      <c r="A119" s="39"/>
      <c r="B119" s="40"/>
      <c r="C119" s="108" t="s">
        <v>141</v>
      </c>
      <c r="D119" s="41"/>
      <c r="E119" s="41"/>
      <c r="F119" s="41"/>
      <c r="G119" s="41"/>
      <c r="H119" s="41"/>
      <c r="I119" s="41"/>
      <c r="J119" s="196">
        <f>BK119</f>
        <v>0</v>
      </c>
      <c r="K119" s="41"/>
      <c r="L119" s="45"/>
      <c r="M119" s="104"/>
      <c r="N119" s="197"/>
      <c r="O119" s="105"/>
      <c r="P119" s="198">
        <f>P120+P134+P141</f>
        <v>0</v>
      </c>
      <c r="Q119" s="105"/>
      <c r="R119" s="198">
        <f>R120+R134+R141</f>
        <v>0</v>
      </c>
      <c r="S119" s="105"/>
      <c r="T119" s="199">
        <f>T120+T134+T141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75</v>
      </c>
      <c r="AU119" s="18" t="s">
        <v>109</v>
      </c>
      <c r="BK119" s="200">
        <f>BK120+BK134+BK141</f>
        <v>0</v>
      </c>
    </row>
    <row r="120" s="12" customFormat="1" ht="25.92" customHeight="1">
      <c r="A120" s="12"/>
      <c r="B120" s="201"/>
      <c r="C120" s="202"/>
      <c r="D120" s="203" t="s">
        <v>75</v>
      </c>
      <c r="E120" s="204" t="s">
        <v>995</v>
      </c>
      <c r="F120" s="204" t="s">
        <v>996</v>
      </c>
      <c r="G120" s="202"/>
      <c r="H120" s="202"/>
      <c r="I120" s="205"/>
      <c r="J120" s="206">
        <f>BK120</f>
        <v>0</v>
      </c>
      <c r="K120" s="202"/>
      <c r="L120" s="207"/>
      <c r="M120" s="208"/>
      <c r="N120" s="209"/>
      <c r="O120" s="209"/>
      <c r="P120" s="210">
        <f>SUM(P121:P133)</f>
        <v>0</v>
      </c>
      <c r="Q120" s="209"/>
      <c r="R120" s="210">
        <f>SUM(R121:R133)</f>
        <v>0</v>
      </c>
      <c r="S120" s="209"/>
      <c r="T120" s="211">
        <f>SUM(T121:T133)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2" t="s">
        <v>81</v>
      </c>
      <c r="AT120" s="213" t="s">
        <v>75</v>
      </c>
      <c r="AU120" s="213" t="s">
        <v>76</v>
      </c>
      <c r="AY120" s="212" t="s">
        <v>144</v>
      </c>
      <c r="BK120" s="214">
        <f>SUM(BK121:BK133)</f>
        <v>0</v>
      </c>
    </row>
    <row r="121" s="2" customFormat="1" ht="16.5" customHeight="1">
      <c r="A121" s="39"/>
      <c r="B121" s="40"/>
      <c r="C121" s="217" t="s">
        <v>81</v>
      </c>
      <c r="D121" s="217" t="s">
        <v>146</v>
      </c>
      <c r="E121" s="218" t="s">
        <v>997</v>
      </c>
      <c r="F121" s="219" t="s">
        <v>998</v>
      </c>
      <c r="G121" s="220" t="s">
        <v>318</v>
      </c>
      <c r="H121" s="221">
        <v>1</v>
      </c>
      <c r="I121" s="222"/>
      <c r="J121" s="223">
        <f>ROUND(I121*H121,2)</f>
        <v>0</v>
      </c>
      <c r="K121" s="219" t="s">
        <v>1</v>
      </c>
      <c r="L121" s="45"/>
      <c r="M121" s="224" t="s">
        <v>1</v>
      </c>
      <c r="N121" s="225" t="s">
        <v>41</v>
      </c>
      <c r="O121" s="92"/>
      <c r="P121" s="226">
        <f>O121*H121</f>
        <v>0</v>
      </c>
      <c r="Q121" s="226">
        <v>0</v>
      </c>
      <c r="R121" s="226">
        <f>Q121*H121</f>
        <v>0</v>
      </c>
      <c r="S121" s="226">
        <v>0</v>
      </c>
      <c r="T121" s="227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8" t="s">
        <v>151</v>
      </c>
      <c r="AT121" s="228" t="s">
        <v>146</v>
      </c>
      <c r="AU121" s="228" t="s">
        <v>81</v>
      </c>
      <c r="AY121" s="18" t="s">
        <v>144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8" t="s">
        <v>81</v>
      </c>
      <c r="BK121" s="229">
        <f>ROUND(I121*H121,2)</f>
        <v>0</v>
      </c>
      <c r="BL121" s="18" t="s">
        <v>151</v>
      </c>
      <c r="BM121" s="228" t="s">
        <v>86</v>
      </c>
    </row>
    <row r="122" s="2" customFormat="1" ht="16.5" customHeight="1">
      <c r="A122" s="39"/>
      <c r="B122" s="40"/>
      <c r="C122" s="217" t="s">
        <v>86</v>
      </c>
      <c r="D122" s="217" t="s">
        <v>146</v>
      </c>
      <c r="E122" s="218" t="s">
        <v>999</v>
      </c>
      <c r="F122" s="219" t="s">
        <v>1000</v>
      </c>
      <c r="G122" s="220" t="s">
        <v>1001</v>
      </c>
      <c r="H122" s="221">
        <v>2</v>
      </c>
      <c r="I122" s="222"/>
      <c r="J122" s="223">
        <f>ROUND(I122*H122,2)</f>
        <v>0</v>
      </c>
      <c r="K122" s="219" t="s">
        <v>1</v>
      </c>
      <c r="L122" s="45"/>
      <c r="M122" s="224" t="s">
        <v>1</v>
      </c>
      <c r="N122" s="225" t="s">
        <v>41</v>
      </c>
      <c r="O122" s="92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8" t="s">
        <v>151</v>
      </c>
      <c r="AT122" s="228" t="s">
        <v>146</v>
      </c>
      <c r="AU122" s="228" t="s">
        <v>81</v>
      </c>
      <c r="AY122" s="18" t="s">
        <v>144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8" t="s">
        <v>81</v>
      </c>
      <c r="BK122" s="229">
        <f>ROUND(I122*H122,2)</f>
        <v>0</v>
      </c>
      <c r="BL122" s="18" t="s">
        <v>151</v>
      </c>
      <c r="BM122" s="228" t="s">
        <v>151</v>
      </c>
    </row>
    <row r="123" s="2" customFormat="1" ht="16.5" customHeight="1">
      <c r="A123" s="39"/>
      <c r="B123" s="40"/>
      <c r="C123" s="217" t="s">
        <v>99</v>
      </c>
      <c r="D123" s="217" t="s">
        <v>146</v>
      </c>
      <c r="E123" s="218" t="s">
        <v>1002</v>
      </c>
      <c r="F123" s="219" t="s">
        <v>1003</v>
      </c>
      <c r="G123" s="220" t="s">
        <v>1001</v>
      </c>
      <c r="H123" s="221">
        <v>4</v>
      </c>
      <c r="I123" s="222"/>
      <c r="J123" s="223">
        <f>ROUND(I123*H123,2)</f>
        <v>0</v>
      </c>
      <c r="K123" s="219" t="s">
        <v>1</v>
      </c>
      <c r="L123" s="45"/>
      <c r="M123" s="224" t="s">
        <v>1</v>
      </c>
      <c r="N123" s="225" t="s">
        <v>41</v>
      </c>
      <c r="O123" s="92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8" t="s">
        <v>151</v>
      </c>
      <c r="AT123" s="228" t="s">
        <v>146</v>
      </c>
      <c r="AU123" s="228" t="s">
        <v>81</v>
      </c>
      <c r="AY123" s="18" t="s">
        <v>144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8" t="s">
        <v>81</v>
      </c>
      <c r="BK123" s="229">
        <f>ROUND(I123*H123,2)</f>
        <v>0</v>
      </c>
      <c r="BL123" s="18" t="s">
        <v>151</v>
      </c>
      <c r="BM123" s="228" t="s">
        <v>167</v>
      </c>
    </row>
    <row r="124" s="2" customFormat="1" ht="16.5" customHeight="1">
      <c r="A124" s="39"/>
      <c r="B124" s="40"/>
      <c r="C124" s="217" t="s">
        <v>151</v>
      </c>
      <c r="D124" s="217" t="s">
        <v>146</v>
      </c>
      <c r="E124" s="218" t="s">
        <v>1004</v>
      </c>
      <c r="F124" s="219" t="s">
        <v>1005</v>
      </c>
      <c r="G124" s="220" t="s">
        <v>318</v>
      </c>
      <c r="H124" s="221">
        <v>1</v>
      </c>
      <c r="I124" s="222"/>
      <c r="J124" s="223">
        <f>ROUND(I124*H124,2)</f>
        <v>0</v>
      </c>
      <c r="K124" s="219" t="s">
        <v>1</v>
      </c>
      <c r="L124" s="45"/>
      <c r="M124" s="224" t="s">
        <v>1</v>
      </c>
      <c r="N124" s="225" t="s">
        <v>41</v>
      </c>
      <c r="O124" s="92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8" t="s">
        <v>151</v>
      </c>
      <c r="AT124" s="228" t="s">
        <v>146</v>
      </c>
      <c r="AU124" s="228" t="s">
        <v>81</v>
      </c>
      <c r="AY124" s="18" t="s">
        <v>144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8" t="s">
        <v>81</v>
      </c>
      <c r="BK124" s="229">
        <f>ROUND(I124*H124,2)</f>
        <v>0</v>
      </c>
      <c r="BL124" s="18" t="s">
        <v>151</v>
      </c>
      <c r="BM124" s="228" t="s">
        <v>187</v>
      </c>
    </row>
    <row r="125" s="2" customFormat="1" ht="16.5" customHeight="1">
      <c r="A125" s="39"/>
      <c r="B125" s="40"/>
      <c r="C125" s="217" t="s">
        <v>176</v>
      </c>
      <c r="D125" s="217" t="s">
        <v>146</v>
      </c>
      <c r="E125" s="218" t="s">
        <v>1006</v>
      </c>
      <c r="F125" s="219" t="s">
        <v>1007</v>
      </c>
      <c r="G125" s="220" t="s">
        <v>225</v>
      </c>
      <c r="H125" s="221">
        <v>1.5</v>
      </c>
      <c r="I125" s="222"/>
      <c r="J125" s="223">
        <f>ROUND(I125*H125,2)</f>
        <v>0</v>
      </c>
      <c r="K125" s="219" t="s">
        <v>1</v>
      </c>
      <c r="L125" s="45"/>
      <c r="M125" s="224" t="s">
        <v>1</v>
      </c>
      <c r="N125" s="225" t="s">
        <v>41</v>
      </c>
      <c r="O125" s="92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8" t="s">
        <v>151</v>
      </c>
      <c r="AT125" s="228" t="s">
        <v>146</v>
      </c>
      <c r="AU125" s="228" t="s">
        <v>81</v>
      </c>
      <c r="AY125" s="18" t="s">
        <v>144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8" t="s">
        <v>81</v>
      </c>
      <c r="BK125" s="229">
        <f>ROUND(I125*H125,2)</f>
        <v>0</v>
      </c>
      <c r="BL125" s="18" t="s">
        <v>151</v>
      </c>
      <c r="BM125" s="228" t="s">
        <v>200</v>
      </c>
    </row>
    <row r="126" s="2" customFormat="1" ht="16.5" customHeight="1">
      <c r="A126" s="39"/>
      <c r="B126" s="40"/>
      <c r="C126" s="217" t="s">
        <v>167</v>
      </c>
      <c r="D126" s="217" t="s">
        <v>146</v>
      </c>
      <c r="E126" s="218" t="s">
        <v>1008</v>
      </c>
      <c r="F126" s="219" t="s">
        <v>1009</v>
      </c>
      <c r="G126" s="220" t="s">
        <v>318</v>
      </c>
      <c r="H126" s="221">
        <v>1</v>
      </c>
      <c r="I126" s="222"/>
      <c r="J126" s="223">
        <f>ROUND(I126*H126,2)</f>
        <v>0</v>
      </c>
      <c r="K126" s="219" t="s">
        <v>1</v>
      </c>
      <c r="L126" s="45"/>
      <c r="M126" s="224" t="s">
        <v>1</v>
      </c>
      <c r="N126" s="225" t="s">
        <v>41</v>
      </c>
      <c r="O126" s="92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8" t="s">
        <v>151</v>
      </c>
      <c r="AT126" s="228" t="s">
        <v>146</v>
      </c>
      <c r="AU126" s="228" t="s">
        <v>81</v>
      </c>
      <c r="AY126" s="18" t="s">
        <v>144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8" t="s">
        <v>81</v>
      </c>
      <c r="BK126" s="229">
        <f>ROUND(I126*H126,2)</f>
        <v>0</v>
      </c>
      <c r="BL126" s="18" t="s">
        <v>151</v>
      </c>
      <c r="BM126" s="228" t="s">
        <v>8</v>
      </c>
    </row>
    <row r="127" s="2" customFormat="1" ht="16.5" customHeight="1">
      <c r="A127" s="39"/>
      <c r="B127" s="40"/>
      <c r="C127" s="217" t="s">
        <v>183</v>
      </c>
      <c r="D127" s="217" t="s">
        <v>146</v>
      </c>
      <c r="E127" s="218" t="s">
        <v>1010</v>
      </c>
      <c r="F127" s="219" t="s">
        <v>1011</v>
      </c>
      <c r="G127" s="220" t="s">
        <v>1012</v>
      </c>
      <c r="H127" s="221">
        <v>1</v>
      </c>
      <c r="I127" s="222"/>
      <c r="J127" s="223">
        <f>ROUND(I127*H127,2)</f>
        <v>0</v>
      </c>
      <c r="K127" s="219" t="s">
        <v>1</v>
      </c>
      <c r="L127" s="45"/>
      <c r="M127" s="224" t="s">
        <v>1</v>
      </c>
      <c r="N127" s="225" t="s">
        <v>41</v>
      </c>
      <c r="O127" s="92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8" t="s">
        <v>151</v>
      </c>
      <c r="AT127" s="228" t="s">
        <v>146</v>
      </c>
      <c r="AU127" s="228" t="s">
        <v>81</v>
      </c>
      <c r="AY127" s="18" t="s">
        <v>144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8" t="s">
        <v>81</v>
      </c>
      <c r="BK127" s="229">
        <f>ROUND(I127*H127,2)</f>
        <v>0</v>
      </c>
      <c r="BL127" s="18" t="s">
        <v>151</v>
      </c>
      <c r="BM127" s="228" t="s">
        <v>218</v>
      </c>
    </row>
    <row r="128" s="2" customFormat="1" ht="37.8" customHeight="1">
      <c r="A128" s="39"/>
      <c r="B128" s="40"/>
      <c r="C128" s="217" t="s">
        <v>187</v>
      </c>
      <c r="D128" s="217" t="s">
        <v>146</v>
      </c>
      <c r="E128" s="218" t="s">
        <v>1013</v>
      </c>
      <c r="F128" s="219" t="s">
        <v>1014</v>
      </c>
      <c r="G128" s="220" t="s">
        <v>318</v>
      </c>
      <c r="H128" s="221">
        <v>1</v>
      </c>
      <c r="I128" s="222"/>
      <c r="J128" s="223">
        <f>ROUND(I128*H128,2)</f>
        <v>0</v>
      </c>
      <c r="K128" s="219" t="s">
        <v>1</v>
      </c>
      <c r="L128" s="45"/>
      <c r="M128" s="224" t="s">
        <v>1</v>
      </c>
      <c r="N128" s="225" t="s">
        <v>41</v>
      </c>
      <c r="O128" s="92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8" t="s">
        <v>151</v>
      </c>
      <c r="AT128" s="228" t="s">
        <v>146</v>
      </c>
      <c r="AU128" s="228" t="s">
        <v>81</v>
      </c>
      <c r="AY128" s="18" t="s">
        <v>144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8" t="s">
        <v>81</v>
      </c>
      <c r="BK128" s="229">
        <f>ROUND(I128*H128,2)</f>
        <v>0</v>
      </c>
      <c r="BL128" s="18" t="s">
        <v>151</v>
      </c>
      <c r="BM128" s="228" t="s">
        <v>228</v>
      </c>
    </row>
    <row r="129" s="2" customFormat="1" ht="24.15" customHeight="1">
      <c r="A129" s="39"/>
      <c r="B129" s="40"/>
      <c r="C129" s="217" t="s">
        <v>193</v>
      </c>
      <c r="D129" s="217" t="s">
        <v>146</v>
      </c>
      <c r="E129" s="218" t="s">
        <v>1015</v>
      </c>
      <c r="F129" s="219" t="s">
        <v>1016</v>
      </c>
      <c r="G129" s="220" t="s">
        <v>318</v>
      </c>
      <c r="H129" s="221">
        <v>1</v>
      </c>
      <c r="I129" s="222"/>
      <c r="J129" s="223">
        <f>ROUND(I129*H129,2)</f>
        <v>0</v>
      </c>
      <c r="K129" s="219" t="s">
        <v>1</v>
      </c>
      <c r="L129" s="45"/>
      <c r="M129" s="224" t="s">
        <v>1</v>
      </c>
      <c r="N129" s="225" t="s">
        <v>41</v>
      </c>
      <c r="O129" s="92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8" t="s">
        <v>151</v>
      </c>
      <c r="AT129" s="228" t="s">
        <v>146</v>
      </c>
      <c r="AU129" s="228" t="s">
        <v>81</v>
      </c>
      <c r="AY129" s="18" t="s">
        <v>144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8" t="s">
        <v>81</v>
      </c>
      <c r="BK129" s="229">
        <f>ROUND(I129*H129,2)</f>
        <v>0</v>
      </c>
      <c r="BL129" s="18" t="s">
        <v>151</v>
      </c>
      <c r="BM129" s="228" t="s">
        <v>238</v>
      </c>
    </row>
    <row r="130" s="2" customFormat="1" ht="16.5" customHeight="1">
      <c r="A130" s="39"/>
      <c r="B130" s="40"/>
      <c r="C130" s="217" t="s">
        <v>200</v>
      </c>
      <c r="D130" s="217" t="s">
        <v>146</v>
      </c>
      <c r="E130" s="218" t="s">
        <v>1017</v>
      </c>
      <c r="F130" s="219" t="s">
        <v>1018</v>
      </c>
      <c r="G130" s="220" t="s">
        <v>318</v>
      </c>
      <c r="H130" s="221">
        <v>1</v>
      </c>
      <c r="I130" s="222"/>
      <c r="J130" s="223">
        <f>ROUND(I130*H130,2)</f>
        <v>0</v>
      </c>
      <c r="K130" s="219" t="s">
        <v>1</v>
      </c>
      <c r="L130" s="45"/>
      <c r="M130" s="224" t="s">
        <v>1</v>
      </c>
      <c r="N130" s="225" t="s">
        <v>41</v>
      </c>
      <c r="O130" s="92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8" t="s">
        <v>151</v>
      </c>
      <c r="AT130" s="228" t="s">
        <v>146</v>
      </c>
      <c r="AU130" s="228" t="s">
        <v>81</v>
      </c>
      <c r="AY130" s="18" t="s">
        <v>144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8" t="s">
        <v>81</v>
      </c>
      <c r="BK130" s="229">
        <f>ROUND(I130*H130,2)</f>
        <v>0</v>
      </c>
      <c r="BL130" s="18" t="s">
        <v>151</v>
      </c>
      <c r="BM130" s="228" t="s">
        <v>248</v>
      </c>
    </row>
    <row r="131" s="2" customFormat="1" ht="16.5" customHeight="1">
      <c r="A131" s="39"/>
      <c r="B131" s="40"/>
      <c r="C131" s="217" t="s">
        <v>205</v>
      </c>
      <c r="D131" s="217" t="s">
        <v>146</v>
      </c>
      <c r="E131" s="218" t="s">
        <v>1019</v>
      </c>
      <c r="F131" s="219" t="s">
        <v>1020</v>
      </c>
      <c r="G131" s="220" t="s">
        <v>1012</v>
      </c>
      <c r="H131" s="221">
        <v>1</v>
      </c>
      <c r="I131" s="222"/>
      <c r="J131" s="223">
        <f>ROUND(I131*H131,2)</f>
        <v>0</v>
      </c>
      <c r="K131" s="219" t="s">
        <v>1</v>
      </c>
      <c r="L131" s="45"/>
      <c r="M131" s="224" t="s">
        <v>1</v>
      </c>
      <c r="N131" s="225" t="s">
        <v>41</v>
      </c>
      <c r="O131" s="92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8" t="s">
        <v>151</v>
      </c>
      <c r="AT131" s="228" t="s">
        <v>146</v>
      </c>
      <c r="AU131" s="228" t="s">
        <v>81</v>
      </c>
      <c r="AY131" s="18" t="s">
        <v>144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8" t="s">
        <v>81</v>
      </c>
      <c r="BK131" s="229">
        <f>ROUND(I131*H131,2)</f>
        <v>0</v>
      </c>
      <c r="BL131" s="18" t="s">
        <v>151</v>
      </c>
      <c r="BM131" s="228" t="s">
        <v>258</v>
      </c>
    </row>
    <row r="132" s="2" customFormat="1" ht="49.05" customHeight="1">
      <c r="A132" s="39"/>
      <c r="B132" s="40"/>
      <c r="C132" s="217" t="s">
        <v>8</v>
      </c>
      <c r="D132" s="217" t="s">
        <v>146</v>
      </c>
      <c r="E132" s="218" t="s">
        <v>1021</v>
      </c>
      <c r="F132" s="219" t="s">
        <v>1022</v>
      </c>
      <c r="G132" s="220" t="s">
        <v>1001</v>
      </c>
      <c r="H132" s="221">
        <v>3</v>
      </c>
      <c r="I132" s="222"/>
      <c r="J132" s="223">
        <f>ROUND(I132*H132,2)</f>
        <v>0</v>
      </c>
      <c r="K132" s="219" t="s">
        <v>1</v>
      </c>
      <c r="L132" s="45"/>
      <c r="M132" s="224" t="s">
        <v>1</v>
      </c>
      <c r="N132" s="225" t="s">
        <v>41</v>
      </c>
      <c r="O132" s="92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8" t="s">
        <v>151</v>
      </c>
      <c r="AT132" s="228" t="s">
        <v>146</v>
      </c>
      <c r="AU132" s="228" t="s">
        <v>81</v>
      </c>
      <c r="AY132" s="18" t="s">
        <v>144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8" t="s">
        <v>81</v>
      </c>
      <c r="BK132" s="229">
        <f>ROUND(I132*H132,2)</f>
        <v>0</v>
      </c>
      <c r="BL132" s="18" t="s">
        <v>151</v>
      </c>
      <c r="BM132" s="228" t="s">
        <v>267</v>
      </c>
    </row>
    <row r="133" s="2" customFormat="1" ht="66.75" customHeight="1">
      <c r="A133" s="39"/>
      <c r="B133" s="40"/>
      <c r="C133" s="217" t="s">
        <v>213</v>
      </c>
      <c r="D133" s="217" t="s">
        <v>146</v>
      </c>
      <c r="E133" s="218" t="s">
        <v>1023</v>
      </c>
      <c r="F133" s="219" t="s">
        <v>1024</v>
      </c>
      <c r="G133" s="220" t="s">
        <v>1001</v>
      </c>
      <c r="H133" s="221">
        <v>12</v>
      </c>
      <c r="I133" s="222"/>
      <c r="J133" s="223">
        <f>ROUND(I133*H133,2)</f>
        <v>0</v>
      </c>
      <c r="K133" s="219" t="s">
        <v>1</v>
      </c>
      <c r="L133" s="45"/>
      <c r="M133" s="224" t="s">
        <v>1</v>
      </c>
      <c r="N133" s="225" t="s">
        <v>41</v>
      </c>
      <c r="O133" s="92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28" t="s">
        <v>151</v>
      </c>
      <c r="AT133" s="228" t="s">
        <v>146</v>
      </c>
      <c r="AU133" s="228" t="s">
        <v>81</v>
      </c>
      <c r="AY133" s="18" t="s">
        <v>144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8" t="s">
        <v>81</v>
      </c>
      <c r="BK133" s="229">
        <f>ROUND(I133*H133,2)</f>
        <v>0</v>
      </c>
      <c r="BL133" s="18" t="s">
        <v>151</v>
      </c>
      <c r="BM133" s="228" t="s">
        <v>282</v>
      </c>
    </row>
    <row r="134" s="12" customFormat="1" ht="25.92" customHeight="1">
      <c r="A134" s="12"/>
      <c r="B134" s="201"/>
      <c r="C134" s="202"/>
      <c r="D134" s="203" t="s">
        <v>75</v>
      </c>
      <c r="E134" s="204" t="s">
        <v>1025</v>
      </c>
      <c r="F134" s="204" t="s">
        <v>1026</v>
      </c>
      <c r="G134" s="202"/>
      <c r="H134" s="202"/>
      <c r="I134" s="205"/>
      <c r="J134" s="206">
        <f>BK134</f>
        <v>0</v>
      </c>
      <c r="K134" s="202"/>
      <c r="L134" s="207"/>
      <c r="M134" s="208"/>
      <c r="N134" s="209"/>
      <c r="O134" s="209"/>
      <c r="P134" s="210">
        <f>SUM(P135:P140)</f>
        <v>0</v>
      </c>
      <c r="Q134" s="209"/>
      <c r="R134" s="210">
        <f>SUM(R135:R140)</f>
        <v>0</v>
      </c>
      <c r="S134" s="209"/>
      <c r="T134" s="211">
        <f>SUM(T135:T140)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2" t="s">
        <v>81</v>
      </c>
      <c r="AT134" s="213" t="s">
        <v>75</v>
      </c>
      <c r="AU134" s="213" t="s">
        <v>76</v>
      </c>
      <c r="AY134" s="212" t="s">
        <v>144</v>
      </c>
      <c r="BK134" s="214">
        <f>SUM(BK135:BK140)</f>
        <v>0</v>
      </c>
    </row>
    <row r="135" s="2" customFormat="1" ht="16.5" customHeight="1">
      <c r="A135" s="39"/>
      <c r="B135" s="40"/>
      <c r="C135" s="217" t="s">
        <v>218</v>
      </c>
      <c r="D135" s="217" t="s">
        <v>146</v>
      </c>
      <c r="E135" s="218" t="s">
        <v>1027</v>
      </c>
      <c r="F135" s="219" t="s">
        <v>1028</v>
      </c>
      <c r="G135" s="220" t="s">
        <v>318</v>
      </c>
      <c r="H135" s="221">
        <v>1</v>
      </c>
      <c r="I135" s="222"/>
      <c r="J135" s="223">
        <f>ROUND(I135*H135,2)</f>
        <v>0</v>
      </c>
      <c r="K135" s="219" t="s">
        <v>1</v>
      </c>
      <c r="L135" s="45"/>
      <c r="M135" s="224" t="s">
        <v>1</v>
      </c>
      <c r="N135" s="225" t="s">
        <v>41</v>
      </c>
      <c r="O135" s="92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8" t="s">
        <v>151</v>
      </c>
      <c r="AT135" s="228" t="s">
        <v>146</v>
      </c>
      <c r="AU135" s="228" t="s">
        <v>81</v>
      </c>
      <c r="AY135" s="18" t="s">
        <v>144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8" t="s">
        <v>81</v>
      </c>
      <c r="BK135" s="229">
        <f>ROUND(I135*H135,2)</f>
        <v>0</v>
      </c>
      <c r="BL135" s="18" t="s">
        <v>151</v>
      </c>
      <c r="BM135" s="228" t="s">
        <v>292</v>
      </c>
    </row>
    <row r="136" s="2" customFormat="1" ht="16.5" customHeight="1">
      <c r="A136" s="39"/>
      <c r="B136" s="40"/>
      <c r="C136" s="217" t="s">
        <v>222</v>
      </c>
      <c r="D136" s="217" t="s">
        <v>146</v>
      </c>
      <c r="E136" s="218" t="s">
        <v>1029</v>
      </c>
      <c r="F136" s="219" t="s">
        <v>1030</v>
      </c>
      <c r="G136" s="220" t="s">
        <v>1031</v>
      </c>
      <c r="H136" s="221">
        <v>0.5</v>
      </c>
      <c r="I136" s="222"/>
      <c r="J136" s="223">
        <f>ROUND(I136*H136,2)</f>
        <v>0</v>
      </c>
      <c r="K136" s="219" t="s">
        <v>1</v>
      </c>
      <c r="L136" s="45"/>
      <c r="M136" s="224" t="s">
        <v>1</v>
      </c>
      <c r="N136" s="225" t="s">
        <v>41</v>
      </c>
      <c r="O136" s="92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8" t="s">
        <v>151</v>
      </c>
      <c r="AT136" s="228" t="s">
        <v>146</v>
      </c>
      <c r="AU136" s="228" t="s">
        <v>81</v>
      </c>
      <c r="AY136" s="18" t="s">
        <v>144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8" t="s">
        <v>81</v>
      </c>
      <c r="BK136" s="229">
        <f>ROUND(I136*H136,2)</f>
        <v>0</v>
      </c>
      <c r="BL136" s="18" t="s">
        <v>151</v>
      </c>
      <c r="BM136" s="228" t="s">
        <v>301</v>
      </c>
    </row>
    <row r="137" s="2" customFormat="1" ht="16.5" customHeight="1">
      <c r="A137" s="39"/>
      <c r="B137" s="40"/>
      <c r="C137" s="217" t="s">
        <v>228</v>
      </c>
      <c r="D137" s="217" t="s">
        <v>146</v>
      </c>
      <c r="E137" s="218" t="s">
        <v>1032</v>
      </c>
      <c r="F137" s="219" t="s">
        <v>1033</v>
      </c>
      <c r="G137" s="220" t="s">
        <v>1031</v>
      </c>
      <c r="H137" s="221">
        <v>0.5</v>
      </c>
      <c r="I137" s="222"/>
      <c r="J137" s="223">
        <f>ROUND(I137*H137,2)</f>
        <v>0</v>
      </c>
      <c r="K137" s="219" t="s">
        <v>1</v>
      </c>
      <c r="L137" s="45"/>
      <c r="M137" s="224" t="s">
        <v>1</v>
      </c>
      <c r="N137" s="225" t="s">
        <v>41</v>
      </c>
      <c r="O137" s="92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8" t="s">
        <v>151</v>
      </c>
      <c r="AT137" s="228" t="s">
        <v>146</v>
      </c>
      <c r="AU137" s="228" t="s">
        <v>81</v>
      </c>
      <c r="AY137" s="18" t="s">
        <v>144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8" t="s">
        <v>81</v>
      </c>
      <c r="BK137" s="229">
        <f>ROUND(I137*H137,2)</f>
        <v>0</v>
      </c>
      <c r="BL137" s="18" t="s">
        <v>151</v>
      </c>
      <c r="BM137" s="228" t="s">
        <v>315</v>
      </c>
    </row>
    <row r="138" s="2" customFormat="1" ht="16.5" customHeight="1">
      <c r="A138" s="39"/>
      <c r="B138" s="40"/>
      <c r="C138" s="217" t="s">
        <v>233</v>
      </c>
      <c r="D138" s="217" t="s">
        <v>146</v>
      </c>
      <c r="E138" s="218" t="s">
        <v>1034</v>
      </c>
      <c r="F138" s="219" t="s">
        <v>1035</v>
      </c>
      <c r="G138" s="220" t="s">
        <v>318</v>
      </c>
      <c r="H138" s="221">
        <v>1</v>
      </c>
      <c r="I138" s="222"/>
      <c r="J138" s="223">
        <f>ROUND(I138*H138,2)</f>
        <v>0</v>
      </c>
      <c r="K138" s="219" t="s">
        <v>1</v>
      </c>
      <c r="L138" s="45"/>
      <c r="M138" s="224" t="s">
        <v>1</v>
      </c>
      <c r="N138" s="225" t="s">
        <v>41</v>
      </c>
      <c r="O138" s="92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8" t="s">
        <v>151</v>
      </c>
      <c r="AT138" s="228" t="s">
        <v>146</v>
      </c>
      <c r="AU138" s="228" t="s">
        <v>81</v>
      </c>
      <c r="AY138" s="18" t="s">
        <v>144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8" t="s">
        <v>81</v>
      </c>
      <c r="BK138" s="229">
        <f>ROUND(I138*H138,2)</f>
        <v>0</v>
      </c>
      <c r="BL138" s="18" t="s">
        <v>151</v>
      </c>
      <c r="BM138" s="228" t="s">
        <v>326</v>
      </c>
    </row>
    <row r="139" s="2" customFormat="1" ht="16.5" customHeight="1">
      <c r="A139" s="39"/>
      <c r="B139" s="40"/>
      <c r="C139" s="217" t="s">
        <v>238</v>
      </c>
      <c r="D139" s="217" t="s">
        <v>146</v>
      </c>
      <c r="E139" s="218" t="s">
        <v>1036</v>
      </c>
      <c r="F139" s="219" t="s">
        <v>1037</v>
      </c>
      <c r="G139" s="220" t="s">
        <v>318</v>
      </c>
      <c r="H139" s="221">
        <v>0.66700000000000004</v>
      </c>
      <c r="I139" s="222"/>
      <c r="J139" s="223">
        <f>ROUND(I139*H139,2)</f>
        <v>0</v>
      </c>
      <c r="K139" s="219" t="s">
        <v>1</v>
      </c>
      <c r="L139" s="45"/>
      <c r="M139" s="224" t="s">
        <v>1</v>
      </c>
      <c r="N139" s="225" t="s">
        <v>41</v>
      </c>
      <c r="O139" s="92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8" t="s">
        <v>151</v>
      </c>
      <c r="AT139" s="228" t="s">
        <v>146</v>
      </c>
      <c r="AU139" s="228" t="s">
        <v>81</v>
      </c>
      <c r="AY139" s="18" t="s">
        <v>144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8" t="s">
        <v>81</v>
      </c>
      <c r="BK139" s="229">
        <f>ROUND(I139*H139,2)</f>
        <v>0</v>
      </c>
      <c r="BL139" s="18" t="s">
        <v>151</v>
      </c>
      <c r="BM139" s="228" t="s">
        <v>335</v>
      </c>
    </row>
    <row r="140" s="2" customFormat="1" ht="16.5" customHeight="1">
      <c r="A140" s="39"/>
      <c r="B140" s="40"/>
      <c r="C140" s="217" t="s">
        <v>243</v>
      </c>
      <c r="D140" s="217" t="s">
        <v>146</v>
      </c>
      <c r="E140" s="218" t="s">
        <v>1038</v>
      </c>
      <c r="F140" s="219" t="s">
        <v>1039</v>
      </c>
      <c r="G140" s="220" t="s">
        <v>318</v>
      </c>
      <c r="H140" s="221">
        <v>1</v>
      </c>
      <c r="I140" s="222"/>
      <c r="J140" s="223">
        <f>ROUND(I140*H140,2)</f>
        <v>0</v>
      </c>
      <c r="K140" s="219" t="s">
        <v>1</v>
      </c>
      <c r="L140" s="45"/>
      <c r="M140" s="224" t="s">
        <v>1</v>
      </c>
      <c r="N140" s="225" t="s">
        <v>41</v>
      </c>
      <c r="O140" s="92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8" t="s">
        <v>151</v>
      </c>
      <c r="AT140" s="228" t="s">
        <v>146</v>
      </c>
      <c r="AU140" s="228" t="s">
        <v>81</v>
      </c>
      <c r="AY140" s="18" t="s">
        <v>144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8" t="s">
        <v>81</v>
      </c>
      <c r="BK140" s="229">
        <f>ROUND(I140*H140,2)</f>
        <v>0</v>
      </c>
      <c r="BL140" s="18" t="s">
        <v>151</v>
      </c>
      <c r="BM140" s="228" t="s">
        <v>344</v>
      </c>
    </row>
    <row r="141" s="12" customFormat="1" ht="25.92" customHeight="1">
      <c r="A141" s="12"/>
      <c r="B141" s="201"/>
      <c r="C141" s="202"/>
      <c r="D141" s="203" t="s">
        <v>75</v>
      </c>
      <c r="E141" s="204" t="s">
        <v>1040</v>
      </c>
      <c r="F141" s="204" t="s">
        <v>1041</v>
      </c>
      <c r="G141" s="202"/>
      <c r="H141" s="202"/>
      <c r="I141" s="205"/>
      <c r="J141" s="206">
        <f>BK141</f>
        <v>0</v>
      </c>
      <c r="K141" s="202"/>
      <c r="L141" s="207"/>
      <c r="M141" s="208"/>
      <c r="N141" s="209"/>
      <c r="O141" s="209"/>
      <c r="P141" s="210">
        <f>SUM(P142:P147)</f>
        <v>0</v>
      </c>
      <c r="Q141" s="209"/>
      <c r="R141" s="210">
        <f>SUM(R142:R147)</f>
        <v>0</v>
      </c>
      <c r="S141" s="209"/>
      <c r="T141" s="211">
        <f>SUM(T142:T147)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2" t="s">
        <v>81</v>
      </c>
      <c r="AT141" s="213" t="s">
        <v>75</v>
      </c>
      <c r="AU141" s="213" t="s">
        <v>76</v>
      </c>
      <c r="AY141" s="212" t="s">
        <v>144</v>
      </c>
      <c r="BK141" s="214">
        <f>SUM(BK142:BK147)</f>
        <v>0</v>
      </c>
    </row>
    <row r="142" s="2" customFormat="1" ht="16.5" customHeight="1">
      <c r="A142" s="39"/>
      <c r="B142" s="40"/>
      <c r="C142" s="217" t="s">
        <v>248</v>
      </c>
      <c r="D142" s="217" t="s">
        <v>146</v>
      </c>
      <c r="E142" s="218" t="s">
        <v>1042</v>
      </c>
      <c r="F142" s="219" t="s">
        <v>1043</v>
      </c>
      <c r="G142" s="220" t="s">
        <v>323</v>
      </c>
      <c r="H142" s="221">
        <v>1</v>
      </c>
      <c r="I142" s="222"/>
      <c r="J142" s="223">
        <f>ROUND(I142*H142,2)</f>
        <v>0</v>
      </c>
      <c r="K142" s="219" t="s">
        <v>1</v>
      </c>
      <c r="L142" s="45"/>
      <c r="M142" s="224" t="s">
        <v>1</v>
      </c>
      <c r="N142" s="225" t="s">
        <v>41</v>
      </c>
      <c r="O142" s="92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8" t="s">
        <v>151</v>
      </c>
      <c r="AT142" s="228" t="s">
        <v>146</v>
      </c>
      <c r="AU142" s="228" t="s">
        <v>81</v>
      </c>
      <c r="AY142" s="18" t="s">
        <v>144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8" t="s">
        <v>81</v>
      </c>
      <c r="BK142" s="229">
        <f>ROUND(I142*H142,2)</f>
        <v>0</v>
      </c>
      <c r="BL142" s="18" t="s">
        <v>151</v>
      </c>
      <c r="BM142" s="228" t="s">
        <v>1044</v>
      </c>
    </row>
    <row r="143" s="2" customFormat="1" ht="16.5" customHeight="1">
      <c r="A143" s="39"/>
      <c r="B143" s="40"/>
      <c r="C143" s="217" t="s">
        <v>7</v>
      </c>
      <c r="D143" s="217" t="s">
        <v>146</v>
      </c>
      <c r="E143" s="218" t="s">
        <v>1045</v>
      </c>
      <c r="F143" s="219" t="s">
        <v>1046</v>
      </c>
      <c r="G143" s="220" t="s">
        <v>323</v>
      </c>
      <c r="H143" s="221">
        <v>1</v>
      </c>
      <c r="I143" s="222"/>
      <c r="J143" s="223">
        <f>ROUND(I143*H143,2)</f>
        <v>0</v>
      </c>
      <c r="K143" s="219" t="s">
        <v>1</v>
      </c>
      <c r="L143" s="45"/>
      <c r="M143" s="224" t="s">
        <v>1</v>
      </c>
      <c r="N143" s="225" t="s">
        <v>41</v>
      </c>
      <c r="O143" s="92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8" t="s">
        <v>151</v>
      </c>
      <c r="AT143" s="228" t="s">
        <v>146</v>
      </c>
      <c r="AU143" s="228" t="s">
        <v>81</v>
      </c>
      <c r="AY143" s="18" t="s">
        <v>144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8" t="s">
        <v>81</v>
      </c>
      <c r="BK143" s="229">
        <f>ROUND(I143*H143,2)</f>
        <v>0</v>
      </c>
      <c r="BL143" s="18" t="s">
        <v>151</v>
      </c>
      <c r="BM143" s="228" t="s">
        <v>1047</v>
      </c>
    </row>
    <row r="144" s="2" customFormat="1" ht="16.5" customHeight="1">
      <c r="A144" s="39"/>
      <c r="B144" s="40"/>
      <c r="C144" s="217" t="s">
        <v>258</v>
      </c>
      <c r="D144" s="217" t="s">
        <v>146</v>
      </c>
      <c r="E144" s="218" t="s">
        <v>1048</v>
      </c>
      <c r="F144" s="219" t="s">
        <v>1049</v>
      </c>
      <c r="G144" s="220" t="s">
        <v>323</v>
      </c>
      <c r="H144" s="221">
        <v>1</v>
      </c>
      <c r="I144" s="222"/>
      <c r="J144" s="223">
        <f>ROUND(I144*H144,2)</f>
        <v>0</v>
      </c>
      <c r="K144" s="219" t="s">
        <v>1</v>
      </c>
      <c r="L144" s="45"/>
      <c r="M144" s="224" t="s">
        <v>1</v>
      </c>
      <c r="N144" s="225" t="s">
        <v>41</v>
      </c>
      <c r="O144" s="92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8" t="s">
        <v>151</v>
      </c>
      <c r="AT144" s="228" t="s">
        <v>146</v>
      </c>
      <c r="AU144" s="228" t="s">
        <v>81</v>
      </c>
      <c r="AY144" s="18" t="s">
        <v>144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8" t="s">
        <v>81</v>
      </c>
      <c r="BK144" s="229">
        <f>ROUND(I144*H144,2)</f>
        <v>0</v>
      </c>
      <c r="BL144" s="18" t="s">
        <v>151</v>
      </c>
      <c r="BM144" s="228" t="s">
        <v>1050</v>
      </c>
    </row>
    <row r="145" s="2" customFormat="1" ht="16.5" customHeight="1">
      <c r="A145" s="39"/>
      <c r="B145" s="40"/>
      <c r="C145" s="217" t="s">
        <v>263</v>
      </c>
      <c r="D145" s="217" t="s">
        <v>146</v>
      </c>
      <c r="E145" s="218" t="s">
        <v>1051</v>
      </c>
      <c r="F145" s="219" t="s">
        <v>1052</v>
      </c>
      <c r="G145" s="220" t="s">
        <v>323</v>
      </c>
      <c r="H145" s="221">
        <v>1</v>
      </c>
      <c r="I145" s="222"/>
      <c r="J145" s="223">
        <f>ROUND(I145*H145,2)</f>
        <v>0</v>
      </c>
      <c r="K145" s="219" t="s">
        <v>1</v>
      </c>
      <c r="L145" s="45"/>
      <c r="M145" s="224" t="s">
        <v>1</v>
      </c>
      <c r="N145" s="225" t="s">
        <v>41</v>
      </c>
      <c r="O145" s="92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8" t="s">
        <v>151</v>
      </c>
      <c r="AT145" s="228" t="s">
        <v>146</v>
      </c>
      <c r="AU145" s="228" t="s">
        <v>81</v>
      </c>
      <c r="AY145" s="18" t="s">
        <v>144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8" t="s">
        <v>81</v>
      </c>
      <c r="BK145" s="229">
        <f>ROUND(I145*H145,2)</f>
        <v>0</v>
      </c>
      <c r="BL145" s="18" t="s">
        <v>151</v>
      </c>
      <c r="BM145" s="228" t="s">
        <v>1053</v>
      </c>
    </row>
    <row r="146" s="2" customFormat="1" ht="16.5" customHeight="1">
      <c r="A146" s="39"/>
      <c r="B146" s="40"/>
      <c r="C146" s="217" t="s">
        <v>267</v>
      </c>
      <c r="D146" s="217" t="s">
        <v>146</v>
      </c>
      <c r="E146" s="218" t="s">
        <v>1054</v>
      </c>
      <c r="F146" s="219" t="s">
        <v>1055</v>
      </c>
      <c r="G146" s="220" t="s">
        <v>323</v>
      </c>
      <c r="H146" s="221">
        <v>1</v>
      </c>
      <c r="I146" s="222"/>
      <c r="J146" s="223">
        <f>ROUND(I146*H146,2)</f>
        <v>0</v>
      </c>
      <c r="K146" s="219" t="s">
        <v>1</v>
      </c>
      <c r="L146" s="45"/>
      <c r="M146" s="224" t="s">
        <v>1</v>
      </c>
      <c r="N146" s="225" t="s">
        <v>41</v>
      </c>
      <c r="O146" s="92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8" t="s">
        <v>151</v>
      </c>
      <c r="AT146" s="228" t="s">
        <v>146</v>
      </c>
      <c r="AU146" s="228" t="s">
        <v>81</v>
      </c>
      <c r="AY146" s="18" t="s">
        <v>144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8" t="s">
        <v>81</v>
      </c>
      <c r="BK146" s="229">
        <f>ROUND(I146*H146,2)</f>
        <v>0</v>
      </c>
      <c r="BL146" s="18" t="s">
        <v>151</v>
      </c>
      <c r="BM146" s="228" t="s">
        <v>1056</v>
      </c>
    </row>
    <row r="147" s="2" customFormat="1" ht="16.5" customHeight="1">
      <c r="A147" s="39"/>
      <c r="B147" s="40"/>
      <c r="C147" s="217" t="s">
        <v>274</v>
      </c>
      <c r="D147" s="217" t="s">
        <v>146</v>
      </c>
      <c r="E147" s="218" t="s">
        <v>1057</v>
      </c>
      <c r="F147" s="219" t="s">
        <v>1058</v>
      </c>
      <c r="G147" s="220" t="s">
        <v>323</v>
      </c>
      <c r="H147" s="221">
        <v>1</v>
      </c>
      <c r="I147" s="222"/>
      <c r="J147" s="223">
        <f>ROUND(I147*H147,2)</f>
        <v>0</v>
      </c>
      <c r="K147" s="219" t="s">
        <v>1</v>
      </c>
      <c r="L147" s="45"/>
      <c r="M147" s="285" t="s">
        <v>1</v>
      </c>
      <c r="N147" s="286" t="s">
        <v>41</v>
      </c>
      <c r="O147" s="287"/>
      <c r="P147" s="288">
        <f>O147*H147</f>
        <v>0</v>
      </c>
      <c r="Q147" s="288">
        <v>0</v>
      </c>
      <c r="R147" s="288">
        <f>Q147*H147</f>
        <v>0</v>
      </c>
      <c r="S147" s="288">
        <v>0</v>
      </c>
      <c r="T147" s="28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8" t="s">
        <v>151</v>
      </c>
      <c r="AT147" s="228" t="s">
        <v>146</v>
      </c>
      <c r="AU147" s="228" t="s">
        <v>81</v>
      </c>
      <c r="AY147" s="18" t="s">
        <v>144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8" t="s">
        <v>81</v>
      </c>
      <c r="BK147" s="229">
        <f>ROUND(I147*H147,2)</f>
        <v>0</v>
      </c>
      <c r="BL147" s="18" t="s">
        <v>151</v>
      </c>
      <c r="BM147" s="228" t="s">
        <v>1059</v>
      </c>
    </row>
    <row r="148" s="2" customFormat="1" ht="6.96" customHeight="1">
      <c r="A148" s="39"/>
      <c r="B148" s="67"/>
      <c r="C148" s="68"/>
      <c r="D148" s="68"/>
      <c r="E148" s="68"/>
      <c r="F148" s="68"/>
      <c r="G148" s="68"/>
      <c r="H148" s="68"/>
      <c r="I148" s="68"/>
      <c r="J148" s="68"/>
      <c r="K148" s="68"/>
      <c r="L148" s="45"/>
      <c r="M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</row>
  </sheetData>
  <sheetProtection sheet="1" autoFilter="0" formatColumns="0" formatRows="0" objects="1" scenarios="1" spinCount="100000" saltValue="kpxOHQufQLpGswqLkMPAc+qYpK22A4cbG8KeS3D+HoNebCohD+QeVv+woNK4vC2S6m+JAeX6kHRHI6jNo1lnuQ==" hashValue="To1prRAZwbx9fNtSUsQ+kBe0Uwnp/J+wmmugjMJAmy+uQmTP3LLs3vvGF0pqV3PZVxPBeUM4INKPYnQpjgLcBg==" algorithmName="SHA-512" password="C6CD"/>
  <autoFilter ref="C118:K147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  <c r="AZ2" s="136" t="s">
        <v>96</v>
      </c>
      <c r="BA2" s="136" t="s">
        <v>1</v>
      </c>
      <c r="BB2" s="136" t="s">
        <v>1</v>
      </c>
      <c r="BC2" s="136" t="s">
        <v>97</v>
      </c>
      <c r="BD2" s="136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  <c r="AZ3" s="136" t="s">
        <v>98</v>
      </c>
      <c r="BA3" s="136" t="s">
        <v>1</v>
      </c>
      <c r="BB3" s="136" t="s">
        <v>1</v>
      </c>
      <c r="BC3" s="136" t="s">
        <v>99</v>
      </c>
      <c r="BD3" s="136" t="s">
        <v>86</v>
      </c>
    </row>
    <row r="4" s="1" customFormat="1" ht="24.96" customHeight="1">
      <c r="B4" s="21"/>
      <c r="D4" s="139" t="s">
        <v>100</v>
      </c>
      <c r="L4" s="21"/>
      <c r="M4" s="140" t="s">
        <v>10</v>
      </c>
      <c r="AT4" s="18" t="s">
        <v>4</v>
      </c>
      <c r="AZ4" s="136" t="s">
        <v>101</v>
      </c>
      <c r="BA4" s="136" t="s">
        <v>1</v>
      </c>
      <c r="BB4" s="136" t="s">
        <v>1</v>
      </c>
      <c r="BC4" s="136" t="s">
        <v>102</v>
      </c>
      <c r="BD4" s="136" t="s">
        <v>86</v>
      </c>
    </row>
    <row r="5" s="1" customFormat="1" ht="6.96" customHeight="1">
      <c r="B5" s="21"/>
      <c r="L5" s="21"/>
      <c r="AZ5" s="136" t="s">
        <v>103</v>
      </c>
      <c r="BA5" s="136" t="s">
        <v>1</v>
      </c>
      <c r="BB5" s="136" t="s">
        <v>1</v>
      </c>
      <c r="BC5" s="136" t="s">
        <v>104</v>
      </c>
      <c r="BD5" s="136" t="s">
        <v>86</v>
      </c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290" t="str">
        <f>'Rekapitulace stavby'!K6</f>
        <v>Vytvoření jednolůžkového pokoje pro pacienty na interním oddělení v oblastní nemocnici Jičín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757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2" t="s">
        <v>1060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3" t="s">
        <v>1</v>
      </c>
      <c r="G11" s="39"/>
      <c r="H11" s="39"/>
      <c r="I11" s="141" t="s">
        <v>19</v>
      </c>
      <c r="J11" s="143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3" t="s">
        <v>21</v>
      </c>
      <c r="G12" s="39"/>
      <c r="H12" s="39"/>
      <c r="I12" s="141" t="s">
        <v>22</v>
      </c>
      <c r="J12" s="144" t="str">
        <f>'Rekapitulace stavby'!AN8</f>
        <v>18. 9. 2024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3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3" t="s">
        <v>26</v>
      </c>
      <c r="F15" s="39"/>
      <c r="G15" s="39"/>
      <c r="H15" s="39"/>
      <c r="I15" s="141" t="s">
        <v>27</v>
      </c>
      <c r="J15" s="143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3"/>
      <c r="G18" s="143"/>
      <c r="H18" s="143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3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3" t="s">
        <v>31</v>
      </c>
      <c r="F21" s="39"/>
      <c r="G21" s="39"/>
      <c r="H21" s="39"/>
      <c r="I21" s="141" t="s">
        <v>27</v>
      </c>
      <c r="J21" s="143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3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3" t="str">
        <f>IF('Rekapitulace stavby'!E20="","",'Rekapitulace stavby'!E20)</f>
        <v>Martin Škrabal</v>
      </c>
      <c r="F24" s="39"/>
      <c r="G24" s="39"/>
      <c r="H24" s="39"/>
      <c r="I24" s="141" t="s">
        <v>27</v>
      </c>
      <c r="J24" s="143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9"/>
      <c r="E29" s="149"/>
      <c r="F29" s="149"/>
      <c r="G29" s="149"/>
      <c r="H29" s="149"/>
      <c r="I29" s="149"/>
      <c r="J29" s="149"/>
      <c r="K29" s="14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0" t="s">
        <v>36</v>
      </c>
      <c r="E30" s="39"/>
      <c r="F30" s="39"/>
      <c r="G30" s="39"/>
      <c r="H30" s="39"/>
      <c r="I30" s="39"/>
      <c r="J30" s="151">
        <f>ROUND(J124,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9"/>
      <c r="E31" s="149"/>
      <c r="F31" s="149"/>
      <c r="G31" s="149"/>
      <c r="H31" s="149"/>
      <c r="I31" s="149"/>
      <c r="J31" s="149"/>
      <c r="K31" s="14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2" t="s">
        <v>38</v>
      </c>
      <c r="G32" s="39"/>
      <c r="H32" s="39"/>
      <c r="I32" s="152" t="s">
        <v>37</v>
      </c>
      <c r="J32" s="152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3" t="s">
        <v>40</v>
      </c>
      <c r="E33" s="141" t="s">
        <v>41</v>
      </c>
      <c r="F33" s="154">
        <f>ROUND((SUM(BE124:BE165)),  2)</f>
        <v>0</v>
      </c>
      <c r="G33" s="39"/>
      <c r="H33" s="39"/>
      <c r="I33" s="155">
        <v>0.20999999999999999</v>
      </c>
      <c r="J33" s="154">
        <f>ROUND(((SUM(BE124:BE165))*I33),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4">
        <f>ROUND((SUM(BF124:BF165)),  2)</f>
        <v>0</v>
      </c>
      <c r="G34" s="39"/>
      <c r="H34" s="39"/>
      <c r="I34" s="155">
        <v>0.12</v>
      </c>
      <c r="J34" s="154">
        <f>ROUND(((SUM(BF124:BF165))*I34),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4">
        <f>ROUND((SUM(BG124:BG165)),  2)</f>
        <v>0</v>
      </c>
      <c r="G35" s="39"/>
      <c r="H35" s="39"/>
      <c r="I35" s="155">
        <v>0.20999999999999999</v>
      </c>
      <c r="J35" s="15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4">
        <f>ROUND((SUM(BH124:BH165)),  2)</f>
        <v>0</v>
      </c>
      <c r="G36" s="39"/>
      <c r="H36" s="39"/>
      <c r="I36" s="155">
        <v>0.12</v>
      </c>
      <c r="J36" s="15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4">
        <f>ROUND((SUM(BI124:BI165)),  2)</f>
        <v>0</v>
      </c>
      <c r="G37" s="39"/>
      <c r="H37" s="39"/>
      <c r="I37" s="155">
        <v>0</v>
      </c>
      <c r="J37" s="15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291" t="str">
        <f>E7</f>
        <v>Vytvoření jednolůžkového pokoje pro pacienty na interním oddělení v oblastní nemocnici Jičín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757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EL - Elektrorozvody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18. 9. 2024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40.05" customHeight="1">
      <c r="A91" s="39"/>
      <c r="B91" s="40"/>
      <c r="C91" s="33" t="s">
        <v>24</v>
      </c>
      <c r="D91" s="41"/>
      <c r="E91" s="41"/>
      <c r="F91" s="28" t="str">
        <f>E15</f>
        <v>Oblastní nemocnice Jičín a.s.</v>
      </c>
      <c r="G91" s="41"/>
      <c r="H91" s="41"/>
      <c r="I91" s="33" t="s">
        <v>30</v>
      </c>
      <c r="J91" s="37" t="str">
        <f>E21</f>
        <v>ATELIER H1 &amp; ATELIER HÁJEK s.r.o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Martin Škrabal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4" t="s">
        <v>106</v>
      </c>
      <c r="D94" s="175"/>
      <c r="E94" s="175"/>
      <c r="F94" s="175"/>
      <c r="G94" s="175"/>
      <c r="H94" s="175"/>
      <c r="I94" s="175"/>
      <c r="J94" s="176" t="s">
        <v>107</v>
      </c>
      <c r="K94" s="175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7" t="s">
        <v>108</v>
      </c>
      <c r="D96" s="41"/>
      <c r="E96" s="41"/>
      <c r="F96" s="41"/>
      <c r="G96" s="41"/>
      <c r="H96" s="41"/>
      <c r="I96" s="41"/>
      <c r="J96" s="111">
        <f>J124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109</v>
      </c>
    </row>
    <row r="97" s="9" customFormat="1" ht="24.96" customHeight="1">
      <c r="A97" s="9"/>
      <c r="B97" s="178"/>
      <c r="C97" s="179"/>
      <c r="D97" s="180" t="s">
        <v>1061</v>
      </c>
      <c r="E97" s="181"/>
      <c r="F97" s="181"/>
      <c r="G97" s="181"/>
      <c r="H97" s="181"/>
      <c r="I97" s="181"/>
      <c r="J97" s="182">
        <f>J125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8"/>
      <c r="C98" s="179"/>
      <c r="D98" s="180" t="s">
        <v>1062</v>
      </c>
      <c r="E98" s="181"/>
      <c r="F98" s="181"/>
      <c r="G98" s="181"/>
      <c r="H98" s="181"/>
      <c r="I98" s="181"/>
      <c r="J98" s="182">
        <f>J128</f>
        <v>0</v>
      </c>
      <c r="K98" s="179"/>
      <c r="L98" s="18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8"/>
      <c r="C99" s="179"/>
      <c r="D99" s="180" t="s">
        <v>1063</v>
      </c>
      <c r="E99" s="181"/>
      <c r="F99" s="181"/>
      <c r="G99" s="181"/>
      <c r="H99" s="181"/>
      <c r="I99" s="181"/>
      <c r="J99" s="182">
        <f>J132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8"/>
      <c r="C100" s="179"/>
      <c r="D100" s="180" t="s">
        <v>1064</v>
      </c>
      <c r="E100" s="181"/>
      <c r="F100" s="181"/>
      <c r="G100" s="181"/>
      <c r="H100" s="181"/>
      <c r="I100" s="181"/>
      <c r="J100" s="182">
        <f>J141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8"/>
      <c r="C101" s="179"/>
      <c r="D101" s="180" t="s">
        <v>1065</v>
      </c>
      <c r="E101" s="181"/>
      <c r="F101" s="181"/>
      <c r="G101" s="181"/>
      <c r="H101" s="181"/>
      <c r="I101" s="181"/>
      <c r="J101" s="182">
        <f>J145</f>
        <v>0</v>
      </c>
      <c r="K101" s="179"/>
      <c r="L101" s="18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8"/>
      <c r="C102" s="179"/>
      <c r="D102" s="180" t="s">
        <v>1066</v>
      </c>
      <c r="E102" s="181"/>
      <c r="F102" s="181"/>
      <c r="G102" s="181"/>
      <c r="H102" s="181"/>
      <c r="I102" s="181"/>
      <c r="J102" s="182">
        <f>J148</f>
        <v>0</v>
      </c>
      <c r="K102" s="179"/>
      <c r="L102" s="18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8"/>
      <c r="C103" s="179"/>
      <c r="D103" s="180" t="s">
        <v>1067</v>
      </c>
      <c r="E103" s="181"/>
      <c r="F103" s="181"/>
      <c r="G103" s="181"/>
      <c r="H103" s="181"/>
      <c r="I103" s="181"/>
      <c r="J103" s="182">
        <f>J156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8"/>
      <c r="C104" s="179"/>
      <c r="D104" s="180" t="s">
        <v>1068</v>
      </c>
      <c r="E104" s="181"/>
      <c r="F104" s="181"/>
      <c r="G104" s="181"/>
      <c r="H104" s="181"/>
      <c r="I104" s="181"/>
      <c r="J104" s="182">
        <f>J158</f>
        <v>0</v>
      </c>
      <c r="K104" s="179"/>
      <c r="L104" s="18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129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6.25" customHeight="1">
      <c r="A114" s="39"/>
      <c r="B114" s="40"/>
      <c r="C114" s="41"/>
      <c r="D114" s="41"/>
      <c r="E114" s="291" t="str">
        <f>E7</f>
        <v>Vytvoření jednolůžkového pokoje pro pacienty na interním oddělení v oblastní nemocnici Jičín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757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E9</f>
        <v>EL - Elektrorozvody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F12</f>
        <v xml:space="preserve"> </v>
      </c>
      <c r="G118" s="41"/>
      <c r="H118" s="41"/>
      <c r="I118" s="33" t="s">
        <v>22</v>
      </c>
      <c r="J118" s="80" t="str">
        <f>IF(J12="","",J12)</f>
        <v>18. 9. 2024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40.05" customHeight="1">
      <c r="A120" s="39"/>
      <c r="B120" s="40"/>
      <c r="C120" s="33" t="s">
        <v>24</v>
      </c>
      <c r="D120" s="41"/>
      <c r="E120" s="41"/>
      <c r="F120" s="28" t="str">
        <f>E15</f>
        <v>Oblastní nemocnice Jičín a.s.</v>
      </c>
      <c r="G120" s="41"/>
      <c r="H120" s="41"/>
      <c r="I120" s="33" t="s">
        <v>30</v>
      </c>
      <c r="J120" s="37" t="str">
        <f>E21</f>
        <v>ATELIER H1 &amp; ATELIER HÁJEK s.r.o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28</v>
      </c>
      <c r="D121" s="41"/>
      <c r="E121" s="41"/>
      <c r="F121" s="28" t="str">
        <f>IF(E18="","",E18)</f>
        <v>Vyplň údaj</v>
      </c>
      <c r="G121" s="41"/>
      <c r="H121" s="41"/>
      <c r="I121" s="33" t="s">
        <v>33</v>
      </c>
      <c r="J121" s="37" t="str">
        <f>E24</f>
        <v>Martin Škrabal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190"/>
      <c r="B123" s="191"/>
      <c r="C123" s="192" t="s">
        <v>130</v>
      </c>
      <c r="D123" s="193" t="s">
        <v>61</v>
      </c>
      <c r="E123" s="193" t="s">
        <v>57</v>
      </c>
      <c r="F123" s="193" t="s">
        <v>58</v>
      </c>
      <c r="G123" s="193" t="s">
        <v>131</v>
      </c>
      <c r="H123" s="193" t="s">
        <v>132</v>
      </c>
      <c r="I123" s="193" t="s">
        <v>133</v>
      </c>
      <c r="J123" s="193" t="s">
        <v>107</v>
      </c>
      <c r="K123" s="194" t="s">
        <v>134</v>
      </c>
      <c r="L123" s="195"/>
      <c r="M123" s="101" t="s">
        <v>1</v>
      </c>
      <c r="N123" s="102" t="s">
        <v>40</v>
      </c>
      <c r="O123" s="102" t="s">
        <v>135</v>
      </c>
      <c r="P123" s="102" t="s">
        <v>136</v>
      </c>
      <c r="Q123" s="102" t="s">
        <v>137</v>
      </c>
      <c r="R123" s="102" t="s">
        <v>138</v>
      </c>
      <c r="S123" s="102" t="s">
        <v>139</v>
      </c>
      <c r="T123" s="103" t="s">
        <v>140</v>
      </c>
      <c r="U123" s="190"/>
      <c r="V123" s="190"/>
      <c r="W123" s="190"/>
      <c r="X123" s="190"/>
      <c r="Y123" s="190"/>
      <c r="Z123" s="190"/>
      <c r="AA123" s="190"/>
      <c r="AB123" s="190"/>
      <c r="AC123" s="190"/>
      <c r="AD123" s="190"/>
      <c r="AE123" s="190"/>
    </row>
    <row r="124" s="2" customFormat="1" ht="22.8" customHeight="1">
      <c r="A124" s="39"/>
      <c r="B124" s="40"/>
      <c r="C124" s="108" t="s">
        <v>141</v>
      </c>
      <c r="D124" s="41"/>
      <c r="E124" s="41"/>
      <c r="F124" s="41"/>
      <c r="G124" s="41"/>
      <c r="H124" s="41"/>
      <c r="I124" s="41"/>
      <c r="J124" s="196">
        <f>BK124</f>
        <v>0</v>
      </c>
      <c r="K124" s="41"/>
      <c r="L124" s="45"/>
      <c r="M124" s="104"/>
      <c r="N124" s="197"/>
      <c r="O124" s="105"/>
      <c r="P124" s="198">
        <f>P125+P128+P132+P141+P145+P148+P156+P158</f>
        <v>0</v>
      </c>
      <c r="Q124" s="105"/>
      <c r="R124" s="198">
        <f>R125+R128+R132+R141+R145+R148+R156+R158</f>
        <v>0</v>
      </c>
      <c r="S124" s="105"/>
      <c r="T124" s="199">
        <f>T125+T128+T132+T141+T145+T148+T156+T158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75</v>
      </c>
      <c r="AU124" s="18" t="s">
        <v>109</v>
      </c>
      <c r="BK124" s="200">
        <f>BK125+BK128+BK132+BK141+BK145+BK148+BK156+BK158</f>
        <v>0</v>
      </c>
    </row>
    <row r="125" s="12" customFormat="1" ht="25.92" customHeight="1">
      <c r="A125" s="12"/>
      <c r="B125" s="201"/>
      <c r="C125" s="202"/>
      <c r="D125" s="203" t="s">
        <v>75</v>
      </c>
      <c r="E125" s="204" t="s">
        <v>81</v>
      </c>
      <c r="F125" s="204" t="s">
        <v>1069</v>
      </c>
      <c r="G125" s="202"/>
      <c r="H125" s="202"/>
      <c r="I125" s="205"/>
      <c r="J125" s="206">
        <f>BK125</f>
        <v>0</v>
      </c>
      <c r="K125" s="202"/>
      <c r="L125" s="207"/>
      <c r="M125" s="208"/>
      <c r="N125" s="209"/>
      <c r="O125" s="209"/>
      <c r="P125" s="210">
        <f>SUM(P126:P127)</f>
        <v>0</v>
      </c>
      <c r="Q125" s="209"/>
      <c r="R125" s="210">
        <f>SUM(R126:R127)</f>
        <v>0</v>
      </c>
      <c r="S125" s="209"/>
      <c r="T125" s="211">
        <f>SUM(T126:T127)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2" t="s">
        <v>81</v>
      </c>
      <c r="AT125" s="213" t="s">
        <v>75</v>
      </c>
      <c r="AU125" s="213" t="s">
        <v>76</v>
      </c>
      <c r="AY125" s="212" t="s">
        <v>144</v>
      </c>
      <c r="BK125" s="214">
        <f>SUM(BK126:BK127)</f>
        <v>0</v>
      </c>
    </row>
    <row r="126" s="2" customFormat="1" ht="24.15" customHeight="1">
      <c r="A126" s="39"/>
      <c r="B126" s="40"/>
      <c r="C126" s="217" t="s">
        <v>81</v>
      </c>
      <c r="D126" s="217" t="s">
        <v>146</v>
      </c>
      <c r="E126" s="218" t="s">
        <v>1070</v>
      </c>
      <c r="F126" s="219" t="s">
        <v>1071</v>
      </c>
      <c r="G126" s="220" t="s">
        <v>318</v>
      </c>
      <c r="H126" s="221">
        <v>1</v>
      </c>
      <c r="I126" s="222"/>
      <c r="J126" s="223">
        <f>ROUND(I126*H126,2)</f>
        <v>0</v>
      </c>
      <c r="K126" s="219" t="s">
        <v>1</v>
      </c>
      <c r="L126" s="45"/>
      <c r="M126" s="224" t="s">
        <v>1</v>
      </c>
      <c r="N126" s="225" t="s">
        <v>41</v>
      </c>
      <c r="O126" s="92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8" t="s">
        <v>151</v>
      </c>
      <c r="AT126" s="228" t="s">
        <v>146</v>
      </c>
      <c r="AU126" s="228" t="s">
        <v>81</v>
      </c>
      <c r="AY126" s="18" t="s">
        <v>144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8" t="s">
        <v>81</v>
      </c>
      <c r="BK126" s="229">
        <f>ROUND(I126*H126,2)</f>
        <v>0</v>
      </c>
      <c r="BL126" s="18" t="s">
        <v>151</v>
      </c>
      <c r="BM126" s="228" t="s">
        <v>86</v>
      </c>
    </row>
    <row r="127" s="2" customFormat="1" ht="24.15" customHeight="1">
      <c r="A127" s="39"/>
      <c r="B127" s="40"/>
      <c r="C127" s="217" t="s">
        <v>86</v>
      </c>
      <c r="D127" s="217" t="s">
        <v>146</v>
      </c>
      <c r="E127" s="218" t="s">
        <v>1072</v>
      </c>
      <c r="F127" s="219" t="s">
        <v>1073</v>
      </c>
      <c r="G127" s="220" t="s">
        <v>318</v>
      </c>
      <c r="H127" s="221">
        <v>2</v>
      </c>
      <c r="I127" s="222"/>
      <c r="J127" s="223">
        <f>ROUND(I127*H127,2)</f>
        <v>0</v>
      </c>
      <c r="K127" s="219" t="s">
        <v>1</v>
      </c>
      <c r="L127" s="45"/>
      <c r="M127" s="224" t="s">
        <v>1</v>
      </c>
      <c r="N127" s="225" t="s">
        <v>41</v>
      </c>
      <c r="O127" s="92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8" t="s">
        <v>151</v>
      </c>
      <c r="AT127" s="228" t="s">
        <v>146</v>
      </c>
      <c r="AU127" s="228" t="s">
        <v>81</v>
      </c>
      <c r="AY127" s="18" t="s">
        <v>144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8" t="s">
        <v>81</v>
      </c>
      <c r="BK127" s="229">
        <f>ROUND(I127*H127,2)</f>
        <v>0</v>
      </c>
      <c r="BL127" s="18" t="s">
        <v>151</v>
      </c>
      <c r="BM127" s="228" t="s">
        <v>151</v>
      </c>
    </row>
    <row r="128" s="12" customFormat="1" ht="25.92" customHeight="1">
      <c r="A128" s="12"/>
      <c r="B128" s="201"/>
      <c r="C128" s="202"/>
      <c r="D128" s="203" t="s">
        <v>75</v>
      </c>
      <c r="E128" s="204" t="s">
        <v>86</v>
      </c>
      <c r="F128" s="204" t="s">
        <v>1074</v>
      </c>
      <c r="G128" s="202"/>
      <c r="H128" s="202"/>
      <c r="I128" s="205"/>
      <c r="J128" s="206">
        <f>BK128</f>
        <v>0</v>
      </c>
      <c r="K128" s="202"/>
      <c r="L128" s="207"/>
      <c r="M128" s="208"/>
      <c r="N128" s="209"/>
      <c r="O128" s="209"/>
      <c r="P128" s="210">
        <f>SUM(P129:P131)</f>
        <v>0</v>
      </c>
      <c r="Q128" s="209"/>
      <c r="R128" s="210">
        <f>SUM(R129:R131)</f>
        <v>0</v>
      </c>
      <c r="S128" s="209"/>
      <c r="T128" s="211">
        <f>SUM(T129:T131)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2" t="s">
        <v>81</v>
      </c>
      <c r="AT128" s="213" t="s">
        <v>75</v>
      </c>
      <c r="AU128" s="213" t="s">
        <v>76</v>
      </c>
      <c r="AY128" s="212" t="s">
        <v>144</v>
      </c>
      <c r="BK128" s="214">
        <f>SUM(BK129:BK131)</f>
        <v>0</v>
      </c>
    </row>
    <row r="129" s="2" customFormat="1" ht="16.5" customHeight="1">
      <c r="A129" s="39"/>
      <c r="B129" s="40"/>
      <c r="C129" s="217" t="s">
        <v>99</v>
      </c>
      <c r="D129" s="217" t="s">
        <v>146</v>
      </c>
      <c r="E129" s="218" t="s">
        <v>1075</v>
      </c>
      <c r="F129" s="219" t="s">
        <v>1076</v>
      </c>
      <c r="G129" s="220" t="s">
        <v>318</v>
      </c>
      <c r="H129" s="221">
        <v>29</v>
      </c>
      <c r="I129" s="222"/>
      <c r="J129" s="223">
        <f>ROUND(I129*H129,2)</f>
        <v>0</v>
      </c>
      <c r="K129" s="219" t="s">
        <v>1</v>
      </c>
      <c r="L129" s="45"/>
      <c r="M129" s="224" t="s">
        <v>1</v>
      </c>
      <c r="N129" s="225" t="s">
        <v>41</v>
      </c>
      <c r="O129" s="92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8" t="s">
        <v>151</v>
      </c>
      <c r="AT129" s="228" t="s">
        <v>146</v>
      </c>
      <c r="AU129" s="228" t="s">
        <v>81</v>
      </c>
      <c r="AY129" s="18" t="s">
        <v>144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8" t="s">
        <v>81</v>
      </c>
      <c r="BK129" s="229">
        <f>ROUND(I129*H129,2)</f>
        <v>0</v>
      </c>
      <c r="BL129" s="18" t="s">
        <v>151</v>
      </c>
      <c r="BM129" s="228" t="s">
        <v>167</v>
      </c>
    </row>
    <row r="130" s="2" customFormat="1" ht="16.5" customHeight="1">
      <c r="A130" s="39"/>
      <c r="B130" s="40"/>
      <c r="C130" s="217" t="s">
        <v>151</v>
      </c>
      <c r="D130" s="217" t="s">
        <v>146</v>
      </c>
      <c r="E130" s="218" t="s">
        <v>1077</v>
      </c>
      <c r="F130" s="219" t="s">
        <v>1078</v>
      </c>
      <c r="G130" s="220" t="s">
        <v>318</v>
      </c>
      <c r="H130" s="221">
        <v>8</v>
      </c>
      <c r="I130" s="222"/>
      <c r="J130" s="223">
        <f>ROUND(I130*H130,2)</f>
        <v>0</v>
      </c>
      <c r="K130" s="219" t="s">
        <v>1</v>
      </c>
      <c r="L130" s="45"/>
      <c r="M130" s="224" t="s">
        <v>1</v>
      </c>
      <c r="N130" s="225" t="s">
        <v>41</v>
      </c>
      <c r="O130" s="92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8" t="s">
        <v>151</v>
      </c>
      <c r="AT130" s="228" t="s">
        <v>146</v>
      </c>
      <c r="AU130" s="228" t="s">
        <v>81</v>
      </c>
      <c r="AY130" s="18" t="s">
        <v>144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8" t="s">
        <v>81</v>
      </c>
      <c r="BK130" s="229">
        <f>ROUND(I130*H130,2)</f>
        <v>0</v>
      </c>
      <c r="BL130" s="18" t="s">
        <v>151</v>
      </c>
      <c r="BM130" s="228" t="s">
        <v>187</v>
      </c>
    </row>
    <row r="131" s="2" customFormat="1" ht="16.5" customHeight="1">
      <c r="A131" s="39"/>
      <c r="B131" s="40"/>
      <c r="C131" s="217" t="s">
        <v>176</v>
      </c>
      <c r="D131" s="217" t="s">
        <v>146</v>
      </c>
      <c r="E131" s="218" t="s">
        <v>1079</v>
      </c>
      <c r="F131" s="219" t="s">
        <v>1080</v>
      </c>
      <c r="G131" s="220" t="s">
        <v>225</v>
      </c>
      <c r="H131" s="221">
        <v>5</v>
      </c>
      <c r="I131" s="222"/>
      <c r="J131" s="223">
        <f>ROUND(I131*H131,2)</f>
        <v>0</v>
      </c>
      <c r="K131" s="219" t="s">
        <v>1</v>
      </c>
      <c r="L131" s="45"/>
      <c r="M131" s="224" t="s">
        <v>1</v>
      </c>
      <c r="N131" s="225" t="s">
        <v>41</v>
      </c>
      <c r="O131" s="92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8" t="s">
        <v>151</v>
      </c>
      <c r="AT131" s="228" t="s">
        <v>146</v>
      </c>
      <c r="AU131" s="228" t="s">
        <v>81</v>
      </c>
      <c r="AY131" s="18" t="s">
        <v>144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8" t="s">
        <v>81</v>
      </c>
      <c r="BK131" s="229">
        <f>ROUND(I131*H131,2)</f>
        <v>0</v>
      </c>
      <c r="BL131" s="18" t="s">
        <v>151</v>
      </c>
      <c r="BM131" s="228" t="s">
        <v>200</v>
      </c>
    </row>
    <row r="132" s="12" customFormat="1" ht="25.92" customHeight="1">
      <c r="A132" s="12"/>
      <c r="B132" s="201"/>
      <c r="C132" s="202"/>
      <c r="D132" s="203" t="s">
        <v>75</v>
      </c>
      <c r="E132" s="204" t="s">
        <v>99</v>
      </c>
      <c r="F132" s="204" t="s">
        <v>1081</v>
      </c>
      <c r="G132" s="202"/>
      <c r="H132" s="202"/>
      <c r="I132" s="205"/>
      <c r="J132" s="206">
        <f>BK132</f>
        <v>0</v>
      </c>
      <c r="K132" s="202"/>
      <c r="L132" s="207"/>
      <c r="M132" s="208"/>
      <c r="N132" s="209"/>
      <c r="O132" s="209"/>
      <c r="P132" s="210">
        <f>SUM(P133:P140)</f>
        <v>0</v>
      </c>
      <c r="Q132" s="209"/>
      <c r="R132" s="210">
        <f>SUM(R133:R140)</f>
        <v>0</v>
      </c>
      <c r="S132" s="209"/>
      <c r="T132" s="211">
        <f>SUM(T133:T140)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2" t="s">
        <v>81</v>
      </c>
      <c r="AT132" s="213" t="s">
        <v>75</v>
      </c>
      <c r="AU132" s="213" t="s">
        <v>76</v>
      </c>
      <c r="AY132" s="212" t="s">
        <v>144</v>
      </c>
      <c r="BK132" s="214">
        <f>SUM(BK133:BK140)</f>
        <v>0</v>
      </c>
    </row>
    <row r="133" s="2" customFormat="1" ht="16.5" customHeight="1">
      <c r="A133" s="39"/>
      <c r="B133" s="40"/>
      <c r="C133" s="217" t="s">
        <v>167</v>
      </c>
      <c r="D133" s="217" t="s">
        <v>146</v>
      </c>
      <c r="E133" s="218" t="s">
        <v>1082</v>
      </c>
      <c r="F133" s="219" t="s">
        <v>1083</v>
      </c>
      <c r="G133" s="220" t="s">
        <v>318</v>
      </c>
      <c r="H133" s="221">
        <v>6</v>
      </c>
      <c r="I133" s="222"/>
      <c r="J133" s="223">
        <f>ROUND(I133*H133,2)</f>
        <v>0</v>
      </c>
      <c r="K133" s="219" t="s">
        <v>1</v>
      </c>
      <c r="L133" s="45"/>
      <c r="M133" s="224" t="s">
        <v>1</v>
      </c>
      <c r="N133" s="225" t="s">
        <v>41</v>
      </c>
      <c r="O133" s="92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28" t="s">
        <v>151</v>
      </c>
      <c r="AT133" s="228" t="s">
        <v>146</v>
      </c>
      <c r="AU133" s="228" t="s">
        <v>81</v>
      </c>
      <c r="AY133" s="18" t="s">
        <v>144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8" t="s">
        <v>81</v>
      </c>
      <c r="BK133" s="229">
        <f>ROUND(I133*H133,2)</f>
        <v>0</v>
      </c>
      <c r="BL133" s="18" t="s">
        <v>151</v>
      </c>
      <c r="BM133" s="228" t="s">
        <v>8</v>
      </c>
    </row>
    <row r="134" s="2" customFormat="1" ht="16.5" customHeight="1">
      <c r="A134" s="39"/>
      <c r="B134" s="40"/>
      <c r="C134" s="217" t="s">
        <v>183</v>
      </c>
      <c r="D134" s="217" t="s">
        <v>146</v>
      </c>
      <c r="E134" s="218" t="s">
        <v>1084</v>
      </c>
      <c r="F134" s="219" t="s">
        <v>1085</v>
      </c>
      <c r="G134" s="220" t="s">
        <v>318</v>
      </c>
      <c r="H134" s="221">
        <v>1</v>
      </c>
      <c r="I134" s="222"/>
      <c r="J134" s="223">
        <f>ROUND(I134*H134,2)</f>
        <v>0</v>
      </c>
      <c r="K134" s="219" t="s">
        <v>1</v>
      </c>
      <c r="L134" s="45"/>
      <c r="M134" s="224" t="s">
        <v>1</v>
      </c>
      <c r="N134" s="225" t="s">
        <v>41</v>
      </c>
      <c r="O134" s="92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8" t="s">
        <v>151</v>
      </c>
      <c r="AT134" s="228" t="s">
        <v>146</v>
      </c>
      <c r="AU134" s="228" t="s">
        <v>81</v>
      </c>
      <c r="AY134" s="18" t="s">
        <v>144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8" t="s">
        <v>81</v>
      </c>
      <c r="BK134" s="229">
        <f>ROUND(I134*H134,2)</f>
        <v>0</v>
      </c>
      <c r="BL134" s="18" t="s">
        <v>151</v>
      </c>
      <c r="BM134" s="228" t="s">
        <v>218</v>
      </c>
    </row>
    <row r="135" s="2" customFormat="1" ht="16.5" customHeight="1">
      <c r="A135" s="39"/>
      <c r="B135" s="40"/>
      <c r="C135" s="217" t="s">
        <v>187</v>
      </c>
      <c r="D135" s="217" t="s">
        <v>146</v>
      </c>
      <c r="E135" s="218" t="s">
        <v>1086</v>
      </c>
      <c r="F135" s="219" t="s">
        <v>1087</v>
      </c>
      <c r="G135" s="220" t="s">
        <v>318</v>
      </c>
      <c r="H135" s="221">
        <v>1</v>
      </c>
      <c r="I135" s="222"/>
      <c r="J135" s="223">
        <f>ROUND(I135*H135,2)</f>
        <v>0</v>
      </c>
      <c r="K135" s="219" t="s">
        <v>1</v>
      </c>
      <c r="L135" s="45"/>
      <c r="M135" s="224" t="s">
        <v>1</v>
      </c>
      <c r="N135" s="225" t="s">
        <v>41</v>
      </c>
      <c r="O135" s="92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8" t="s">
        <v>151</v>
      </c>
      <c r="AT135" s="228" t="s">
        <v>146</v>
      </c>
      <c r="AU135" s="228" t="s">
        <v>81</v>
      </c>
      <c r="AY135" s="18" t="s">
        <v>144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8" t="s">
        <v>81</v>
      </c>
      <c r="BK135" s="229">
        <f>ROUND(I135*H135,2)</f>
        <v>0</v>
      </c>
      <c r="BL135" s="18" t="s">
        <v>151</v>
      </c>
      <c r="BM135" s="228" t="s">
        <v>228</v>
      </c>
    </row>
    <row r="136" s="2" customFormat="1" ht="24.15" customHeight="1">
      <c r="A136" s="39"/>
      <c r="B136" s="40"/>
      <c r="C136" s="217" t="s">
        <v>193</v>
      </c>
      <c r="D136" s="217" t="s">
        <v>146</v>
      </c>
      <c r="E136" s="218" t="s">
        <v>1088</v>
      </c>
      <c r="F136" s="219" t="s">
        <v>1089</v>
      </c>
      <c r="G136" s="220" t="s">
        <v>318</v>
      </c>
      <c r="H136" s="221">
        <v>2</v>
      </c>
      <c r="I136" s="222"/>
      <c r="J136" s="223">
        <f>ROUND(I136*H136,2)</f>
        <v>0</v>
      </c>
      <c r="K136" s="219" t="s">
        <v>1</v>
      </c>
      <c r="L136" s="45"/>
      <c r="M136" s="224" t="s">
        <v>1</v>
      </c>
      <c r="N136" s="225" t="s">
        <v>41</v>
      </c>
      <c r="O136" s="92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8" t="s">
        <v>151</v>
      </c>
      <c r="AT136" s="228" t="s">
        <v>146</v>
      </c>
      <c r="AU136" s="228" t="s">
        <v>81</v>
      </c>
      <c r="AY136" s="18" t="s">
        <v>144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8" t="s">
        <v>81</v>
      </c>
      <c r="BK136" s="229">
        <f>ROUND(I136*H136,2)</f>
        <v>0</v>
      </c>
      <c r="BL136" s="18" t="s">
        <v>151</v>
      </c>
      <c r="BM136" s="228" t="s">
        <v>238</v>
      </c>
    </row>
    <row r="137" s="2" customFormat="1" ht="24.15" customHeight="1">
      <c r="A137" s="39"/>
      <c r="B137" s="40"/>
      <c r="C137" s="217" t="s">
        <v>200</v>
      </c>
      <c r="D137" s="217" t="s">
        <v>146</v>
      </c>
      <c r="E137" s="218" t="s">
        <v>1090</v>
      </c>
      <c r="F137" s="219" t="s">
        <v>1091</v>
      </c>
      <c r="G137" s="220" t="s">
        <v>318</v>
      </c>
      <c r="H137" s="221">
        <v>4</v>
      </c>
      <c r="I137" s="222"/>
      <c r="J137" s="223">
        <f>ROUND(I137*H137,2)</f>
        <v>0</v>
      </c>
      <c r="K137" s="219" t="s">
        <v>1</v>
      </c>
      <c r="L137" s="45"/>
      <c r="M137" s="224" t="s">
        <v>1</v>
      </c>
      <c r="N137" s="225" t="s">
        <v>41</v>
      </c>
      <c r="O137" s="92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8" t="s">
        <v>151</v>
      </c>
      <c r="AT137" s="228" t="s">
        <v>146</v>
      </c>
      <c r="AU137" s="228" t="s">
        <v>81</v>
      </c>
      <c r="AY137" s="18" t="s">
        <v>144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8" t="s">
        <v>81</v>
      </c>
      <c r="BK137" s="229">
        <f>ROUND(I137*H137,2)</f>
        <v>0</v>
      </c>
      <c r="BL137" s="18" t="s">
        <v>151</v>
      </c>
      <c r="BM137" s="228" t="s">
        <v>248</v>
      </c>
    </row>
    <row r="138" s="2" customFormat="1" ht="24.15" customHeight="1">
      <c r="A138" s="39"/>
      <c r="B138" s="40"/>
      <c r="C138" s="217" t="s">
        <v>205</v>
      </c>
      <c r="D138" s="217" t="s">
        <v>146</v>
      </c>
      <c r="E138" s="218" t="s">
        <v>1092</v>
      </c>
      <c r="F138" s="219" t="s">
        <v>1093</v>
      </c>
      <c r="G138" s="220" t="s">
        <v>318</v>
      </c>
      <c r="H138" s="221">
        <v>9</v>
      </c>
      <c r="I138" s="222"/>
      <c r="J138" s="223">
        <f>ROUND(I138*H138,2)</f>
        <v>0</v>
      </c>
      <c r="K138" s="219" t="s">
        <v>1</v>
      </c>
      <c r="L138" s="45"/>
      <c r="M138" s="224" t="s">
        <v>1</v>
      </c>
      <c r="N138" s="225" t="s">
        <v>41</v>
      </c>
      <c r="O138" s="92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8" t="s">
        <v>151</v>
      </c>
      <c r="AT138" s="228" t="s">
        <v>146</v>
      </c>
      <c r="AU138" s="228" t="s">
        <v>81</v>
      </c>
      <c r="AY138" s="18" t="s">
        <v>144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8" t="s">
        <v>81</v>
      </c>
      <c r="BK138" s="229">
        <f>ROUND(I138*H138,2)</f>
        <v>0</v>
      </c>
      <c r="BL138" s="18" t="s">
        <v>151</v>
      </c>
      <c r="BM138" s="228" t="s">
        <v>258</v>
      </c>
    </row>
    <row r="139" s="2" customFormat="1" ht="37.8" customHeight="1">
      <c r="A139" s="39"/>
      <c r="B139" s="40"/>
      <c r="C139" s="217" t="s">
        <v>8</v>
      </c>
      <c r="D139" s="217" t="s">
        <v>146</v>
      </c>
      <c r="E139" s="218" t="s">
        <v>1094</v>
      </c>
      <c r="F139" s="219" t="s">
        <v>1095</v>
      </c>
      <c r="G139" s="220" t="s">
        <v>318</v>
      </c>
      <c r="H139" s="221">
        <v>1</v>
      </c>
      <c r="I139" s="222"/>
      <c r="J139" s="223">
        <f>ROUND(I139*H139,2)</f>
        <v>0</v>
      </c>
      <c r="K139" s="219" t="s">
        <v>1</v>
      </c>
      <c r="L139" s="45"/>
      <c r="M139" s="224" t="s">
        <v>1</v>
      </c>
      <c r="N139" s="225" t="s">
        <v>41</v>
      </c>
      <c r="O139" s="92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8" t="s">
        <v>151</v>
      </c>
      <c r="AT139" s="228" t="s">
        <v>146</v>
      </c>
      <c r="AU139" s="228" t="s">
        <v>81</v>
      </c>
      <c r="AY139" s="18" t="s">
        <v>144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8" t="s">
        <v>81</v>
      </c>
      <c r="BK139" s="229">
        <f>ROUND(I139*H139,2)</f>
        <v>0</v>
      </c>
      <c r="BL139" s="18" t="s">
        <v>151</v>
      </c>
      <c r="BM139" s="228" t="s">
        <v>267</v>
      </c>
    </row>
    <row r="140" s="2" customFormat="1" ht="33" customHeight="1">
      <c r="A140" s="39"/>
      <c r="B140" s="40"/>
      <c r="C140" s="217" t="s">
        <v>213</v>
      </c>
      <c r="D140" s="217" t="s">
        <v>146</v>
      </c>
      <c r="E140" s="218" t="s">
        <v>1096</v>
      </c>
      <c r="F140" s="219" t="s">
        <v>1097</v>
      </c>
      <c r="G140" s="220" t="s">
        <v>318</v>
      </c>
      <c r="H140" s="221">
        <v>5</v>
      </c>
      <c r="I140" s="222"/>
      <c r="J140" s="223">
        <f>ROUND(I140*H140,2)</f>
        <v>0</v>
      </c>
      <c r="K140" s="219" t="s">
        <v>1</v>
      </c>
      <c r="L140" s="45"/>
      <c r="M140" s="224" t="s">
        <v>1</v>
      </c>
      <c r="N140" s="225" t="s">
        <v>41</v>
      </c>
      <c r="O140" s="92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8" t="s">
        <v>151</v>
      </c>
      <c r="AT140" s="228" t="s">
        <v>146</v>
      </c>
      <c r="AU140" s="228" t="s">
        <v>81</v>
      </c>
      <c r="AY140" s="18" t="s">
        <v>144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8" t="s">
        <v>81</v>
      </c>
      <c r="BK140" s="229">
        <f>ROUND(I140*H140,2)</f>
        <v>0</v>
      </c>
      <c r="BL140" s="18" t="s">
        <v>151</v>
      </c>
      <c r="BM140" s="228" t="s">
        <v>282</v>
      </c>
    </row>
    <row r="141" s="12" customFormat="1" ht="25.92" customHeight="1">
      <c r="A141" s="12"/>
      <c r="B141" s="201"/>
      <c r="C141" s="202"/>
      <c r="D141" s="203" t="s">
        <v>75</v>
      </c>
      <c r="E141" s="204" t="s">
        <v>151</v>
      </c>
      <c r="F141" s="204" t="s">
        <v>1098</v>
      </c>
      <c r="G141" s="202"/>
      <c r="H141" s="202"/>
      <c r="I141" s="205"/>
      <c r="J141" s="206">
        <f>BK141</f>
        <v>0</v>
      </c>
      <c r="K141" s="202"/>
      <c r="L141" s="207"/>
      <c r="M141" s="208"/>
      <c r="N141" s="209"/>
      <c r="O141" s="209"/>
      <c r="P141" s="210">
        <f>SUM(P142:P144)</f>
        <v>0</v>
      </c>
      <c r="Q141" s="209"/>
      <c r="R141" s="210">
        <f>SUM(R142:R144)</f>
        <v>0</v>
      </c>
      <c r="S141" s="209"/>
      <c r="T141" s="211">
        <f>SUM(T142:T144)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2" t="s">
        <v>81</v>
      </c>
      <c r="AT141" s="213" t="s">
        <v>75</v>
      </c>
      <c r="AU141" s="213" t="s">
        <v>76</v>
      </c>
      <c r="AY141" s="212" t="s">
        <v>144</v>
      </c>
      <c r="BK141" s="214">
        <f>SUM(BK142:BK144)</f>
        <v>0</v>
      </c>
    </row>
    <row r="142" s="2" customFormat="1" ht="16.5" customHeight="1">
      <c r="A142" s="39"/>
      <c r="B142" s="40"/>
      <c r="C142" s="217" t="s">
        <v>218</v>
      </c>
      <c r="D142" s="217" t="s">
        <v>146</v>
      </c>
      <c r="E142" s="218" t="s">
        <v>1099</v>
      </c>
      <c r="F142" s="219" t="s">
        <v>1100</v>
      </c>
      <c r="G142" s="220" t="s">
        <v>225</v>
      </c>
      <c r="H142" s="221">
        <v>20</v>
      </c>
      <c r="I142" s="222"/>
      <c r="J142" s="223">
        <f>ROUND(I142*H142,2)</f>
        <v>0</v>
      </c>
      <c r="K142" s="219" t="s">
        <v>1</v>
      </c>
      <c r="L142" s="45"/>
      <c r="M142" s="224" t="s">
        <v>1</v>
      </c>
      <c r="N142" s="225" t="s">
        <v>41</v>
      </c>
      <c r="O142" s="92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8" t="s">
        <v>151</v>
      </c>
      <c r="AT142" s="228" t="s">
        <v>146</v>
      </c>
      <c r="AU142" s="228" t="s">
        <v>81</v>
      </c>
      <c r="AY142" s="18" t="s">
        <v>144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8" t="s">
        <v>81</v>
      </c>
      <c r="BK142" s="229">
        <f>ROUND(I142*H142,2)</f>
        <v>0</v>
      </c>
      <c r="BL142" s="18" t="s">
        <v>151</v>
      </c>
      <c r="BM142" s="228" t="s">
        <v>292</v>
      </c>
    </row>
    <row r="143" s="2" customFormat="1" ht="16.5" customHeight="1">
      <c r="A143" s="39"/>
      <c r="B143" s="40"/>
      <c r="C143" s="217" t="s">
        <v>222</v>
      </c>
      <c r="D143" s="217" t="s">
        <v>146</v>
      </c>
      <c r="E143" s="218" t="s">
        <v>1101</v>
      </c>
      <c r="F143" s="219" t="s">
        <v>1102</v>
      </c>
      <c r="G143" s="220" t="s">
        <v>225</v>
      </c>
      <c r="H143" s="221">
        <v>160</v>
      </c>
      <c r="I143" s="222"/>
      <c r="J143" s="223">
        <f>ROUND(I143*H143,2)</f>
        <v>0</v>
      </c>
      <c r="K143" s="219" t="s">
        <v>1</v>
      </c>
      <c r="L143" s="45"/>
      <c r="M143" s="224" t="s">
        <v>1</v>
      </c>
      <c r="N143" s="225" t="s">
        <v>41</v>
      </c>
      <c r="O143" s="92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8" t="s">
        <v>151</v>
      </c>
      <c r="AT143" s="228" t="s">
        <v>146</v>
      </c>
      <c r="AU143" s="228" t="s">
        <v>81</v>
      </c>
      <c r="AY143" s="18" t="s">
        <v>144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8" t="s">
        <v>81</v>
      </c>
      <c r="BK143" s="229">
        <f>ROUND(I143*H143,2)</f>
        <v>0</v>
      </c>
      <c r="BL143" s="18" t="s">
        <v>151</v>
      </c>
      <c r="BM143" s="228" t="s">
        <v>301</v>
      </c>
    </row>
    <row r="144" s="2" customFormat="1" ht="16.5" customHeight="1">
      <c r="A144" s="39"/>
      <c r="B144" s="40"/>
      <c r="C144" s="217" t="s">
        <v>228</v>
      </c>
      <c r="D144" s="217" t="s">
        <v>146</v>
      </c>
      <c r="E144" s="218" t="s">
        <v>1103</v>
      </c>
      <c r="F144" s="219" t="s">
        <v>1104</v>
      </c>
      <c r="G144" s="220" t="s">
        <v>225</v>
      </c>
      <c r="H144" s="221">
        <v>155</v>
      </c>
      <c r="I144" s="222"/>
      <c r="J144" s="223">
        <f>ROUND(I144*H144,2)</f>
        <v>0</v>
      </c>
      <c r="K144" s="219" t="s">
        <v>1</v>
      </c>
      <c r="L144" s="45"/>
      <c r="M144" s="224" t="s">
        <v>1</v>
      </c>
      <c r="N144" s="225" t="s">
        <v>41</v>
      </c>
      <c r="O144" s="92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8" t="s">
        <v>151</v>
      </c>
      <c r="AT144" s="228" t="s">
        <v>146</v>
      </c>
      <c r="AU144" s="228" t="s">
        <v>81</v>
      </c>
      <c r="AY144" s="18" t="s">
        <v>144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8" t="s">
        <v>81</v>
      </c>
      <c r="BK144" s="229">
        <f>ROUND(I144*H144,2)</f>
        <v>0</v>
      </c>
      <c r="BL144" s="18" t="s">
        <v>151</v>
      </c>
      <c r="BM144" s="228" t="s">
        <v>315</v>
      </c>
    </row>
    <row r="145" s="12" customFormat="1" ht="25.92" customHeight="1">
      <c r="A145" s="12"/>
      <c r="B145" s="201"/>
      <c r="C145" s="202"/>
      <c r="D145" s="203" t="s">
        <v>75</v>
      </c>
      <c r="E145" s="204" t="s">
        <v>176</v>
      </c>
      <c r="F145" s="204" t="s">
        <v>1105</v>
      </c>
      <c r="G145" s="202"/>
      <c r="H145" s="202"/>
      <c r="I145" s="205"/>
      <c r="J145" s="206">
        <f>BK145</f>
        <v>0</v>
      </c>
      <c r="K145" s="202"/>
      <c r="L145" s="207"/>
      <c r="M145" s="208"/>
      <c r="N145" s="209"/>
      <c r="O145" s="209"/>
      <c r="P145" s="210">
        <f>SUM(P146:P147)</f>
        <v>0</v>
      </c>
      <c r="Q145" s="209"/>
      <c r="R145" s="210">
        <f>SUM(R146:R147)</f>
        <v>0</v>
      </c>
      <c r="S145" s="209"/>
      <c r="T145" s="211">
        <f>SUM(T146:T147)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2" t="s">
        <v>81</v>
      </c>
      <c r="AT145" s="213" t="s">
        <v>75</v>
      </c>
      <c r="AU145" s="213" t="s">
        <v>76</v>
      </c>
      <c r="AY145" s="212" t="s">
        <v>144</v>
      </c>
      <c r="BK145" s="214">
        <f>SUM(BK146:BK147)</f>
        <v>0</v>
      </c>
    </row>
    <row r="146" s="2" customFormat="1" ht="16.5" customHeight="1">
      <c r="A146" s="39"/>
      <c r="B146" s="40"/>
      <c r="C146" s="217" t="s">
        <v>233</v>
      </c>
      <c r="D146" s="217" t="s">
        <v>146</v>
      </c>
      <c r="E146" s="218" t="s">
        <v>1106</v>
      </c>
      <c r="F146" s="219" t="s">
        <v>1107</v>
      </c>
      <c r="G146" s="220" t="s">
        <v>225</v>
      </c>
      <c r="H146" s="221">
        <v>25</v>
      </c>
      <c r="I146" s="222"/>
      <c r="J146" s="223">
        <f>ROUND(I146*H146,2)</f>
        <v>0</v>
      </c>
      <c r="K146" s="219" t="s">
        <v>1</v>
      </c>
      <c r="L146" s="45"/>
      <c r="M146" s="224" t="s">
        <v>1</v>
      </c>
      <c r="N146" s="225" t="s">
        <v>41</v>
      </c>
      <c r="O146" s="92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8" t="s">
        <v>151</v>
      </c>
      <c r="AT146" s="228" t="s">
        <v>146</v>
      </c>
      <c r="AU146" s="228" t="s">
        <v>81</v>
      </c>
      <c r="AY146" s="18" t="s">
        <v>144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8" t="s">
        <v>81</v>
      </c>
      <c r="BK146" s="229">
        <f>ROUND(I146*H146,2)</f>
        <v>0</v>
      </c>
      <c r="BL146" s="18" t="s">
        <v>151</v>
      </c>
      <c r="BM146" s="228" t="s">
        <v>326</v>
      </c>
    </row>
    <row r="147" s="2" customFormat="1" ht="16.5" customHeight="1">
      <c r="A147" s="39"/>
      <c r="B147" s="40"/>
      <c r="C147" s="217" t="s">
        <v>238</v>
      </c>
      <c r="D147" s="217" t="s">
        <v>146</v>
      </c>
      <c r="E147" s="218" t="s">
        <v>1108</v>
      </c>
      <c r="F147" s="219" t="s">
        <v>1109</v>
      </c>
      <c r="G147" s="220" t="s">
        <v>225</v>
      </c>
      <c r="H147" s="221">
        <v>20</v>
      </c>
      <c r="I147" s="222"/>
      <c r="J147" s="223">
        <f>ROUND(I147*H147,2)</f>
        <v>0</v>
      </c>
      <c r="K147" s="219" t="s">
        <v>1</v>
      </c>
      <c r="L147" s="45"/>
      <c r="M147" s="224" t="s">
        <v>1</v>
      </c>
      <c r="N147" s="225" t="s">
        <v>41</v>
      </c>
      <c r="O147" s="92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8" t="s">
        <v>151</v>
      </c>
      <c r="AT147" s="228" t="s">
        <v>146</v>
      </c>
      <c r="AU147" s="228" t="s">
        <v>81</v>
      </c>
      <c r="AY147" s="18" t="s">
        <v>144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8" t="s">
        <v>81</v>
      </c>
      <c r="BK147" s="229">
        <f>ROUND(I147*H147,2)</f>
        <v>0</v>
      </c>
      <c r="BL147" s="18" t="s">
        <v>151</v>
      </c>
      <c r="BM147" s="228" t="s">
        <v>335</v>
      </c>
    </row>
    <row r="148" s="12" customFormat="1" ht="25.92" customHeight="1">
      <c r="A148" s="12"/>
      <c r="B148" s="201"/>
      <c r="C148" s="202"/>
      <c r="D148" s="203" t="s">
        <v>75</v>
      </c>
      <c r="E148" s="204" t="s">
        <v>167</v>
      </c>
      <c r="F148" s="204" t="s">
        <v>1110</v>
      </c>
      <c r="G148" s="202"/>
      <c r="H148" s="202"/>
      <c r="I148" s="205"/>
      <c r="J148" s="206">
        <f>BK148</f>
        <v>0</v>
      </c>
      <c r="K148" s="202"/>
      <c r="L148" s="207"/>
      <c r="M148" s="208"/>
      <c r="N148" s="209"/>
      <c r="O148" s="209"/>
      <c r="P148" s="210">
        <f>SUM(P149:P155)</f>
        <v>0</v>
      </c>
      <c r="Q148" s="209"/>
      <c r="R148" s="210">
        <f>SUM(R149:R155)</f>
        <v>0</v>
      </c>
      <c r="S148" s="209"/>
      <c r="T148" s="211">
        <f>SUM(T149:T155)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2" t="s">
        <v>81</v>
      </c>
      <c r="AT148" s="213" t="s">
        <v>75</v>
      </c>
      <c r="AU148" s="213" t="s">
        <v>76</v>
      </c>
      <c r="AY148" s="212" t="s">
        <v>144</v>
      </c>
      <c r="BK148" s="214">
        <f>SUM(BK149:BK155)</f>
        <v>0</v>
      </c>
    </row>
    <row r="149" s="2" customFormat="1" ht="33" customHeight="1">
      <c r="A149" s="39"/>
      <c r="B149" s="40"/>
      <c r="C149" s="217" t="s">
        <v>243</v>
      </c>
      <c r="D149" s="217" t="s">
        <v>146</v>
      </c>
      <c r="E149" s="218" t="s">
        <v>1111</v>
      </c>
      <c r="F149" s="219" t="s">
        <v>1112</v>
      </c>
      <c r="G149" s="220" t="s">
        <v>318</v>
      </c>
      <c r="H149" s="221">
        <v>4</v>
      </c>
      <c r="I149" s="222"/>
      <c r="J149" s="223">
        <f>ROUND(I149*H149,2)</f>
        <v>0</v>
      </c>
      <c r="K149" s="219" t="s">
        <v>1</v>
      </c>
      <c r="L149" s="45"/>
      <c r="M149" s="224" t="s">
        <v>1</v>
      </c>
      <c r="N149" s="225" t="s">
        <v>41</v>
      </c>
      <c r="O149" s="92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8" t="s">
        <v>151</v>
      </c>
      <c r="AT149" s="228" t="s">
        <v>146</v>
      </c>
      <c r="AU149" s="228" t="s">
        <v>81</v>
      </c>
      <c r="AY149" s="18" t="s">
        <v>144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8" t="s">
        <v>81</v>
      </c>
      <c r="BK149" s="229">
        <f>ROUND(I149*H149,2)</f>
        <v>0</v>
      </c>
      <c r="BL149" s="18" t="s">
        <v>151</v>
      </c>
      <c r="BM149" s="228" t="s">
        <v>344</v>
      </c>
    </row>
    <row r="150" s="2" customFormat="1" ht="24.15" customHeight="1">
      <c r="A150" s="39"/>
      <c r="B150" s="40"/>
      <c r="C150" s="217" t="s">
        <v>248</v>
      </c>
      <c r="D150" s="217" t="s">
        <v>146</v>
      </c>
      <c r="E150" s="218" t="s">
        <v>1113</v>
      </c>
      <c r="F150" s="219" t="s">
        <v>1114</v>
      </c>
      <c r="G150" s="220" t="s">
        <v>318</v>
      </c>
      <c r="H150" s="221">
        <v>4</v>
      </c>
      <c r="I150" s="222"/>
      <c r="J150" s="223">
        <f>ROUND(I150*H150,2)</f>
        <v>0</v>
      </c>
      <c r="K150" s="219" t="s">
        <v>1</v>
      </c>
      <c r="L150" s="45"/>
      <c r="M150" s="224" t="s">
        <v>1</v>
      </c>
      <c r="N150" s="225" t="s">
        <v>41</v>
      </c>
      <c r="O150" s="92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8" t="s">
        <v>151</v>
      </c>
      <c r="AT150" s="228" t="s">
        <v>146</v>
      </c>
      <c r="AU150" s="228" t="s">
        <v>81</v>
      </c>
      <c r="AY150" s="18" t="s">
        <v>144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8" t="s">
        <v>81</v>
      </c>
      <c r="BK150" s="229">
        <f>ROUND(I150*H150,2)</f>
        <v>0</v>
      </c>
      <c r="BL150" s="18" t="s">
        <v>151</v>
      </c>
      <c r="BM150" s="228" t="s">
        <v>353</v>
      </c>
    </row>
    <row r="151" s="2" customFormat="1" ht="24.15" customHeight="1">
      <c r="A151" s="39"/>
      <c r="B151" s="40"/>
      <c r="C151" s="217" t="s">
        <v>7</v>
      </c>
      <c r="D151" s="217" t="s">
        <v>146</v>
      </c>
      <c r="E151" s="218" t="s">
        <v>1115</v>
      </c>
      <c r="F151" s="219" t="s">
        <v>1116</v>
      </c>
      <c r="G151" s="220" t="s">
        <v>318</v>
      </c>
      <c r="H151" s="221">
        <v>1</v>
      </c>
      <c r="I151" s="222"/>
      <c r="J151" s="223">
        <f>ROUND(I151*H151,2)</f>
        <v>0</v>
      </c>
      <c r="K151" s="219" t="s">
        <v>1</v>
      </c>
      <c r="L151" s="45"/>
      <c r="M151" s="224" t="s">
        <v>1</v>
      </c>
      <c r="N151" s="225" t="s">
        <v>41</v>
      </c>
      <c r="O151" s="92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8" t="s">
        <v>151</v>
      </c>
      <c r="AT151" s="228" t="s">
        <v>146</v>
      </c>
      <c r="AU151" s="228" t="s">
        <v>81</v>
      </c>
      <c r="AY151" s="18" t="s">
        <v>144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8" t="s">
        <v>81</v>
      </c>
      <c r="BK151" s="229">
        <f>ROUND(I151*H151,2)</f>
        <v>0</v>
      </c>
      <c r="BL151" s="18" t="s">
        <v>151</v>
      </c>
      <c r="BM151" s="228" t="s">
        <v>361</v>
      </c>
    </row>
    <row r="152" s="2" customFormat="1" ht="24.15" customHeight="1">
      <c r="A152" s="39"/>
      <c r="B152" s="40"/>
      <c r="C152" s="217" t="s">
        <v>258</v>
      </c>
      <c r="D152" s="217" t="s">
        <v>146</v>
      </c>
      <c r="E152" s="218" t="s">
        <v>1117</v>
      </c>
      <c r="F152" s="219" t="s">
        <v>1118</v>
      </c>
      <c r="G152" s="220" t="s">
        <v>318</v>
      </c>
      <c r="H152" s="221">
        <v>1</v>
      </c>
      <c r="I152" s="222"/>
      <c r="J152" s="223">
        <f>ROUND(I152*H152,2)</f>
        <v>0</v>
      </c>
      <c r="K152" s="219" t="s">
        <v>1</v>
      </c>
      <c r="L152" s="45"/>
      <c r="M152" s="224" t="s">
        <v>1</v>
      </c>
      <c r="N152" s="225" t="s">
        <v>41</v>
      </c>
      <c r="O152" s="92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8" t="s">
        <v>151</v>
      </c>
      <c r="AT152" s="228" t="s">
        <v>146</v>
      </c>
      <c r="AU152" s="228" t="s">
        <v>81</v>
      </c>
      <c r="AY152" s="18" t="s">
        <v>144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8" t="s">
        <v>81</v>
      </c>
      <c r="BK152" s="229">
        <f>ROUND(I152*H152,2)</f>
        <v>0</v>
      </c>
      <c r="BL152" s="18" t="s">
        <v>151</v>
      </c>
      <c r="BM152" s="228" t="s">
        <v>372</v>
      </c>
    </row>
    <row r="153" s="2" customFormat="1" ht="24.15" customHeight="1">
      <c r="A153" s="39"/>
      <c r="B153" s="40"/>
      <c r="C153" s="217" t="s">
        <v>263</v>
      </c>
      <c r="D153" s="217" t="s">
        <v>146</v>
      </c>
      <c r="E153" s="218" t="s">
        <v>1119</v>
      </c>
      <c r="F153" s="219" t="s">
        <v>1120</v>
      </c>
      <c r="G153" s="220" t="s">
        <v>318</v>
      </c>
      <c r="H153" s="221">
        <v>2</v>
      </c>
      <c r="I153" s="222"/>
      <c r="J153" s="223">
        <f>ROUND(I153*H153,2)</f>
        <v>0</v>
      </c>
      <c r="K153" s="219" t="s">
        <v>1</v>
      </c>
      <c r="L153" s="45"/>
      <c r="M153" s="224" t="s">
        <v>1</v>
      </c>
      <c r="N153" s="225" t="s">
        <v>41</v>
      </c>
      <c r="O153" s="92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8" t="s">
        <v>151</v>
      </c>
      <c r="AT153" s="228" t="s">
        <v>146</v>
      </c>
      <c r="AU153" s="228" t="s">
        <v>81</v>
      </c>
      <c r="AY153" s="18" t="s">
        <v>144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8" t="s">
        <v>81</v>
      </c>
      <c r="BK153" s="229">
        <f>ROUND(I153*H153,2)</f>
        <v>0</v>
      </c>
      <c r="BL153" s="18" t="s">
        <v>151</v>
      </c>
      <c r="BM153" s="228" t="s">
        <v>382</v>
      </c>
    </row>
    <row r="154" s="2" customFormat="1" ht="62.7" customHeight="1">
      <c r="A154" s="39"/>
      <c r="B154" s="40"/>
      <c r="C154" s="217" t="s">
        <v>267</v>
      </c>
      <c r="D154" s="217" t="s">
        <v>146</v>
      </c>
      <c r="E154" s="218" t="s">
        <v>1121</v>
      </c>
      <c r="F154" s="219" t="s">
        <v>1122</v>
      </c>
      <c r="G154" s="220" t="s">
        <v>318</v>
      </c>
      <c r="H154" s="221">
        <v>1</v>
      </c>
      <c r="I154" s="222"/>
      <c r="J154" s="223">
        <f>ROUND(I154*H154,2)</f>
        <v>0</v>
      </c>
      <c r="K154" s="219" t="s">
        <v>1</v>
      </c>
      <c r="L154" s="45"/>
      <c r="M154" s="224" t="s">
        <v>1</v>
      </c>
      <c r="N154" s="225" t="s">
        <v>41</v>
      </c>
      <c r="O154" s="92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8" t="s">
        <v>151</v>
      </c>
      <c r="AT154" s="228" t="s">
        <v>146</v>
      </c>
      <c r="AU154" s="228" t="s">
        <v>81</v>
      </c>
      <c r="AY154" s="18" t="s">
        <v>144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8" t="s">
        <v>81</v>
      </c>
      <c r="BK154" s="229">
        <f>ROUND(I154*H154,2)</f>
        <v>0</v>
      </c>
      <c r="BL154" s="18" t="s">
        <v>151</v>
      </c>
      <c r="BM154" s="228" t="s">
        <v>391</v>
      </c>
    </row>
    <row r="155" s="2" customFormat="1" ht="33" customHeight="1">
      <c r="A155" s="39"/>
      <c r="B155" s="40"/>
      <c r="C155" s="217" t="s">
        <v>274</v>
      </c>
      <c r="D155" s="217" t="s">
        <v>146</v>
      </c>
      <c r="E155" s="218" t="s">
        <v>1123</v>
      </c>
      <c r="F155" s="219" t="s">
        <v>1124</v>
      </c>
      <c r="G155" s="220" t="s">
        <v>318</v>
      </c>
      <c r="H155" s="221">
        <v>1</v>
      </c>
      <c r="I155" s="222"/>
      <c r="J155" s="223">
        <f>ROUND(I155*H155,2)</f>
        <v>0</v>
      </c>
      <c r="K155" s="219" t="s">
        <v>1</v>
      </c>
      <c r="L155" s="45"/>
      <c r="M155" s="224" t="s">
        <v>1</v>
      </c>
      <c r="N155" s="225" t="s">
        <v>41</v>
      </c>
      <c r="O155" s="92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8" t="s">
        <v>151</v>
      </c>
      <c r="AT155" s="228" t="s">
        <v>146</v>
      </c>
      <c r="AU155" s="228" t="s">
        <v>81</v>
      </c>
      <c r="AY155" s="18" t="s">
        <v>144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8" t="s">
        <v>81</v>
      </c>
      <c r="BK155" s="229">
        <f>ROUND(I155*H155,2)</f>
        <v>0</v>
      </c>
      <c r="BL155" s="18" t="s">
        <v>151</v>
      </c>
      <c r="BM155" s="228" t="s">
        <v>401</v>
      </c>
    </row>
    <row r="156" s="12" customFormat="1" ht="25.92" customHeight="1">
      <c r="A156" s="12"/>
      <c r="B156" s="201"/>
      <c r="C156" s="202"/>
      <c r="D156" s="203" t="s">
        <v>75</v>
      </c>
      <c r="E156" s="204" t="s">
        <v>995</v>
      </c>
      <c r="F156" s="204" t="s">
        <v>1125</v>
      </c>
      <c r="G156" s="202"/>
      <c r="H156" s="202"/>
      <c r="I156" s="205"/>
      <c r="J156" s="206">
        <f>BK156</f>
        <v>0</v>
      </c>
      <c r="K156" s="202"/>
      <c r="L156" s="207"/>
      <c r="M156" s="208"/>
      <c r="N156" s="209"/>
      <c r="O156" s="209"/>
      <c r="P156" s="210">
        <f>P157</f>
        <v>0</v>
      </c>
      <c r="Q156" s="209"/>
      <c r="R156" s="210">
        <f>R157</f>
        <v>0</v>
      </c>
      <c r="S156" s="209"/>
      <c r="T156" s="211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2" t="s">
        <v>81</v>
      </c>
      <c r="AT156" s="213" t="s">
        <v>75</v>
      </c>
      <c r="AU156" s="213" t="s">
        <v>76</v>
      </c>
      <c r="AY156" s="212" t="s">
        <v>144</v>
      </c>
      <c r="BK156" s="214">
        <f>BK157</f>
        <v>0</v>
      </c>
    </row>
    <row r="157" s="2" customFormat="1" ht="37.8" customHeight="1">
      <c r="A157" s="39"/>
      <c r="B157" s="40"/>
      <c r="C157" s="217" t="s">
        <v>282</v>
      </c>
      <c r="D157" s="217" t="s">
        <v>146</v>
      </c>
      <c r="E157" s="218" t="s">
        <v>1126</v>
      </c>
      <c r="F157" s="219" t="s">
        <v>1127</v>
      </c>
      <c r="G157" s="220" t="s">
        <v>318</v>
      </c>
      <c r="H157" s="221">
        <v>1</v>
      </c>
      <c r="I157" s="222"/>
      <c r="J157" s="223">
        <f>ROUND(I157*H157,2)</f>
        <v>0</v>
      </c>
      <c r="K157" s="219" t="s">
        <v>1</v>
      </c>
      <c r="L157" s="45"/>
      <c r="M157" s="224" t="s">
        <v>1</v>
      </c>
      <c r="N157" s="225" t="s">
        <v>41</v>
      </c>
      <c r="O157" s="92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8" t="s">
        <v>151</v>
      </c>
      <c r="AT157" s="228" t="s">
        <v>146</v>
      </c>
      <c r="AU157" s="228" t="s">
        <v>81</v>
      </c>
      <c r="AY157" s="18" t="s">
        <v>144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8" t="s">
        <v>81</v>
      </c>
      <c r="BK157" s="229">
        <f>ROUND(I157*H157,2)</f>
        <v>0</v>
      </c>
      <c r="BL157" s="18" t="s">
        <v>151</v>
      </c>
      <c r="BM157" s="228" t="s">
        <v>413</v>
      </c>
    </row>
    <row r="158" s="12" customFormat="1" ht="25.92" customHeight="1">
      <c r="A158" s="12"/>
      <c r="B158" s="201"/>
      <c r="C158" s="202"/>
      <c r="D158" s="203" t="s">
        <v>75</v>
      </c>
      <c r="E158" s="204" t="s">
        <v>183</v>
      </c>
      <c r="F158" s="204" t="s">
        <v>1128</v>
      </c>
      <c r="G158" s="202"/>
      <c r="H158" s="202"/>
      <c r="I158" s="205"/>
      <c r="J158" s="206">
        <f>BK158</f>
        <v>0</v>
      </c>
      <c r="K158" s="202"/>
      <c r="L158" s="207"/>
      <c r="M158" s="208"/>
      <c r="N158" s="209"/>
      <c r="O158" s="209"/>
      <c r="P158" s="210">
        <f>SUM(P159:P165)</f>
        <v>0</v>
      </c>
      <c r="Q158" s="209"/>
      <c r="R158" s="210">
        <f>SUM(R159:R165)</f>
        <v>0</v>
      </c>
      <c r="S158" s="209"/>
      <c r="T158" s="211">
        <f>SUM(T159:T165)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2" t="s">
        <v>81</v>
      </c>
      <c r="AT158" s="213" t="s">
        <v>75</v>
      </c>
      <c r="AU158" s="213" t="s">
        <v>76</v>
      </c>
      <c r="AY158" s="212" t="s">
        <v>144</v>
      </c>
      <c r="BK158" s="214">
        <f>SUM(BK159:BK165)</f>
        <v>0</v>
      </c>
    </row>
    <row r="159" s="2" customFormat="1" ht="16.5" customHeight="1">
      <c r="A159" s="39"/>
      <c r="B159" s="40"/>
      <c r="C159" s="217" t="s">
        <v>287</v>
      </c>
      <c r="D159" s="217" t="s">
        <v>146</v>
      </c>
      <c r="E159" s="218" t="s">
        <v>1129</v>
      </c>
      <c r="F159" s="219" t="s">
        <v>1130</v>
      </c>
      <c r="G159" s="220" t="s">
        <v>1131</v>
      </c>
      <c r="H159" s="221">
        <v>5</v>
      </c>
      <c r="I159" s="222"/>
      <c r="J159" s="223">
        <f>ROUND(I159*H159,2)</f>
        <v>0</v>
      </c>
      <c r="K159" s="219" t="s">
        <v>1</v>
      </c>
      <c r="L159" s="45"/>
      <c r="M159" s="224" t="s">
        <v>1</v>
      </c>
      <c r="N159" s="225" t="s">
        <v>41</v>
      </c>
      <c r="O159" s="92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8" t="s">
        <v>151</v>
      </c>
      <c r="AT159" s="228" t="s">
        <v>146</v>
      </c>
      <c r="AU159" s="228" t="s">
        <v>81</v>
      </c>
      <c r="AY159" s="18" t="s">
        <v>144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8" t="s">
        <v>81</v>
      </c>
      <c r="BK159" s="229">
        <f>ROUND(I159*H159,2)</f>
        <v>0</v>
      </c>
      <c r="BL159" s="18" t="s">
        <v>151</v>
      </c>
      <c r="BM159" s="228" t="s">
        <v>420</v>
      </c>
    </row>
    <row r="160" s="2" customFormat="1" ht="16.5" customHeight="1">
      <c r="A160" s="39"/>
      <c r="B160" s="40"/>
      <c r="C160" s="217" t="s">
        <v>292</v>
      </c>
      <c r="D160" s="217" t="s">
        <v>146</v>
      </c>
      <c r="E160" s="218" t="s">
        <v>1132</v>
      </c>
      <c r="F160" s="219" t="s">
        <v>1133</v>
      </c>
      <c r="G160" s="220" t="s">
        <v>1131</v>
      </c>
      <c r="H160" s="221">
        <v>1</v>
      </c>
      <c r="I160" s="222"/>
      <c r="J160" s="223">
        <f>ROUND(I160*H160,2)</f>
        <v>0</v>
      </c>
      <c r="K160" s="219" t="s">
        <v>1</v>
      </c>
      <c r="L160" s="45"/>
      <c r="M160" s="224" t="s">
        <v>1</v>
      </c>
      <c r="N160" s="225" t="s">
        <v>41</v>
      </c>
      <c r="O160" s="92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28" t="s">
        <v>151</v>
      </c>
      <c r="AT160" s="228" t="s">
        <v>146</v>
      </c>
      <c r="AU160" s="228" t="s">
        <v>81</v>
      </c>
      <c r="AY160" s="18" t="s">
        <v>144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8" t="s">
        <v>81</v>
      </c>
      <c r="BK160" s="229">
        <f>ROUND(I160*H160,2)</f>
        <v>0</v>
      </c>
      <c r="BL160" s="18" t="s">
        <v>151</v>
      </c>
      <c r="BM160" s="228" t="s">
        <v>429</v>
      </c>
    </row>
    <row r="161" s="2" customFormat="1" ht="21.75" customHeight="1">
      <c r="A161" s="39"/>
      <c r="B161" s="40"/>
      <c r="C161" s="217" t="s">
        <v>296</v>
      </c>
      <c r="D161" s="217" t="s">
        <v>146</v>
      </c>
      <c r="E161" s="218" t="s">
        <v>1134</v>
      </c>
      <c r="F161" s="219" t="s">
        <v>1135</v>
      </c>
      <c r="G161" s="220" t="s">
        <v>1131</v>
      </c>
      <c r="H161" s="221">
        <v>10</v>
      </c>
      <c r="I161" s="222"/>
      <c r="J161" s="223">
        <f>ROUND(I161*H161,2)</f>
        <v>0</v>
      </c>
      <c r="K161" s="219" t="s">
        <v>1</v>
      </c>
      <c r="L161" s="45"/>
      <c r="M161" s="224" t="s">
        <v>1</v>
      </c>
      <c r="N161" s="225" t="s">
        <v>41</v>
      </c>
      <c r="O161" s="92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8" t="s">
        <v>151</v>
      </c>
      <c r="AT161" s="228" t="s">
        <v>146</v>
      </c>
      <c r="AU161" s="228" t="s">
        <v>81</v>
      </c>
      <c r="AY161" s="18" t="s">
        <v>144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8" t="s">
        <v>81</v>
      </c>
      <c r="BK161" s="229">
        <f>ROUND(I161*H161,2)</f>
        <v>0</v>
      </c>
      <c r="BL161" s="18" t="s">
        <v>151</v>
      </c>
      <c r="BM161" s="228" t="s">
        <v>439</v>
      </c>
    </row>
    <row r="162" s="2" customFormat="1" ht="24.15" customHeight="1">
      <c r="A162" s="39"/>
      <c r="B162" s="40"/>
      <c r="C162" s="217" t="s">
        <v>301</v>
      </c>
      <c r="D162" s="217" t="s">
        <v>146</v>
      </c>
      <c r="E162" s="218" t="s">
        <v>1136</v>
      </c>
      <c r="F162" s="219" t="s">
        <v>1137</v>
      </c>
      <c r="G162" s="220" t="s">
        <v>1131</v>
      </c>
      <c r="H162" s="221">
        <v>20</v>
      </c>
      <c r="I162" s="222"/>
      <c r="J162" s="223">
        <f>ROUND(I162*H162,2)</f>
        <v>0</v>
      </c>
      <c r="K162" s="219" t="s">
        <v>1</v>
      </c>
      <c r="L162" s="45"/>
      <c r="M162" s="224" t="s">
        <v>1</v>
      </c>
      <c r="N162" s="225" t="s">
        <v>41</v>
      </c>
      <c r="O162" s="92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8" t="s">
        <v>151</v>
      </c>
      <c r="AT162" s="228" t="s">
        <v>146</v>
      </c>
      <c r="AU162" s="228" t="s">
        <v>81</v>
      </c>
      <c r="AY162" s="18" t="s">
        <v>144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8" t="s">
        <v>81</v>
      </c>
      <c r="BK162" s="229">
        <f>ROUND(I162*H162,2)</f>
        <v>0</v>
      </c>
      <c r="BL162" s="18" t="s">
        <v>151</v>
      </c>
      <c r="BM162" s="228" t="s">
        <v>449</v>
      </c>
    </row>
    <row r="163" s="2" customFormat="1" ht="37.8" customHeight="1">
      <c r="A163" s="39"/>
      <c r="B163" s="40"/>
      <c r="C163" s="217" t="s">
        <v>307</v>
      </c>
      <c r="D163" s="217" t="s">
        <v>146</v>
      </c>
      <c r="E163" s="218" t="s">
        <v>1138</v>
      </c>
      <c r="F163" s="219" t="s">
        <v>1139</v>
      </c>
      <c r="G163" s="220" t="s">
        <v>1131</v>
      </c>
      <c r="H163" s="221">
        <v>4</v>
      </c>
      <c r="I163" s="222"/>
      <c r="J163" s="223">
        <f>ROUND(I163*H163,2)</f>
        <v>0</v>
      </c>
      <c r="K163" s="219" t="s">
        <v>1</v>
      </c>
      <c r="L163" s="45"/>
      <c r="M163" s="224" t="s">
        <v>1</v>
      </c>
      <c r="N163" s="225" t="s">
        <v>41</v>
      </c>
      <c r="O163" s="92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8" t="s">
        <v>151</v>
      </c>
      <c r="AT163" s="228" t="s">
        <v>146</v>
      </c>
      <c r="AU163" s="228" t="s">
        <v>81</v>
      </c>
      <c r="AY163" s="18" t="s">
        <v>144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8" t="s">
        <v>81</v>
      </c>
      <c r="BK163" s="229">
        <f>ROUND(I163*H163,2)</f>
        <v>0</v>
      </c>
      <c r="BL163" s="18" t="s">
        <v>151</v>
      </c>
      <c r="BM163" s="228" t="s">
        <v>456</v>
      </c>
    </row>
    <row r="164" s="2" customFormat="1" ht="24.15" customHeight="1">
      <c r="A164" s="39"/>
      <c r="B164" s="40"/>
      <c r="C164" s="217" t="s">
        <v>315</v>
      </c>
      <c r="D164" s="217" t="s">
        <v>146</v>
      </c>
      <c r="E164" s="218" t="s">
        <v>1140</v>
      </c>
      <c r="F164" s="219" t="s">
        <v>1141</v>
      </c>
      <c r="G164" s="220" t="s">
        <v>1131</v>
      </c>
      <c r="H164" s="221">
        <v>20</v>
      </c>
      <c r="I164" s="222"/>
      <c r="J164" s="223">
        <f>ROUND(I164*H164,2)</f>
        <v>0</v>
      </c>
      <c r="K164" s="219" t="s">
        <v>1</v>
      </c>
      <c r="L164" s="45"/>
      <c r="M164" s="224" t="s">
        <v>1</v>
      </c>
      <c r="N164" s="225" t="s">
        <v>41</v>
      </c>
      <c r="O164" s="92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8" t="s">
        <v>151</v>
      </c>
      <c r="AT164" s="228" t="s">
        <v>146</v>
      </c>
      <c r="AU164" s="228" t="s">
        <v>81</v>
      </c>
      <c r="AY164" s="18" t="s">
        <v>144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8" t="s">
        <v>81</v>
      </c>
      <c r="BK164" s="229">
        <f>ROUND(I164*H164,2)</f>
        <v>0</v>
      </c>
      <c r="BL164" s="18" t="s">
        <v>151</v>
      </c>
      <c r="BM164" s="228" t="s">
        <v>464</v>
      </c>
    </row>
    <row r="165" s="2" customFormat="1" ht="24.15" customHeight="1">
      <c r="A165" s="39"/>
      <c r="B165" s="40"/>
      <c r="C165" s="217" t="s">
        <v>320</v>
      </c>
      <c r="D165" s="217" t="s">
        <v>146</v>
      </c>
      <c r="E165" s="218" t="s">
        <v>1142</v>
      </c>
      <c r="F165" s="219" t="s">
        <v>1143</v>
      </c>
      <c r="G165" s="220" t="s">
        <v>1131</v>
      </c>
      <c r="H165" s="221">
        <v>3</v>
      </c>
      <c r="I165" s="222"/>
      <c r="J165" s="223">
        <f>ROUND(I165*H165,2)</f>
        <v>0</v>
      </c>
      <c r="K165" s="219" t="s">
        <v>1</v>
      </c>
      <c r="L165" s="45"/>
      <c r="M165" s="285" t="s">
        <v>1</v>
      </c>
      <c r="N165" s="286" t="s">
        <v>41</v>
      </c>
      <c r="O165" s="287"/>
      <c r="P165" s="288">
        <f>O165*H165</f>
        <v>0</v>
      </c>
      <c r="Q165" s="288">
        <v>0</v>
      </c>
      <c r="R165" s="288">
        <f>Q165*H165</f>
        <v>0</v>
      </c>
      <c r="S165" s="288">
        <v>0</v>
      </c>
      <c r="T165" s="28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28" t="s">
        <v>151</v>
      </c>
      <c r="AT165" s="228" t="s">
        <v>146</v>
      </c>
      <c r="AU165" s="228" t="s">
        <v>81</v>
      </c>
      <c r="AY165" s="18" t="s">
        <v>144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8" t="s">
        <v>81</v>
      </c>
      <c r="BK165" s="229">
        <f>ROUND(I165*H165,2)</f>
        <v>0</v>
      </c>
      <c r="BL165" s="18" t="s">
        <v>151</v>
      </c>
      <c r="BM165" s="228" t="s">
        <v>472</v>
      </c>
    </row>
    <row r="166" s="2" customFormat="1" ht="6.96" customHeight="1">
      <c r="A166" s="39"/>
      <c r="B166" s="67"/>
      <c r="C166" s="68"/>
      <c r="D166" s="68"/>
      <c r="E166" s="68"/>
      <c r="F166" s="68"/>
      <c r="G166" s="68"/>
      <c r="H166" s="68"/>
      <c r="I166" s="68"/>
      <c r="J166" s="68"/>
      <c r="K166" s="68"/>
      <c r="L166" s="45"/>
      <c r="M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</row>
  </sheetData>
  <sheetProtection sheet="1" autoFilter="0" formatColumns="0" formatRows="0" objects="1" scenarios="1" spinCount="100000" saltValue="CKn+xP+05AR1JaMJ5/+gpdlP3qbBFtfhJA7yoTQoywVLRVppcx0YfZgdP23slsWKCHD9zOcRj+K+jyKXPFYeZg==" hashValue="8GpUI1n0bNdZWmQOaRTAk4y5XcUH9rvyv4UDedDZ0J8f03dlAxmCMKqwNPzgGuNQgBEQoeR5qRKSI78DEfxN5w==" algorithmName="SHA-512" password="C6CD"/>
  <autoFilter ref="C123:K165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  <c r="AZ2" s="136" t="s">
        <v>96</v>
      </c>
      <c r="BA2" s="136" t="s">
        <v>1</v>
      </c>
      <c r="BB2" s="136" t="s">
        <v>1</v>
      </c>
      <c r="BC2" s="136" t="s">
        <v>97</v>
      </c>
      <c r="BD2" s="136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  <c r="AZ3" s="136" t="s">
        <v>98</v>
      </c>
      <c r="BA3" s="136" t="s">
        <v>1</v>
      </c>
      <c r="BB3" s="136" t="s">
        <v>1</v>
      </c>
      <c r="BC3" s="136" t="s">
        <v>99</v>
      </c>
      <c r="BD3" s="136" t="s">
        <v>86</v>
      </c>
    </row>
    <row r="4" s="1" customFormat="1" ht="24.96" customHeight="1">
      <c r="B4" s="21"/>
      <c r="D4" s="139" t="s">
        <v>100</v>
      </c>
      <c r="L4" s="21"/>
      <c r="M4" s="140" t="s">
        <v>10</v>
      </c>
      <c r="AT4" s="18" t="s">
        <v>4</v>
      </c>
      <c r="AZ4" s="136" t="s">
        <v>101</v>
      </c>
      <c r="BA4" s="136" t="s">
        <v>1</v>
      </c>
      <c r="BB4" s="136" t="s">
        <v>1</v>
      </c>
      <c r="BC4" s="136" t="s">
        <v>102</v>
      </c>
      <c r="BD4" s="136" t="s">
        <v>86</v>
      </c>
    </row>
    <row r="5" s="1" customFormat="1" ht="6.96" customHeight="1">
      <c r="B5" s="21"/>
      <c r="L5" s="21"/>
      <c r="AZ5" s="136" t="s">
        <v>103</v>
      </c>
      <c r="BA5" s="136" t="s">
        <v>1</v>
      </c>
      <c r="BB5" s="136" t="s">
        <v>1</v>
      </c>
      <c r="BC5" s="136" t="s">
        <v>104</v>
      </c>
      <c r="BD5" s="136" t="s">
        <v>86</v>
      </c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290" t="str">
        <f>'Rekapitulace stavby'!K6</f>
        <v>Vytvoření jednolůžkového pokoje pro pacienty na interním oddělení v oblastní nemocnici Jičín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757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2" t="s">
        <v>1144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3" t="s">
        <v>1</v>
      </c>
      <c r="G11" s="39"/>
      <c r="H11" s="39"/>
      <c r="I11" s="141" t="s">
        <v>19</v>
      </c>
      <c r="J11" s="143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3" t="s">
        <v>21</v>
      </c>
      <c r="G12" s="39"/>
      <c r="H12" s="39"/>
      <c r="I12" s="141" t="s">
        <v>22</v>
      </c>
      <c r="J12" s="144" t="str">
        <f>'Rekapitulace stavby'!AN8</f>
        <v>18. 9. 2024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3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3" t="s">
        <v>26</v>
      </c>
      <c r="F15" s="39"/>
      <c r="G15" s="39"/>
      <c r="H15" s="39"/>
      <c r="I15" s="141" t="s">
        <v>27</v>
      </c>
      <c r="J15" s="143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3"/>
      <c r="G18" s="143"/>
      <c r="H18" s="143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3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3" t="s">
        <v>31</v>
      </c>
      <c r="F21" s="39"/>
      <c r="G21" s="39"/>
      <c r="H21" s="39"/>
      <c r="I21" s="141" t="s">
        <v>27</v>
      </c>
      <c r="J21" s="143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3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3" t="str">
        <f>IF('Rekapitulace stavby'!E20="","",'Rekapitulace stavby'!E20)</f>
        <v>Martin Škrabal</v>
      </c>
      <c r="F24" s="39"/>
      <c r="G24" s="39"/>
      <c r="H24" s="39"/>
      <c r="I24" s="141" t="s">
        <v>27</v>
      </c>
      <c r="J24" s="143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9"/>
      <c r="E29" s="149"/>
      <c r="F29" s="149"/>
      <c r="G29" s="149"/>
      <c r="H29" s="149"/>
      <c r="I29" s="149"/>
      <c r="J29" s="149"/>
      <c r="K29" s="14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0" t="s">
        <v>36</v>
      </c>
      <c r="E30" s="39"/>
      <c r="F30" s="39"/>
      <c r="G30" s="39"/>
      <c r="H30" s="39"/>
      <c r="I30" s="39"/>
      <c r="J30" s="151">
        <f>ROUND(J119,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9"/>
      <c r="E31" s="149"/>
      <c r="F31" s="149"/>
      <c r="G31" s="149"/>
      <c r="H31" s="149"/>
      <c r="I31" s="149"/>
      <c r="J31" s="149"/>
      <c r="K31" s="14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2" t="s">
        <v>38</v>
      </c>
      <c r="G32" s="39"/>
      <c r="H32" s="39"/>
      <c r="I32" s="152" t="s">
        <v>37</v>
      </c>
      <c r="J32" s="152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3" t="s">
        <v>40</v>
      </c>
      <c r="E33" s="141" t="s">
        <v>41</v>
      </c>
      <c r="F33" s="154">
        <f>ROUND((SUM(BE119:BE139)),  2)</f>
        <v>0</v>
      </c>
      <c r="G33" s="39"/>
      <c r="H33" s="39"/>
      <c r="I33" s="155">
        <v>0.20999999999999999</v>
      </c>
      <c r="J33" s="154">
        <f>ROUND(((SUM(BE119:BE139))*I33),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4">
        <f>ROUND((SUM(BF119:BF139)),  2)</f>
        <v>0</v>
      </c>
      <c r="G34" s="39"/>
      <c r="H34" s="39"/>
      <c r="I34" s="155">
        <v>0.12</v>
      </c>
      <c r="J34" s="154">
        <f>ROUND(((SUM(BF119:BF139))*I34),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4">
        <f>ROUND((SUM(BG119:BG139)),  2)</f>
        <v>0</v>
      </c>
      <c r="G35" s="39"/>
      <c r="H35" s="39"/>
      <c r="I35" s="155">
        <v>0.20999999999999999</v>
      </c>
      <c r="J35" s="15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4">
        <f>ROUND((SUM(BH119:BH139)),  2)</f>
        <v>0</v>
      </c>
      <c r="G36" s="39"/>
      <c r="H36" s="39"/>
      <c r="I36" s="155">
        <v>0.12</v>
      </c>
      <c r="J36" s="15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4">
        <f>ROUND((SUM(BI119:BI139)),  2)</f>
        <v>0</v>
      </c>
      <c r="G37" s="39"/>
      <c r="H37" s="39"/>
      <c r="I37" s="155">
        <v>0</v>
      </c>
      <c r="J37" s="15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291" t="str">
        <f>E7</f>
        <v>Vytvoření jednolůžkového pokoje pro pacienty na interním oddělení v oblastní nemocnici Jičín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757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MP - Medicinální plyny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18. 9. 2024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40.05" customHeight="1">
      <c r="A91" s="39"/>
      <c r="B91" s="40"/>
      <c r="C91" s="33" t="s">
        <v>24</v>
      </c>
      <c r="D91" s="41"/>
      <c r="E91" s="41"/>
      <c r="F91" s="28" t="str">
        <f>E15</f>
        <v>Oblastní nemocnice Jičín a.s.</v>
      </c>
      <c r="G91" s="41"/>
      <c r="H91" s="41"/>
      <c r="I91" s="33" t="s">
        <v>30</v>
      </c>
      <c r="J91" s="37" t="str">
        <f>E21</f>
        <v>ATELIER H1 &amp; ATELIER HÁJEK s.r.o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Martin Škrabal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4" t="s">
        <v>106</v>
      </c>
      <c r="D94" s="175"/>
      <c r="E94" s="175"/>
      <c r="F94" s="175"/>
      <c r="G94" s="175"/>
      <c r="H94" s="175"/>
      <c r="I94" s="175"/>
      <c r="J94" s="176" t="s">
        <v>107</v>
      </c>
      <c r="K94" s="175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7" t="s">
        <v>108</v>
      </c>
      <c r="D96" s="41"/>
      <c r="E96" s="41"/>
      <c r="F96" s="41"/>
      <c r="G96" s="41"/>
      <c r="H96" s="41"/>
      <c r="I96" s="41"/>
      <c r="J96" s="111">
        <f>J119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109</v>
      </c>
    </row>
    <row r="97" s="9" customFormat="1" ht="24.96" customHeight="1">
      <c r="A97" s="9"/>
      <c r="B97" s="178"/>
      <c r="C97" s="179"/>
      <c r="D97" s="180" t="s">
        <v>1145</v>
      </c>
      <c r="E97" s="181"/>
      <c r="F97" s="181"/>
      <c r="G97" s="181"/>
      <c r="H97" s="181"/>
      <c r="I97" s="181"/>
      <c r="J97" s="182">
        <f>J120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8"/>
      <c r="C98" s="179"/>
      <c r="D98" s="180" t="s">
        <v>1146</v>
      </c>
      <c r="E98" s="181"/>
      <c r="F98" s="181"/>
      <c r="G98" s="181"/>
      <c r="H98" s="181"/>
      <c r="I98" s="181"/>
      <c r="J98" s="182">
        <f>J132</f>
        <v>0</v>
      </c>
      <c r="K98" s="179"/>
      <c r="L98" s="18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8"/>
      <c r="C99" s="179"/>
      <c r="D99" s="180" t="s">
        <v>1147</v>
      </c>
      <c r="E99" s="181"/>
      <c r="F99" s="181"/>
      <c r="G99" s="181"/>
      <c r="H99" s="181"/>
      <c r="I99" s="181"/>
      <c r="J99" s="182">
        <f>J134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6.96" customHeight="1">
      <c r="A101" s="39"/>
      <c r="B101" s="67"/>
      <c r="C101" s="68"/>
      <c r="D101" s="68"/>
      <c r="E101" s="68"/>
      <c r="F101" s="68"/>
      <c r="G101" s="68"/>
      <c r="H101" s="68"/>
      <c r="I101" s="68"/>
      <c r="J101" s="68"/>
      <c r="K101" s="68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5" s="2" customFormat="1" ht="6.96" customHeight="1">
      <c r="A105" s="39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24.96" customHeight="1">
      <c r="A106" s="39"/>
      <c r="B106" s="40"/>
      <c r="C106" s="24" t="s">
        <v>129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16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6.25" customHeight="1">
      <c r="A109" s="39"/>
      <c r="B109" s="40"/>
      <c r="C109" s="41"/>
      <c r="D109" s="41"/>
      <c r="E109" s="291" t="str">
        <f>E7</f>
        <v>Vytvoření jednolůžkového pokoje pro pacienty na interním oddělení v oblastní nemocnici Jičín</v>
      </c>
      <c r="F109" s="33"/>
      <c r="G109" s="33"/>
      <c r="H109" s="33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757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77" t="str">
        <f>E9</f>
        <v>MP - Medicinální plyny</v>
      </c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20</v>
      </c>
      <c r="D113" s="41"/>
      <c r="E113" s="41"/>
      <c r="F113" s="28" t="str">
        <f>F12</f>
        <v xml:space="preserve"> </v>
      </c>
      <c r="G113" s="41"/>
      <c r="H113" s="41"/>
      <c r="I113" s="33" t="s">
        <v>22</v>
      </c>
      <c r="J113" s="80" t="str">
        <f>IF(J12="","",J12)</f>
        <v>18. 9. 2024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40.05" customHeight="1">
      <c r="A115" s="39"/>
      <c r="B115" s="40"/>
      <c r="C115" s="33" t="s">
        <v>24</v>
      </c>
      <c r="D115" s="41"/>
      <c r="E115" s="41"/>
      <c r="F115" s="28" t="str">
        <f>E15</f>
        <v>Oblastní nemocnice Jičín a.s.</v>
      </c>
      <c r="G115" s="41"/>
      <c r="H115" s="41"/>
      <c r="I115" s="33" t="s">
        <v>30</v>
      </c>
      <c r="J115" s="37" t="str">
        <f>E21</f>
        <v>ATELIER H1 &amp; ATELIER HÁJEK s.r.o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28</v>
      </c>
      <c r="D116" s="41"/>
      <c r="E116" s="41"/>
      <c r="F116" s="28" t="str">
        <f>IF(E18="","",E18)</f>
        <v>Vyplň údaj</v>
      </c>
      <c r="G116" s="41"/>
      <c r="H116" s="41"/>
      <c r="I116" s="33" t="s">
        <v>33</v>
      </c>
      <c r="J116" s="37" t="str">
        <f>E24</f>
        <v>Martin Škrabal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0.32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1" customFormat="1" ht="29.28" customHeight="1">
      <c r="A118" s="190"/>
      <c r="B118" s="191"/>
      <c r="C118" s="192" t="s">
        <v>130</v>
      </c>
      <c r="D118" s="193" t="s">
        <v>61</v>
      </c>
      <c r="E118" s="193" t="s">
        <v>57</v>
      </c>
      <c r="F118" s="193" t="s">
        <v>58</v>
      </c>
      <c r="G118" s="193" t="s">
        <v>131</v>
      </c>
      <c r="H118" s="193" t="s">
        <v>132</v>
      </c>
      <c r="I118" s="193" t="s">
        <v>133</v>
      </c>
      <c r="J118" s="193" t="s">
        <v>107</v>
      </c>
      <c r="K118" s="194" t="s">
        <v>134</v>
      </c>
      <c r="L118" s="195"/>
      <c r="M118" s="101" t="s">
        <v>1</v>
      </c>
      <c r="N118" s="102" t="s">
        <v>40</v>
      </c>
      <c r="O118" s="102" t="s">
        <v>135</v>
      </c>
      <c r="P118" s="102" t="s">
        <v>136</v>
      </c>
      <c r="Q118" s="102" t="s">
        <v>137</v>
      </c>
      <c r="R118" s="102" t="s">
        <v>138</v>
      </c>
      <c r="S118" s="102" t="s">
        <v>139</v>
      </c>
      <c r="T118" s="103" t="s">
        <v>140</v>
      </c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</row>
    <row r="119" s="2" customFormat="1" ht="22.8" customHeight="1">
      <c r="A119" s="39"/>
      <c r="B119" s="40"/>
      <c r="C119" s="108" t="s">
        <v>141</v>
      </c>
      <c r="D119" s="41"/>
      <c r="E119" s="41"/>
      <c r="F119" s="41"/>
      <c r="G119" s="41"/>
      <c r="H119" s="41"/>
      <c r="I119" s="41"/>
      <c r="J119" s="196">
        <f>BK119</f>
        <v>0</v>
      </c>
      <c r="K119" s="41"/>
      <c r="L119" s="45"/>
      <c r="M119" s="104"/>
      <c r="N119" s="197"/>
      <c r="O119" s="105"/>
      <c r="P119" s="198">
        <f>P120+P132+P134</f>
        <v>0</v>
      </c>
      <c r="Q119" s="105"/>
      <c r="R119" s="198">
        <f>R120+R132+R134</f>
        <v>0</v>
      </c>
      <c r="S119" s="105"/>
      <c r="T119" s="199">
        <f>T120+T132+T134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75</v>
      </c>
      <c r="AU119" s="18" t="s">
        <v>109</v>
      </c>
      <c r="BK119" s="200">
        <f>BK120+BK132+BK134</f>
        <v>0</v>
      </c>
    </row>
    <row r="120" s="12" customFormat="1" ht="25.92" customHeight="1">
      <c r="A120" s="12"/>
      <c r="B120" s="201"/>
      <c r="C120" s="202"/>
      <c r="D120" s="203" t="s">
        <v>75</v>
      </c>
      <c r="E120" s="204" t="s">
        <v>995</v>
      </c>
      <c r="F120" s="204" t="s">
        <v>1148</v>
      </c>
      <c r="G120" s="202"/>
      <c r="H120" s="202"/>
      <c r="I120" s="205"/>
      <c r="J120" s="206">
        <f>BK120</f>
        <v>0</v>
      </c>
      <c r="K120" s="202"/>
      <c r="L120" s="207"/>
      <c r="M120" s="208"/>
      <c r="N120" s="209"/>
      <c r="O120" s="209"/>
      <c r="P120" s="210">
        <f>SUM(P121:P131)</f>
        <v>0</v>
      </c>
      <c r="Q120" s="209"/>
      <c r="R120" s="210">
        <f>SUM(R121:R131)</f>
        <v>0</v>
      </c>
      <c r="S120" s="209"/>
      <c r="T120" s="211">
        <f>SUM(T121:T131)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2" t="s">
        <v>81</v>
      </c>
      <c r="AT120" s="213" t="s">
        <v>75</v>
      </c>
      <c r="AU120" s="213" t="s">
        <v>76</v>
      </c>
      <c r="AY120" s="212" t="s">
        <v>144</v>
      </c>
      <c r="BK120" s="214">
        <f>SUM(BK121:BK131)</f>
        <v>0</v>
      </c>
    </row>
    <row r="121" s="2" customFormat="1" ht="16.5" customHeight="1">
      <c r="A121" s="39"/>
      <c r="B121" s="40"/>
      <c r="C121" s="217" t="s">
        <v>81</v>
      </c>
      <c r="D121" s="217" t="s">
        <v>146</v>
      </c>
      <c r="E121" s="218" t="s">
        <v>1149</v>
      </c>
      <c r="F121" s="219" t="s">
        <v>1150</v>
      </c>
      <c r="G121" s="220" t="s">
        <v>225</v>
      </c>
      <c r="H121" s="221">
        <v>12</v>
      </c>
      <c r="I121" s="222"/>
      <c r="J121" s="223">
        <f>ROUND(I121*H121,2)</f>
        <v>0</v>
      </c>
      <c r="K121" s="219" t="s">
        <v>1</v>
      </c>
      <c r="L121" s="45"/>
      <c r="M121" s="224" t="s">
        <v>1</v>
      </c>
      <c r="N121" s="225" t="s">
        <v>41</v>
      </c>
      <c r="O121" s="92"/>
      <c r="P121" s="226">
        <f>O121*H121</f>
        <v>0</v>
      </c>
      <c r="Q121" s="226">
        <v>0</v>
      </c>
      <c r="R121" s="226">
        <f>Q121*H121</f>
        <v>0</v>
      </c>
      <c r="S121" s="226">
        <v>0</v>
      </c>
      <c r="T121" s="227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8" t="s">
        <v>151</v>
      </c>
      <c r="AT121" s="228" t="s">
        <v>146</v>
      </c>
      <c r="AU121" s="228" t="s">
        <v>81</v>
      </c>
      <c r="AY121" s="18" t="s">
        <v>144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8" t="s">
        <v>81</v>
      </c>
      <c r="BK121" s="229">
        <f>ROUND(I121*H121,2)</f>
        <v>0</v>
      </c>
      <c r="BL121" s="18" t="s">
        <v>151</v>
      </c>
      <c r="BM121" s="228" t="s">
        <v>86</v>
      </c>
    </row>
    <row r="122" s="2" customFormat="1" ht="16.5" customHeight="1">
      <c r="A122" s="39"/>
      <c r="B122" s="40"/>
      <c r="C122" s="217" t="s">
        <v>86</v>
      </c>
      <c r="D122" s="217" t="s">
        <v>146</v>
      </c>
      <c r="E122" s="218" t="s">
        <v>1151</v>
      </c>
      <c r="F122" s="219" t="s">
        <v>1152</v>
      </c>
      <c r="G122" s="220" t="s">
        <v>318</v>
      </c>
      <c r="H122" s="221">
        <v>1</v>
      </c>
      <c r="I122" s="222"/>
      <c r="J122" s="223">
        <f>ROUND(I122*H122,2)</f>
        <v>0</v>
      </c>
      <c r="K122" s="219" t="s">
        <v>1</v>
      </c>
      <c r="L122" s="45"/>
      <c r="M122" s="224" t="s">
        <v>1</v>
      </c>
      <c r="N122" s="225" t="s">
        <v>41</v>
      </c>
      <c r="O122" s="92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8" t="s">
        <v>151</v>
      </c>
      <c r="AT122" s="228" t="s">
        <v>146</v>
      </c>
      <c r="AU122" s="228" t="s">
        <v>81</v>
      </c>
      <c r="AY122" s="18" t="s">
        <v>144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8" t="s">
        <v>81</v>
      </c>
      <c r="BK122" s="229">
        <f>ROUND(I122*H122,2)</f>
        <v>0</v>
      </c>
      <c r="BL122" s="18" t="s">
        <v>151</v>
      </c>
      <c r="BM122" s="228" t="s">
        <v>151</v>
      </c>
    </row>
    <row r="123" s="2" customFormat="1" ht="16.5" customHeight="1">
      <c r="A123" s="39"/>
      <c r="B123" s="40"/>
      <c r="C123" s="217" t="s">
        <v>99</v>
      </c>
      <c r="D123" s="217" t="s">
        <v>146</v>
      </c>
      <c r="E123" s="218" t="s">
        <v>1153</v>
      </c>
      <c r="F123" s="219" t="s">
        <v>1154</v>
      </c>
      <c r="G123" s="220" t="s">
        <v>1155</v>
      </c>
      <c r="H123" s="221">
        <v>50</v>
      </c>
      <c r="I123" s="222"/>
      <c r="J123" s="223">
        <f>ROUND(I123*H123,2)</f>
        <v>0</v>
      </c>
      <c r="K123" s="219" t="s">
        <v>1</v>
      </c>
      <c r="L123" s="45"/>
      <c r="M123" s="224" t="s">
        <v>1</v>
      </c>
      <c r="N123" s="225" t="s">
        <v>41</v>
      </c>
      <c r="O123" s="92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8" t="s">
        <v>151</v>
      </c>
      <c r="AT123" s="228" t="s">
        <v>146</v>
      </c>
      <c r="AU123" s="228" t="s">
        <v>81</v>
      </c>
      <c r="AY123" s="18" t="s">
        <v>144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8" t="s">
        <v>81</v>
      </c>
      <c r="BK123" s="229">
        <f>ROUND(I123*H123,2)</f>
        <v>0</v>
      </c>
      <c r="BL123" s="18" t="s">
        <v>151</v>
      </c>
      <c r="BM123" s="228" t="s">
        <v>167</v>
      </c>
    </row>
    <row r="124" s="2" customFormat="1" ht="16.5" customHeight="1">
      <c r="A124" s="39"/>
      <c r="B124" s="40"/>
      <c r="C124" s="217" t="s">
        <v>151</v>
      </c>
      <c r="D124" s="217" t="s">
        <v>146</v>
      </c>
      <c r="E124" s="218" t="s">
        <v>1156</v>
      </c>
      <c r="F124" s="219" t="s">
        <v>1157</v>
      </c>
      <c r="G124" s="220" t="s">
        <v>318</v>
      </c>
      <c r="H124" s="221">
        <v>2</v>
      </c>
      <c r="I124" s="222"/>
      <c r="J124" s="223">
        <f>ROUND(I124*H124,2)</f>
        <v>0</v>
      </c>
      <c r="K124" s="219" t="s">
        <v>1</v>
      </c>
      <c r="L124" s="45"/>
      <c r="M124" s="224" t="s">
        <v>1</v>
      </c>
      <c r="N124" s="225" t="s">
        <v>41</v>
      </c>
      <c r="O124" s="92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8" t="s">
        <v>151</v>
      </c>
      <c r="AT124" s="228" t="s">
        <v>146</v>
      </c>
      <c r="AU124" s="228" t="s">
        <v>81</v>
      </c>
      <c r="AY124" s="18" t="s">
        <v>144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8" t="s">
        <v>81</v>
      </c>
      <c r="BK124" s="229">
        <f>ROUND(I124*H124,2)</f>
        <v>0</v>
      </c>
      <c r="BL124" s="18" t="s">
        <v>151</v>
      </c>
      <c r="BM124" s="228" t="s">
        <v>187</v>
      </c>
    </row>
    <row r="125" s="2" customFormat="1" ht="16.5" customHeight="1">
      <c r="A125" s="39"/>
      <c r="B125" s="40"/>
      <c r="C125" s="217" t="s">
        <v>176</v>
      </c>
      <c r="D125" s="217" t="s">
        <v>146</v>
      </c>
      <c r="E125" s="218" t="s">
        <v>1158</v>
      </c>
      <c r="F125" s="219" t="s">
        <v>1159</v>
      </c>
      <c r="G125" s="220" t="s">
        <v>318</v>
      </c>
      <c r="H125" s="221">
        <v>10</v>
      </c>
      <c r="I125" s="222"/>
      <c r="J125" s="223">
        <f>ROUND(I125*H125,2)</f>
        <v>0</v>
      </c>
      <c r="K125" s="219" t="s">
        <v>1</v>
      </c>
      <c r="L125" s="45"/>
      <c r="M125" s="224" t="s">
        <v>1</v>
      </c>
      <c r="N125" s="225" t="s">
        <v>41</v>
      </c>
      <c r="O125" s="92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8" t="s">
        <v>151</v>
      </c>
      <c r="AT125" s="228" t="s">
        <v>146</v>
      </c>
      <c r="AU125" s="228" t="s">
        <v>81</v>
      </c>
      <c r="AY125" s="18" t="s">
        <v>144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8" t="s">
        <v>81</v>
      </c>
      <c r="BK125" s="229">
        <f>ROUND(I125*H125,2)</f>
        <v>0</v>
      </c>
      <c r="BL125" s="18" t="s">
        <v>151</v>
      </c>
      <c r="BM125" s="228" t="s">
        <v>200</v>
      </c>
    </row>
    <row r="126" s="2" customFormat="1" ht="16.5" customHeight="1">
      <c r="A126" s="39"/>
      <c r="B126" s="40"/>
      <c r="C126" s="217" t="s">
        <v>167</v>
      </c>
      <c r="D126" s="217" t="s">
        <v>146</v>
      </c>
      <c r="E126" s="218" t="s">
        <v>1160</v>
      </c>
      <c r="F126" s="219" t="s">
        <v>1161</v>
      </c>
      <c r="G126" s="220" t="s">
        <v>318</v>
      </c>
      <c r="H126" s="221">
        <v>3</v>
      </c>
      <c r="I126" s="222"/>
      <c r="J126" s="223">
        <f>ROUND(I126*H126,2)</f>
        <v>0</v>
      </c>
      <c r="K126" s="219" t="s">
        <v>1</v>
      </c>
      <c r="L126" s="45"/>
      <c r="M126" s="224" t="s">
        <v>1</v>
      </c>
      <c r="N126" s="225" t="s">
        <v>41</v>
      </c>
      <c r="O126" s="92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8" t="s">
        <v>151</v>
      </c>
      <c r="AT126" s="228" t="s">
        <v>146</v>
      </c>
      <c r="AU126" s="228" t="s">
        <v>81</v>
      </c>
      <c r="AY126" s="18" t="s">
        <v>144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8" t="s">
        <v>81</v>
      </c>
      <c r="BK126" s="229">
        <f>ROUND(I126*H126,2)</f>
        <v>0</v>
      </c>
      <c r="BL126" s="18" t="s">
        <v>151</v>
      </c>
      <c r="BM126" s="228" t="s">
        <v>8</v>
      </c>
    </row>
    <row r="127" s="2" customFormat="1" ht="16.5" customHeight="1">
      <c r="A127" s="39"/>
      <c r="B127" s="40"/>
      <c r="C127" s="217" t="s">
        <v>183</v>
      </c>
      <c r="D127" s="217" t="s">
        <v>146</v>
      </c>
      <c r="E127" s="218" t="s">
        <v>1162</v>
      </c>
      <c r="F127" s="219" t="s">
        <v>1163</v>
      </c>
      <c r="G127" s="220" t="s">
        <v>225</v>
      </c>
      <c r="H127" s="221">
        <v>12</v>
      </c>
      <c r="I127" s="222"/>
      <c r="J127" s="223">
        <f>ROUND(I127*H127,2)</f>
        <v>0</v>
      </c>
      <c r="K127" s="219" t="s">
        <v>1</v>
      </c>
      <c r="L127" s="45"/>
      <c r="M127" s="224" t="s">
        <v>1</v>
      </c>
      <c r="N127" s="225" t="s">
        <v>41</v>
      </c>
      <c r="O127" s="92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8" t="s">
        <v>151</v>
      </c>
      <c r="AT127" s="228" t="s">
        <v>146</v>
      </c>
      <c r="AU127" s="228" t="s">
        <v>81</v>
      </c>
      <c r="AY127" s="18" t="s">
        <v>144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8" t="s">
        <v>81</v>
      </c>
      <c r="BK127" s="229">
        <f>ROUND(I127*H127,2)</f>
        <v>0</v>
      </c>
      <c r="BL127" s="18" t="s">
        <v>151</v>
      </c>
      <c r="BM127" s="228" t="s">
        <v>218</v>
      </c>
    </row>
    <row r="128" s="2" customFormat="1" ht="16.5" customHeight="1">
      <c r="A128" s="39"/>
      <c r="B128" s="40"/>
      <c r="C128" s="217" t="s">
        <v>187</v>
      </c>
      <c r="D128" s="217" t="s">
        <v>146</v>
      </c>
      <c r="E128" s="218" t="s">
        <v>1164</v>
      </c>
      <c r="F128" s="219" t="s">
        <v>1165</v>
      </c>
      <c r="G128" s="220" t="s">
        <v>225</v>
      </c>
      <c r="H128" s="221">
        <v>12</v>
      </c>
      <c r="I128" s="222"/>
      <c r="J128" s="223">
        <f>ROUND(I128*H128,2)</f>
        <v>0</v>
      </c>
      <c r="K128" s="219" t="s">
        <v>1</v>
      </c>
      <c r="L128" s="45"/>
      <c r="M128" s="224" t="s">
        <v>1</v>
      </c>
      <c r="N128" s="225" t="s">
        <v>41</v>
      </c>
      <c r="O128" s="92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8" t="s">
        <v>151</v>
      </c>
      <c r="AT128" s="228" t="s">
        <v>146</v>
      </c>
      <c r="AU128" s="228" t="s">
        <v>81</v>
      </c>
      <c r="AY128" s="18" t="s">
        <v>144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8" t="s">
        <v>81</v>
      </c>
      <c r="BK128" s="229">
        <f>ROUND(I128*H128,2)</f>
        <v>0</v>
      </c>
      <c r="BL128" s="18" t="s">
        <v>151</v>
      </c>
      <c r="BM128" s="228" t="s">
        <v>228</v>
      </c>
    </row>
    <row r="129" s="2" customFormat="1" ht="16.5" customHeight="1">
      <c r="A129" s="39"/>
      <c r="B129" s="40"/>
      <c r="C129" s="217" t="s">
        <v>193</v>
      </c>
      <c r="D129" s="217" t="s">
        <v>146</v>
      </c>
      <c r="E129" s="218" t="s">
        <v>1166</v>
      </c>
      <c r="F129" s="219" t="s">
        <v>1167</v>
      </c>
      <c r="G129" s="220" t="s">
        <v>225</v>
      </c>
      <c r="H129" s="221">
        <v>12</v>
      </c>
      <c r="I129" s="222"/>
      <c r="J129" s="223">
        <f>ROUND(I129*H129,2)</f>
        <v>0</v>
      </c>
      <c r="K129" s="219" t="s">
        <v>1</v>
      </c>
      <c r="L129" s="45"/>
      <c r="M129" s="224" t="s">
        <v>1</v>
      </c>
      <c r="N129" s="225" t="s">
        <v>41</v>
      </c>
      <c r="O129" s="92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8" t="s">
        <v>151</v>
      </c>
      <c r="AT129" s="228" t="s">
        <v>146</v>
      </c>
      <c r="AU129" s="228" t="s">
        <v>81</v>
      </c>
      <c r="AY129" s="18" t="s">
        <v>144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8" t="s">
        <v>81</v>
      </c>
      <c r="BK129" s="229">
        <f>ROUND(I129*H129,2)</f>
        <v>0</v>
      </c>
      <c r="BL129" s="18" t="s">
        <v>151</v>
      </c>
      <c r="BM129" s="228" t="s">
        <v>238</v>
      </c>
    </row>
    <row r="130" s="2" customFormat="1" ht="16.5" customHeight="1">
      <c r="A130" s="39"/>
      <c r="B130" s="40"/>
      <c r="C130" s="217" t="s">
        <v>200</v>
      </c>
      <c r="D130" s="217" t="s">
        <v>146</v>
      </c>
      <c r="E130" s="218" t="s">
        <v>1168</v>
      </c>
      <c r="F130" s="219" t="s">
        <v>1169</v>
      </c>
      <c r="G130" s="220" t="s">
        <v>318</v>
      </c>
      <c r="H130" s="221">
        <v>2</v>
      </c>
      <c r="I130" s="222"/>
      <c r="J130" s="223">
        <f>ROUND(I130*H130,2)</f>
        <v>0</v>
      </c>
      <c r="K130" s="219" t="s">
        <v>1</v>
      </c>
      <c r="L130" s="45"/>
      <c r="M130" s="224" t="s">
        <v>1</v>
      </c>
      <c r="N130" s="225" t="s">
        <v>41</v>
      </c>
      <c r="O130" s="92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8" t="s">
        <v>151</v>
      </c>
      <c r="AT130" s="228" t="s">
        <v>146</v>
      </c>
      <c r="AU130" s="228" t="s">
        <v>81</v>
      </c>
      <c r="AY130" s="18" t="s">
        <v>144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8" t="s">
        <v>81</v>
      </c>
      <c r="BK130" s="229">
        <f>ROUND(I130*H130,2)</f>
        <v>0</v>
      </c>
      <c r="BL130" s="18" t="s">
        <v>151</v>
      </c>
      <c r="BM130" s="228" t="s">
        <v>248</v>
      </c>
    </row>
    <row r="131" s="2" customFormat="1" ht="16.5" customHeight="1">
      <c r="A131" s="39"/>
      <c r="B131" s="40"/>
      <c r="C131" s="217" t="s">
        <v>205</v>
      </c>
      <c r="D131" s="217" t="s">
        <v>146</v>
      </c>
      <c r="E131" s="218" t="s">
        <v>1170</v>
      </c>
      <c r="F131" s="219" t="s">
        <v>1171</v>
      </c>
      <c r="G131" s="220" t="s">
        <v>318</v>
      </c>
      <c r="H131" s="221">
        <v>2</v>
      </c>
      <c r="I131" s="222"/>
      <c r="J131" s="223">
        <f>ROUND(I131*H131,2)</f>
        <v>0</v>
      </c>
      <c r="K131" s="219" t="s">
        <v>1</v>
      </c>
      <c r="L131" s="45"/>
      <c r="M131" s="224" t="s">
        <v>1</v>
      </c>
      <c r="N131" s="225" t="s">
        <v>41</v>
      </c>
      <c r="O131" s="92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8" t="s">
        <v>151</v>
      </c>
      <c r="AT131" s="228" t="s">
        <v>146</v>
      </c>
      <c r="AU131" s="228" t="s">
        <v>81</v>
      </c>
      <c r="AY131" s="18" t="s">
        <v>144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8" t="s">
        <v>81</v>
      </c>
      <c r="BK131" s="229">
        <f>ROUND(I131*H131,2)</f>
        <v>0</v>
      </c>
      <c r="BL131" s="18" t="s">
        <v>151</v>
      </c>
      <c r="BM131" s="228" t="s">
        <v>258</v>
      </c>
    </row>
    <row r="132" s="12" customFormat="1" ht="25.92" customHeight="1">
      <c r="A132" s="12"/>
      <c r="B132" s="201"/>
      <c r="C132" s="202"/>
      <c r="D132" s="203" t="s">
        <v>75</v>
      </c>
      <c r="E132" s="204" t="s">
        <v>1025</v>
      </c>
      <c r="F132" s="204" t="s">
        <v>1172</v>
      </c>
      <c r="G132" s="202"/>
      <c r="H132" s="202"/>
      <c r="I132" s="205"/>
      <c r="J132" s="206">
        <f>BK132</f>
        <v>0</v>
      </c>
      <c r="K132" s="202"/>
      <c r="L132" s="207"/>
      <c r="M132" s="208"/>
      <c r="N132" s="209"/>
      <c r="O132" s="209"/>
      <c r="P132" s="210">
        <f>P133</f>
        <v>0</v>
      </c>
      <c r="Q132" s="209"/>
      <c r="R132" s="210">
        <f>R133</f>
        <v>0</v>
      </c>
      <c r="S132" s="209"/>
      <c r="T132" s="211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2" t="s">
        <v>81</v>
      </c>
      <c r="AT132" s="213" t="s">
        <v>75</v>
      </c>
      <c r="AU132" s="213" t="s">
        <v>76</v>
      </c>
      <c r="AY132" s="212" t="s">
        <v>144</v>
      </c>
      <c r="BK132" s="214">
        <f>BK133</f>
        <v>0</v>
      </c>
    </row>
    <row r="133" s="2" customFormat="1" ht="37.8" customHeight="1">
      <c r="A133" s="39"/>
      <c r="B133" s="40"/>
      <c r="C133" s="217" t="s">
        <v>8</v>
      </c>
      <c r="D133" s="217" t="s">
        <v>146</v>
      </c>
      <c r="E133" s="218" t="s">
        <v>1173</v>
      </c>
      <c r="F133" s="219" t="s">
        <v>1174</v>
      </c>
      <c r="G133" s="220" t="s">
        <v>318</v>
      </c>
      <c r="H133" s="221">
        <v>1</v>
      </c>
      <c r="I133" s="222"/>
      <c r="J133" s="223">
        <f>ROUND(I133*H133,2)</f>
        <v>0</v>
      </c>
      <c r="K133" s="219" t="s">
        <v>1</v>
      </c>
      <c r="L133" s="45"/>
      <c r="M133" s="224" t="s">
        <v>1</v>
      </c>
      <c r="N133" s="225" t="s">
        <v>41</v>
      </c>
      <c r="O133" s="92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28" t="s">
        <v>151</v>
      </c>
      <c r="AT133" s="228" t="s">
        <v>146</v>
      </c>
      <c r="AU133" s="228" t="s">
        <v>81</v>
      </c>
      <c r="AY133" s="18" t="s">
        <v>144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8" t="s">
        <v>81</v>
      </c>
      <c r="BK133" s="229">
        <f>ROUND(I133*H133,2)</f>
        <v>0</v>
      </c>
      <c r="BL133" s="18" t="s">
        <v>151</v>
      </c>
      <c r="BM133" s="228" t="s">
        <v>267</v>
      </c>
    </row>
    <row r="134" s="12" customFormat="1" ht="25.92" customHeight="1">
      <c r="A134" s="12"/>
      <c r="B134" s="201"/>
      <c r="C134" s="202"/>
      <c r="D134" s="203" t="s">
        <v>75</v>
      </c>
      <c r="E134" s="204" t="s">
        <v>1175</v>
      </c>
      <c r="F134" s="204" t="s">
        <v>1176</v>
      </c>
      <c r="G134" s="202"/>
      <c r="H134" s="202"/>
      <c r="I134" s="205"/>
      <c r="J134" s="206">
        <f>BK134</f>
        <v>0</v>
      </c>
      <c r="K134" s="202"/>
      <c r="L134" s="207"/>
      <c r="M134" s="208"/>
      <c r="N134" s="209"/>
      <c r="O134" s="209"/>
      <c r="P134" s="210">
        <f>SUM(P135:P139)</f>
        <v>0</v>
      </c>
      <c r="Q134" s="209"/>
      <c r="R134" s="210">
        <f>SUM(R135:R139)</f>
        <v>0</v>
      </c>
      <c r="S134" s="209"/>
      <c r="T134" s="211">
        <f>SUM(T135:T139)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2" t="s">
        <v>81</v>
      </c>
      <c r="AT134" s="213" t="s">
        <v>75</v>
      </c>
      <c r="AU134" s="213" t="s">
        <v>76</v>
      </c>
      <c r="AY134" s="212" t="s">
        <v>144</v>
      </c>
      <c r="BK134" s="214">
        <f>SUM(BK135:BK139)</f>
        <v>0</v>
      </c>
    </row>
    <row r="135" s="2" customFormat="1" ht="21.75" customHeight="1">
      <c r="A135" s="39"/>
      <c r="B135" s="40"/>
      <c r="C135" s="217" t="s">
        <v>213</v>
      </c>
      <c r="D135" s="217" t="s">
        <v>146</v>
      </c>
      <c r="E135" s="218" t="s">
        <v>1177</v>
      </c>
      <c r="F135" s="219" t="s">
        <v>1178</v>
      </c>
      <c r="G135" s="220" t="s">
        <v>318</v>
      </c>
      <c r="H135" s="221">
        <v>1</v>
      </c>
      <c r="I135" s="222"/>
      <c r="J135" s="223">
        <f>ROUND(I135*H135,2)</f>
        <v>0</v>
      </c>
      <c r="K135" s="219" t="s">
        <v>1</v>
      </c>
      <c r="L135" s="45"/>
      <c r="M135" s="224" t="s">
        <v>1</v>
      </c>
      <c r="N135" s="225" t="s">
        <v>41</v>
      </c>
      <c r="O135" s="92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8" t="s">
        <v>151</v>
      </c>
      <c r="AT135" s="228" t="s">
        <v>146</v>
      </c>
      <c r="AU135" s="228" t="s">
        <v>81</v>
      </c>
      <c r="AY135" s="18" t="s">
        <v>144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8" t="s">
        <v>81</v>
      </c>
      <c r="BK135" s="229">
        <f>ROUND(I135*H135,2)</f>
        <v>0</v>
      </c>
      <c r="BL135" s="18" t="s">
        <v>151</v>
      </c>
      <c r="BM135" s="228" t="s">
        <v>282</v>
      </c>
    </row>
    <row r="136" s="2" customFormat="1" ht="21.75" customHeight="1">
      <c r="A136" s="39"/>
      <c r="B136" s="40"/>
      <c r="C136" s="217" t="s">
        <v>218</v>
      </c>
      <c r="D136" s="217" t="s">
        <v>146</v>
      </c>
      <c r="E136" s="218" t="s">
        <v>1179</v>
      </c>
      <c r="F136" s="219" t="s">
        <v>1180</v>
      </c>
      <c r="G136" s="220" t="s">
        <v>318</v>
      </c>
      <c r="H136" s="221">
        <v>1</v>
      </c>
      <c r="I136" s="222"/>
      <c r="J136" s="223">
        <f>ROUND(I136*H136,2)</f>
        <v>0</v>
      </c>
      <c r="K136" s="219" t="s">
        <v>1</v>
      </c>
      <c r="L136" s="45"/>
      <c r="M136" s="224" t="s">
        <v>1</v>
      </c>
      <c r="N136" s="225" t="s">
        <v>41</v>
      </c>
      <c r="O136" s="92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8" t="s">
        <v>151</v>
      </c>
      <c r="AT136" s="228" t="s">
        <v>146</v>
      </c>
      <c r="AU136" s="228" t="s">
        <v>81</v>
      </c>
      <c r="AY136" s="18" t="s">
        <v>144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8" t="s">
        <v>81</v>
      </c>
      <c r="BK136" s="229">
        <f>ROUND(I136*H136,2)</f>
        <v>0</v>
      </c>
      <c r="BL136" s="18" t="s">
        <v>151</v>
      </c>
      <c r="BM136" s="228" t="s">
        <v>292</v>
      </c>
    </row>
    <row r="137" s="2" customFormat="1" ht="16.5" customHeight="1">
      <c r="A137" s="39"/>
      <c r="B137" s="40"/>
      <c r="C137" s="217" t="s">
        <v>222</v>
      </c>
      <c r="D137" s="217" t="s">
        <v>146</v>
      </c>
      <c r="E137" s="218" t="s">
        <v>1181</v>
      </c>
      <c r="F137" s="219" t="s">
        <v>1182</v>
      </c>
      <c r="G137" s="220" t="s">
        <v>318</v>
      </c>
      <c r="H137" s="221">
        <v>1</v>
      </c>
      <c r="I137" s="222"/>
      <c r="J137" s="223">
        <f>ROUND(I137*H137,2)</f>
        <v>0</v>
      </c>
      <c r="K137" s="219" t="s">
        <v>1</v>
      </c>
      <c r="L137" s="45"/>
      <c r="M137" s="224" t="s">
        <v>1</v>
      </c>
      <c r="N137" s="225" t="s">
        <v>41</v>
      </c>
      <c r="O137" s="92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8" t="s">
        <v>151</v>
      </c>
      <c r="AT137" s="228" t="s">
        <v>146</v>
      </c>
      <c r="AU137" s="228" t="s">
        <v>81</v>
      </c>
      <c r="AY137" s="18" t="s">
        <v>144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8" t="s">
        <v>81</v>
      </c>
      <c r="BK137" s="229">
        <f>ROUND(I137*H137,2)</f>
        <v>0</v>
      </c>
      <c r="BL137" s="18" t="s">
        <v>151</v>
      </c>
      <c r="BM137" s="228" t="s">
        <v>301</v>
      </c>
    </row>
    <row r="138" s="2" customFormat="1" ht="16.5" customHeight="1">
      <c r="A138" s="39"/>
      <c r="B138" s="40"/>
      <c r="C138" s="217" t="s">
        <v>228</v>
      </c>
      <c r="D138" s="217" t="s">
        <v>146</v>
      </c>
      <c r="E138" s="218" t="s">
        <v>1183</v>
      </c>
      <c r="F138" s="219" t="s">
        <v>1184</v>
      </c>
      <c r="G138" s="220" t="s">
        <v>318</v>
      </c>
      <c r="H138" s="221">
        <v>1</v>
      </c>
      <c r="I138" s="222"/>
      <c r="J138" s="223">
        <f>ROUND(I138*H138,2)</f>
        <v>0</v>
      </c>
      <c r="K138" s="219" t="s">
        <v>1</v>
      </c>
      <c r="L138" s="45"/>
      <c r="M138" s="224" t="s">
        <v>1</v>
      </c>
      <c r="N138" s="225" t="s">
        <v>41</v>
      </c>
      <c r="O138" s="92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8" t="s">
        <v>151</v>
      </c>
      <c r="AT138" s="228" t="s">
        <v>146</v>
      </c>
      <c r="AU138" s="228" t="s">
        <v>81</v>
      </c>
      <c r="AY138" s="18" t="s">
        <v>144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8" t="s">
        <v>81</v>
      </c>
      <c r="BK138" s="229">
        <f>ROUND(I138*H138,2)</f>
        <v>0</v>
      </c>
      <c r="BL138" s="18" t="s">
        <v>151</v>
      </c>
      <c r="BM138" s="228" t="s">
        <v>315</v>
      </c>
    </row>
    <row r="139" s="2" customFormat="1" ht="16.5" customHeight="1">
      <c r="A139" s="39"/>
      <c r="B139" s="40"/>
      <c r="C139" s="217" t="s">
        <v>233</v>
      </c>
      <c r="D139" s="217" t="s">
        <v>146</v>
      </c>
      <c r="E139" s="218" t="s">
        <v>1185</v>
      </c>
      <c r="F139" s="219" t="s">
        <v>1186</v>
      </c>
      <c r="G139" s="220" t="s">
        <v>318</v>
      </c>
      <c r="H139" s="221">
        <v>1</v>
      </c>
      <c r="I139" s="222"/>
      <c r="J139" s="223">
        <f>ROUND(I139*H139,2)</f>
        <v>0</v>
      </c>
      <c r="K139" s="219" t="s">
        <v>1</v>
      </c>
      <c r="L139" s="45"/>
      <c r="M139" s="285" t="s">
        <v>1</v>
      </c>
      <c r="N139" s="286" t="s">
        <v>41</v>
      </c>
      <c r="O139" s="287"/>
      <c r="P139" s="288">
        <f>O139*H139</f>
        <v>0</v>
      </c>
      <c r="Q139" s="288">
        <v>0</v>
      </c>
      <c r="R139" s="288">
        <f>Q139*H139</f>
        <v>0</v>
      </c>
      <c r="S139" s="288">
        <v>0</v>
      </c>
      <c r="T139" s="28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8" t="s">
        <v>151</v>
      </c>
      <c r="AT139" s="228" t="s">
        <v>146</v>
      </c>
      <c r="AU139" s="228" t="s">
        <v>81</v>
      </c>
      <c r="AY139" s="18" t="s">
        <v>144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8" t="s">
        <v>81</v>
      </c>
      <c r="BK139" s="229">
        <f>ROUND(I139*H139,2)</f>
        <v>0</v>
      </c>
      <c r="BL139" s="18" t="s">
        <v>151</v>
      </c>
      <c r="BM139" s="228" t="s">
        <v>326</v>
      </c>
    </row>
    <row r="140" s="2" customFormat="1" ht="6.96" customHeight="1">
      <c r="A140" s="39"/>
      <c r="B140" s="67"/>
      <c r="C140" s="68"/>
      <c r="D140" s="68"/>
      <c r="E140" s="68"/>
      <c r="F140" s="68"/>
      <c r="G140" s="68"/>
      <c r="H140" s="68"/>
      <c r="I140" s="68"/>
      <c r="J140" s="68"/>
      <c r="K140" s="68"/>
      <c r="L140" s="45"/>
      <c r="M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</row>
  </sheetData>
  <sheetProtection sheet="1" autoFilter="0" formatColumns="0" formatRows="0" objects="1" scenarios="1" spinCount="100000" saltValue="JrDEJgO9UNyBzNEem8VsckNiFjK95vfJgr6jQtg7Fj6LBt/JCguWVVKrymWZYoigIhk/NIQLCg93H0E70wJRpQ==" hashValue="ieMDqsU79PsmtJhiDTedtBRmdgMK13JefaC+kY6oNi3jffX0DPeYevuWOAYdsPXXZopXghwwzaRfOSR4Apy+Vg==" algorithmName="SHA-512" password="C6CD"/>
  <autoFilter ref="C118:K139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7"/>
      <c r="C3" s="138"/>
      <c r="D3" s="138"/>
      <c r="E3" s="138"/>
      <c r="F3" s="138"/>
      <c r="G3" s="138"/>
      <c r="H3" s="21"/>
    </row>
    <row r="4" s="1" customFormat="1" ht="24.96" customHeight="1">
      <c r="B4" s="21"/>
      <c r="C4" s="139" t="s">
        <v>1187</v>
      </c>
      <c r="H4" s="21"/>
    </row>
    <row r="5" s="1" customFormat="1" ht="12" customHeight="1">
      <c r="B5" s="21"/>
      <c r="C5" s="292" t="s">
        <v>13</v>
      </c>
      <c r="D5" s="147" t="s">
        <v>14</v>
      </c>
      <c r="E5" s="1"/>
      <c r="F5" s="1"/>
      <c r="H5" s="21"/>
    </row>
    <row r="6" s="1" customFormat="1" ht="36.96" customHeight="1">
      <c r="B6" s="21"/>
      <c r="C6" s="293" t="s">
        <v>16</v>
      </c>
      <c r="D6" s="294" t="s">
        <v>17</v>
      </c>
      <c r="E6" s="1"/>
      <c r="F6" s="1"/>
      <c r="H6" s="21"/>
    </row>
    <row r="7" s="1" customFormat="1" ht="24.75" customHeight="1">
      <c r="B7" s="21"/>
      <c r="C7" s="141" t="s">
        <v>22</v>
      </c>
      <c r="D7" s="144" t="str">
        <f>'Rekapitulace stavby'!AN8</f>
        <v>18. 9. 2024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90"/>
      <c r="B9" s="295"/>
      <c r="C9" s="296" t="s">
        <v>57</v>
      </c>
      <c r="D9" s="297" t="s">
        <v>58</v>
      </c>
      <c r="E9" s="297" t="s">
        <v>131</v>
      </c>
      <c r="F9" s="298" t="s">
        <v>1188</v>
      </c>
      <c r="G9" s="190"/>
      <c r="H9" s="295"/>
    </row>
    <row r="10" s="2" customFormat="1" ht="26.4" customHeight="1">
      <c r="A10" s="39"/>
      <c r="B10" s="45"/>
      <c r="C10" s="299" t="s">
        <v>14</v>
      </c>
      <c r="D10" s="299" t="s">
        <v>17</v>
      </c>
      <c r="E10" s="39"/>
      <c r="F10" s="39"/>
      <c r="G10" s="39"/>
      <c r="H10" s="45"/>
    </row>
    <row r="11" s="2" customFormat="1" ht="16.8" customHeight="1">
      <c r="A11" s="39"/>
      <c r="B11" s="45"/>
      <c r="C11" s="300" t="s">
        <v>98</v>
      </c>
      <c r="D11" s="301" t="s">
        <v>1</v>
      </c>
      <c r="E11" s="302" t="s">
        <v>1</v>
      </c>
      <c r="F11" s="303">
        <v>3</v>
      </c>
      <c r="G11" s="39"/>
      <c r="H11" s="45"/>
    </row>
    <row r="12" s="2" customFormat="1" ht="16.8" customHeight="1">
      <c r="A12" s="39"/>
      <c r="B12" s="45"/>
      <c r="C12" s="304" t="s">
        <v>1</v>
      </c>
      <c r="D12" s="304" t="s">
        <v>395</v>
      </c>
      <c r="E12" s="18" t="s">
        <v>1</v>
      </c>
      <c r="F12" s="305">
        <v>3</v>
      </c>
      <c r="G12" s="39"/>
      <c r="H12" s="45"/>
    </row>
    <row r="13" s="2" customFormat="1" ht="16.8" customHeight="1">
      <c r="A13" s="39"/>
      <c r="B13" s="45"/>
      <c r="C13" s="304" t="s">
        <v>98</v>
      </c>
      <c r="D13" s="304" t="s">
        <v>166</v>
      </c>
      <c r="E13" s="18" t="s">
        <v>1</v>
      </c>
      <c r="F13" s="305">
        <v>3</v>
      </c>
      <c r="G13" s="39"/>
      <c r="H13" s="45"/>
    </row>
    <row r="14" s="2" customFormat="1" ht="16.8" customHeight="1">
      <c r="A14" s="39"/>
      <c r="B14" s="45"/>
      <c r="C14" s="306" t="s">
        <v>1189</v>
      </c>
      <c r="D14" s="39"/>
      <c r="E14" s="39"/>
      <c r="F14" s="39"/>
      <c r="G14" s="39"/>
      <c r="H14" s="45"/>
    </row>
    <row r="15" s="2" customFormat="1" ht="16.8" customHeight="1">
      <c r="A15" s="39"/>
      <c r="B15" s="45"/>
      <c r="C15" s="304" t="s">
        <v>508</v>
      </c>
      <c r="D15" s="304" t="s">
        <v>509</v>
      </c>
      <c r="E15" s="18" t="s">
        <v>158</v>
      </c>
      <c r="F15" s="305">
        <v>3</v>
      </c>
      <c r="G15" s="39"/>
      <c r="H15" s="45"/>
    </row>
    <row r="16" s="2" customFormat="1" ht="16.8" customHeight="1">
      <c r="A16" s="39"/>
      <c r="B16" s="45"/>
      <c r="C16" s="304" t="s">
        <v>512</v>
      </c>
      <c r="D16" s="304" t="s">
        <v>513</v>
      </c>
      <c r="E16" s="18" t="s">
        <v>158</v>
      </c>
      <c r="F16" s="305">
        <v>3</v>
      </c>
      <c r="G16" s="39"/>
      <c r="H16" s="45"/>
    </row>
    <row r="17" s="2" customFormat="1" ht="16.8" customHeight="1">
      <c r="A17" s="39"/>
      <c r="B17" s="45"/>
      <c r="C17" s="304" t="s">
        <v>516</v>
      </c>
      <c r="D17" s="304" t="s">
        <v>517</v>
      </c>
      <c r="E17" s="18" t="s">
        <v>158</v>
      </c>
      <c r="F17" s="305">
        <v>3</v>
      </c>
      <c r="G17" s="39"/>
      <c r="H17" s="45"/>
    </row>
    <row r="18" s="2" customFormat="1" ht="16.8" customHeight="1">
      <c r="A18" s="39"/>
      <c r="B18" s="45"/>
      <c r="C18" s="304" t="s">
        <v>520</v>
      </c>
      <c r="D18" s="304" t="s">
        <v>521</v>
      </c>
      <c r="E18" s="18" t="s">
        <v>158</v>
      </c>
      <c r="F18" s="305">
        <v>3</v>
      </c>
      <c r="G18" s="39"/>
      <c r="H18" s="45"/>
    </row>
    <row r="19" s="2" customFormat="1">
      <c r="A19" s="39"/>
      <c r="B19" s="45"/>
      <c r="C19" s="304" t="s">
        <v>534</v>
      </c>
      <c r="D19" s="304" t="s">
        <v>535</v>
      </c>
      <c r="E19" s="18" t="s">
        <v>158</v>
      </c>
      <c r="F19" s="305">
        <v>3</v>
      </c>
      <c r="G19" s="39"/>
      <c r="H19" s="45"/>
    </row>
    <row r="20" s="2" customFormat="1" ht="16.8" customHeight="1">
      <c r="A20" s="39"/>
      <c r="B20" s="45"/>
      <c r="C20" s="304" t="s">
        <v>543</v>
      </c>
      <c r="D20" s="304" t="s">
        <v>544</v>
      </c>
      <c r="E20" s="18" t="s">
        <v>158</v>
      </c>
      <c r="F20" s="305">
        <v>3</v>
      </c>
      <c r="G20" s="39"/>
      <c r="H20" s="45"/>
    </row>
    <row r="21" s="2" customFormat="1" ht="16.8" customHeight="1">
      <c r="A21" s="39"/>
      <c r="B21" s="45"/>
      <c r="C21" s="304" t="s">
        <v>564</v>
      </c>
      <c r="D21" s="304" t="s">
        <v>565</v>
      </c>
      <c r="E21" s="18" t="s">
        <v>158</v>
      </c>
      <c r="F21" s="305">
        <v>3</v>
      </c>
      <c r="G21" s="39"/>
      <c r="H21" s="45"/>
    </row>
    <row r="22" s="2" customFormat="1" ht="16.8" customHeight="1">
      <c r="A22" s="39"/>
      <c r="B22" s="45"/>
      <c r="C22" s="300" t="s">
        <v>103</v>
      </c>
      <c r="D22" s="301" t="s">
        <v>1</v>
      </c>
      <c r="E22" s="302" t="s">
        <v>1</v>
      </c>
      <c r="F22" s="303">
        <v>123.742</v>
      </c>
      <c r="G22" s="39"/>
      <c r="H22" s="45"/>
    </row>
    <row r="23" s="2" customFormat="1" ht="16.8" customHeight="1">
      <c r="A23" s="39"/>
      <c r="B23" s="45"/>
      <c r="C23" s="304" t="s">
        <v>1</v>
      </c>
      <c r="D23" s="304" t="s">
        <v>733</v>
      </c>
      <c r="E23" s="18" t="s">
        <v>1</v>
      </c>
      <c r="F23" s="305">
        <v>120.742</v>
      </c>
      <c r="G23" s="39"/>
      <c r="H23" s="45"/>
    </row>
    <row r="24" s="2" customFormat="1" ht="16.8" customHeight="1">
      <c r="A24" s="39"/>
      <c r="B24" s="45"/>
      <c r="C24" s="304" t="s">
        <v>1</v>
      </c>
      <c r="D24" s="304" t="s">
        <v>734</v>
      </c>
      <c r="E24" s="18" t="s">
        <v>1</v>
      </c>
      <c r="F24" s="305">
        <v>3</v>
      </c>
      <c r="G24" s="39"/>
      <c r="H24" s="45"/>
    </row>
    <row r="25" s="2" customFormat="1" ht="16.8" customHeight="1">
      <c r="A25" s="39"/>
      <c r="B25" s="45"/>
      <c r="C25" s="304" t="s">
        <v>103</v>
      </c>
      <c r="D25" s="304" t="s">
        <v>166</v>
      </c>
      <c r="E25" s="18" t="s">
        <v>1</v>
      </c>
      <c r="F25" s="305">
        <v>123.742</v>
      </c>
      <c r="G25" s="39"/>
      <c r="H25" s="45"/>
    </row>
    <row r="26" s="2" customFormat="1" ht="16.8" customHeight="1">
      <c r="A26" s="39"/>
      <c r="B26" s="45"/>
      <c r="C26" s="306" t="s">
        <v>1189</v>
      </c>
      <c r="D26" s="39"/>
      <c r="E26" s="39"/>
      <c r="F26" s="39"/>
      <c r="G26" s="39"/>
      <c r="H26" s="45"/>
    </row>
    <row r="27" s="2" customFormat="1" ht="16.8" customHeight="1">
      <c r="A27" s="39"/>
      <c r="B27" s="45"/>
      <c r="C27" s="304" t="s">
        <v>730</v>
      </c>
      <c r="D27" s="304" t="s">
        <v>731</v>
      </c>
      <c r="E27" s="18" t="s">
        <v>158</v>
      </c>
      <c r="F27" s="305">
        <v>123.742</v>
      </c>
      <c r="G27" s="39"/>
      <c r="H27" s="45"/>
    </row>
    <row r="28" s="2" customFormat="1" ht="16.8" customHeight="1">
      <c r="A28" s="39"/>
      <c r="B28" s="45"/>
      <c r="C28" s="304" t="s">
        <v>736</v>
      </c>
      <c r="D28" s="304" t="s">
        <v>737</v>
      </c>
      <c r="E28" s="18" t="s">
        <v>158</v>
      </c>
      <c r="F28" s="305">
        <v>123.742</v>
      </c>
      <c r="G28" s="39"/>
      <c r="H28" s="45"/>
    </row>
    <row r="29" s="2" customFormat="1">
      <c r="A29" s="39"/>
      <c r="B29" s="45"/>
      <c r="C29" s="304" t="s">
        <v>740</v>
      </c>
      <c r="D29" s="304" t="s">
        <v>741</v>
      </c>
      <c r="E29" s="18" t="s">
        <v>158</v>
      </c>
      <c r="F29" s="305">
        <v>123.742</v>
      </c>
      <c r="G29" s="39"/>
      <c r="H29" s="45"/>
    </row>
    <row r="30" s="2" customFormat="1" ht="16.8" customHeight="1">
      <c r="A30" s="39"/>
      <c r="B30" s="45"/>
      <c r="C30" s="300" t="s">
        <v>101</v>
      </c>
      <c r="D30" s="301" t="s">
        <v>1</v>
      </c>
      <c r="E30" s="302" t="s">
        <v>1</v>
      </c>
      <c r="F30" s="303">
        <v>15.199999999999999</v>
      </c>
      <c r="G30" s="39"/>
      <c r="H30" s="45"/>
    </row>
    <row r="31" s="2" customFormat="1" ht="16.8" customHeight="1">
      <c r="A31" s="39"/>
      <c r="B31" s="45"/>
      <c r="C31" s="304" t="s">
        <v>1</v>
      </c>
      <c r="D31" s="304" t="s">
        <v>648</v>
      </c>
      <c r="E31" s="18" t="s">
        <v>1</v>
      </c>
      <c r="F31" s="305">
        <v>15.199999999999999</v>
      </c>
      <c r="G31" s="39"/>
      <c r="H31" s="45"/>
    </row>
    <row r="32" s="2" customFormat="1" ht="16.8" customHeight="1">
      <c r="A32" s="39"/>
      <c r="B32" s="45"/>
      <c r="C32" s="304" t="s">
        <v>101</v>
      </c>
      <c r="D32" s="304" t="s">
        <v>166</v>
      </c>
      <c r="E32" s="18" t="s">
        <v>1</v>
      </c>
      <c r="F32" s="305">
        <v>15.199999999999999</v>
      </c>
      <c r="G32" s="39"/>
      <c r="H32" s="45"/>
    </row>
    <row r="33" s="2" customFormat="1" ht="16.8" customHeight="1">
      <c r="A33" s="39"/>
      <c r="B33" s="45"/>
      <c r="C33" s="306" t="s">
        <v>1189</v>
      </c>
      <c r="D33" s="39"/>
      <c r="E33" s="39"/>
      <c r="F33" s="39"/>
      <c r="G33" s="39"/>
      <c r="H33" s="45"/>
    </row>
    <row r="34" s="2" customFormat="1" ht="16.8" customHeight="1">
      <c r="A34" s="39"/>
      <c r="B34" s="45"/>
      <c r="C34" s="304" t="s">
        <v>645</v>
      </c>
      <c r="D34" s="304" t="s">
        <v>646</v>
      </c>
      <c r="E34" s="18" t="s">
        <v>158</v>
      </c>
      <c r="F34" s="305">
        <v>15.199999999999999</v>
      </c>
      <c r="G34" s="39"/>
      <c r="H34" s="45"/>
    </row>
    <row r="35" s="2" customFormat="1" ht="16.8" customHeight="1">
      <c r="A35" s="39"/>
      <c r="B35" s="45"/>
      <c r="C35" s="304" t="s">
        <v>650</v>
      </c>
      <c r="D35" s="304" t="s">
        <v>651</v>
      </c>
      <c r="E35" s="18" t="s">
        <v>158</v>
      </c>
      <c r="F35" s="305">
        <v>15.199999999999999</v>
      </c>
      <c r="G35" s="39"/>
      <c r="H35" s="45"/>
    </row>
    <row r="36" s="2" customFormat="1">
      <c r="A36" s="39"/>
      <c r="B36" s="45"/>
      <c r="C36" s="304" t="s">
        <v>664</v>
      </c>
      <c r="D36" s="304" t="s">
        <v>665</v>
      </c>
      <c r="E36" s="18" t="s">
        <v>158</v>
      </c>
      <c r="F36" s="305">
        <v>15.199999999999999</v>
      </c>
      <c r="G36" s="39"/>
      <c r="H36" s="45"/>
    </row>
    <row r="37" s="2" customFormat="1" ht="16.8" customHeight="1">
      <c r="A37" s="39"/>
      <c r="B37" s="45"/>
      <c r="C37" s="304" t="s">
        <v>704</v>
      </c>
      <c r="D37" s="304" t="s">
        <v>705</v>
      </c>
      <c r="E37" s="18" t="s">
        <v>158</v>
      </c>
      <c r="F37" s="305">
        <v>15.199999999999999</v>
      </c>
      <c r="G37" s="39"/>
      <c r="H37" s="45"/>
    </row>
    <row r="38" s="2" customFormat="1" ht="16.8" customHeight="1">
      <c r="A38" s="39"/>
      <c r="B38" s="45"/>
      <c r="C38" s="300" t="s">
        <v>96</v>
      </c>
      <c r="D38" s="301" t="s">
        <v>1</v>
      </c>
      <c r="E38" s="302" t="s">
        <v>1</v>
      </c>
      <c r="F38" s="303">
        <v>35</v>
      </c>
      <c r="G38" s="39"/>
      <c r="H38" s="45"/>
    </row>
    <row r="39" s="2" customFormat="1" ht="16.8" customHeight="1">
      <c r="A39" s="39"/>
      <c r="B39" s="45"/>
      <c r="C39" s="304" t="s">
        <v>1</v>
      </c>
      <c r="D39" s="304" t="s">
        <v>577</v>
      </c>
      <c r="E39" s="18" t="s">
        <v>1</v>
      </c>
      <c r="F39" s="305">
        <v>20.5</v>
      </c>
      <c r="G39" s="39"/>
      <c r="H39" s="45"/>
    </row>
    <row r="40" s="2" customFormat="1" ht="16.8" customHeight="1">
      <c r="A40" s="39"/>
      <c r="B40" s="45"/>
      <c r="C40" s="304" t="s">
        <v>1</v>
      </c>
      <c r="D40" s="304" t="s">
        <v>578</v>
      </c>
      <c r="E40" s="18" t="s">
        <v>1</v>
      </c>
      <c r="F40" s="305">
        <v>14.5</v>
      </c>
      <c r="G40" s="39"/>
      <c r="H40" s="45"/>
    </row>
    <row r="41" s="2" customFormat="1" ht="16.8" customHeight="1">
      <c r="A41" s="39"/>
      <c r="B41" s="45"/>
      <c r="C41" s="304" t="s">
        <v>96</v>
      </c>
      <c r="D41" s="304" t="s">
        <v>166</v>
      </c>
      <c r="E41" s="18" t="s">
        <v>1</v>
      </c>
      <c r="F41" s="305">
        <v>35</v>
      </c>
      <c r="G41" s="39"/>
      <c r="H41" s="45"/>
    </row>
    <row r="42" s="2" customFormat="1" ht="16.8" customHeight="1">
      <c r="A42" s="39"/>
      <c r="B42" s="45"/>
      <c r="C42" s="306" t="s">
        <v>1189</v>
      </c>
      <c r="D42" s="39"/>
      <c r="E42" s="39"/>
      <c r="F42" s="39"/>
      <c r="G42" s="39"/>
      <c r="H42" s="45"/>
    </row>
    <row r="43" s="2" customFormat="1" ht="16.8" customHeight="1">
      <c r="A43" s="39"/>
      <c r="B43" s="45"/>
      <c r="C43" s="304" t="s">
        <v>574</v>
      </c>
      <c r="D43" s="304" t="s">
        <v>575</v>
      </c>
      <c r="E43" s="18" t="s">
        <v>158</v>
      </c>
      <c r="F43" s="305">
        <v>35</v>
      </c>
      <c r="G43" s="39"/>
      <c r="H43" s="45"/>
    </row>
    <row r="44" s="2" customFormat="1" ht="16.8" customHeight="1">
      <c r="A44" s="39"/>
      <c r="B44" s="45"/>
      <c r="C44" s="304" t="s">
        <v>580</v>
      </c>
      <c r="D44" s="304" t="s">
        <v>581</v>
      </c>
      <c r="E44" s="18" t="s">
        <v>158</v>
      </c>
      <c r="F44" s="305">
        <v>35</v>
      </c>
      <c r="G44" s="39"/>
      <c r="H44" s="45"/>
    </row>
    <row r="45" s="2" customFormat="1" ht="16.8" customHeight="1">
      <c r="A45" s="39"/>
      <c r="B45" s="45"/>
      <c r="C45" s="304" t="s">
        <v>584</v>
      </c>
      <c r="D45" s="304" t="s">
        <v>585</v>
      </c>
      <c r="E45" s="18" t="s">
        <v>158</v>
      </c>
      <c r="F45" s="305">
        <v>35</v>
      </c>
      <c r="G45" s="39"/>
      <c r="H45" s="45"/>
    </row>
    <row r="46" s="2" customFormat="1">
      <c r="A46" s="39"/>
      <c r="B46" s="45"/>
      <c r="C46" s="304" t="s">
        <v>588</v>
      </c>
      <c r="D46" s="304" t="s">
        <v>589</v>
      </c>
      <c r="E46" s="18" t="s">
        <v>158</v>
      </c>
      <c r="F46" s="305">
        <v>35</v>
      </c>
      <c r="G46" s="39"/>
      <c r="H46" s="45"/>
    </row>
    <row r="47" s="2" customFormat="1" ht="16.8" customHeight="1">
      <c r="A47" s="39"/>
      <c r="B47" s="45"/>
      <c r="C47" s="304" t="s">
        <v>598</v>
      </c>
      <c r="D47" s="304" t="s">
        <v>599</v>
      </c>
      <c r="E47" s="18" t="s">
        <v>158</v>
      </c>
      <c r="F47" s="305">
        <v>35</v>
      </c>
      <c r="G47" s="39"/>
      <c r="H47" s="45"/>
    </row>
    <row r="48" s="2" customFormat="1" ht="16.8" customHeight="1">
      <c r="A48" s="39"/>
      <c r="B48" s="45"/>
      <c r="C48" s="304" t="s">
        <v>635</v>
      </c>
      <c r="D48" s="304" t="s">
        <v>636</v>
      </c>
      <c r="E48" s="18" t="s">
        <v>158</v>
      </c>
      <c r="F48" s="305">
        <v>35</v>
      </c>
      <c r="G48" s="39"/>
      <c r="H48" s="45"/>
    </row>
    <row r="49" s="2" customFormat="1" ht="7.44" customHeight="1">
      <c r="A49" s="39"/>
      <c r="B49" s="170"/>
      <c r="C49" s="171"/>
      <c r="D49" s="171"/>
      <c r="E49" s="171"/>
      <c r="F49" s="171"/>
      <c r="G49" s="171"/>
      <c r="H49" s="45"/>
    </row>
    <row r="50" s="2" customFormat="1">
      <c r="A50" s="39"/>
      <c r="B50" s="39"/>
      <c r="C50" s="39"/>
      <c r="D50" s="39"/>
      <c r="E50" s="39"/>
      <c r="F50" s="39"/>
      <c r="G50" s="39"/>
      <c r="H50" s="39"/>
    </row>
  </sheetData>
  <sheetProtection sheet="1" formatColumns="0" formatRows="0" objects="1" scenarios="1" spinCount="100000" saltValue="55cakfib6LPwx0FtN0pE138gRiC44moPxkWhNX3ADp8dGJNCpCMHz5aW6aHW7AGSWR3+iwW1dMiSCFsHkizYfg==" hashValue="ILUdm1BZ9q9SV9CplcM0tnamgYEkf86ygjpCHvsPOx1FdUdwet3X4JPlsekQnveOYyTlZk5pxkV1RtbmbxHajw==" algorithmName="SHA-512" password="C6CD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Martin Škrabal</dc:creator>
  <cp:lastModifiedBy>Martin Škrabal</cp:lastModifiedBy>
  <dcterms:created xsi:type="dcterms:W3CDTF">2024-09-18T11:34:01Z</dcterms:created>
  <dcterms:modified xsi:type="dcterms:W3CDTF">2024-09-18T11:34:07Z</dcterms:modified>
</cp:coreProperties>
</file>