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Poptávky\23060 - Hájek - Zateplení\O\3\"/>
    </mc:Choice>
  </mc:AlternateContent>
  <bookViews>
    <workbookView xWindow="0" yWindow="0" windowWidth="0" windowHeight="0"/>
  </bookViews>
  <sheets>
    <sheet name="Rekapitulace stavby" sheetId="1" r:id="rId1"/>
    <sheet name="A - Objekt ubytovny" sheetId="2" r:id="rId2"/>
    <sheet name="ZTI.A - Zdravotechnika" sheetId="3" r:id="rId3"/>
    <sheet name="EL.A - Elektroinstalace" sheetId="4" r:id="rId4"/>
    <sheet name="FVE - FVE" sheetId="5" r:id="rId5"/>
    <sheet name="Seznam figur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'A - Objekt ubytovny'!$C$143:$K$784</definedName>
    <definedName name="_xlnm.Print_Area" localSheetId="1">'A - Objekt ubytovny'!$C$4:$J$76,'A - Objekt ubytovny'!$C$82:$J$125,'A - Objekt ubytovny'!$C$131:$K$784</definedName>
    <definedName name="_xlnm.Print_Titles" localSheetId="1">'A - Objekt ubytovny'!$143:$143</definedName>
    <definedName name="_xlnm._FilterDatabase" localSheetId="2" hidden="1">'ZTI.A - Zdravotechnika'!$C$128:$K$162</definedName>
    <definedName name="_xlnm.Print_Area" localSheetId="2">'ZTI.A - Zdravotechnika'!$C$4:$J$76,'ZTI.A - Zdravotechnika'!$C$82:$J$108,'ZTI.A - Zdravotechnika'!$C$114:$K$162</definedName>
    <definedName name="_xlnm.Print_Titles" localSheetId="2">'ZTI.A - Zdravotechnika'!$128:$128</definedName>
    <definedName name="_xlnm._FilterDatabase" localSheetId="3" hidden="1">'EL.A - Elektroinstalace'!$C$129:$K$191</definedName>
    <definedName name="_xlnm.Print_Area" localSheetId="3">'EL.A - Elektroinstalace'!$C$4:$J$76,'EL.A - Elektroinstalace'!$C$82:$J$109,'EL.A - Elektroinstalace'!$C$115:$K$191</definedName>
    <definedName name="_xlnm.Print_Titles" localSheetId="3">'EL.A - Elektroinstalace'!$129:$129</definedName>
    <definedName name="_xlnm._FilterDatabase" localSheetId="4" hidden="1">'FVE - FVE'!$C$137:$K$232</definedName>
    <definedName name="_xlnm.Print_Area" localSheetId="4">'FVE - FVE'!$C$4:$J$76,'FVE - FVE'!$C$82:$J$117,'FVE - FVE'!$C$123:$K$232</definedName>
    <definedName name="_xlnm.Print_Titles" localSheetId="4">'FVE - FVE'!$137:$137</definedName>
    <definedName name="_xlnm.Print_Area" localSheetId="5">'Seznam figur'!$C$4:$G$55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9"/>
  <c r="J38"/>
  <c i="1" r="AY99"/>
  <c i="5" r="J37"/>
  <c i="1" r="AX99"/>
  <c i="5"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19"/>
  <c r="BH219"/>
  <c r="BG219"/>
  <c r="BF219"/>
  <c r="T219"/>
  <c r="T218"/>
  <c r="R219"/>
  <c r="R218"/>
  <c r="P219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J134"/>
  <c r="F134"/>
  <c r="F132"/>
  <c r="E130"/>
  <c r="J93"/>
  <c r="F93"/>
  <c r="F91"/>
  <c r="E89"/>
  <c r="J26"/>
  <c r="E26"/>
  <c r="J135"/>
  <c r="J25"/>
  <c r="J20"/>
  <c r="E20"/>
  <c r="F135"/>
  <c r="J19"/>
  <c r="J14"/>
  <c r="J132"/>
  <c r="E7"/>
  <c r="E126"/>
  <c i="4" r="J39"/>
  <c r="J38"/>
  <c i="1" r="AY98"/>
  <c i="4" r="J37"/>
  <c i="1" r="AX98"/>
  <c i="4"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6"/>
  <c r="F126"/>
  <c r="F124"/>
  <c r="E122"/>
  <c r="J93"/>
  <c r="F93"/>
  <c r="F91"/>
  <c r="E89"/>
  <c r="J26"/>
  <c r="E26"/>
  <c r="J94"/>
  <c r="J25"/>
  <c r="J20"/>
  <c r="E20"/>
  <c r="F127"/>
  <c r="J19"/>
  <c r="J14"/>
  <c r="J91"/>
  <c r="E7"/>
  <c r="E118"/>
  <c i="3" r="J39"/>
  <c r="J38"/>
  <c i="1" r="AY97"/>
  <c i="3" r="J37"/>
  <c i="1" r="AX97"/>
  <c i="3" r="BI162"/>
  <c r="BH162"/>
  <c r="BG162"/>
  <c r="BF162"/>
  <c r="T162"/>
  <c r="T161"/>
  <c r="T160"/>
  <c r="R162"/>
  <c r="R161"/>
  <c r="R160"/>
  <c r="P162"/>
  <c r="P161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2"/>
  <c r="BH152"/>
  <c r="BG152"/>
  <c r="BF152"/>
  <c r="T152"/>
  <c r="T151"/>
  <c r="R152"/>
  <c r="R151"/>
  <c r="P152"/>
  <c r="P151"/>
  <c r="BI149"/>
  <c r="BH149"/>
  <c r="BG149"/>
  <c r="BF149"/>
  <c r="T149"/>
  <c r="T148"/>
  <c r="R149"/>
  <c r="R148"/>
  <c r="P149"/>
  <c r="P148"/>
  <c r="BI147"/>
  <c r="BH147"/>
  <c r="BG147"/>
  <c r="BF147"/>
  <c r="T147"/>
  <c r="T146"/>
  <c r="R147"/>
  <c r="R146"/>
  <c r="P147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4"/>
  <c r="J93"/>
  <c r="F93"/>
  <c r="F91"/>
  <c r="E89"/>
  <c r="J20"/>
  <c r="E20"/>
  <c r="F94"/>
  <c r="J19"/>
  <c r="J14"/>
  <c r="J123"/>
  <c r="E7"/>
  <c r="E85"/>
  <c i="2" r="J37"/>
  <c r="J36"/>
  <c i="1" r="AY96"/>
  <c i="2" r="J35"/>
  <c i="1" r="AX96"/>
  <c i="2" r="BI784"/>
  <c r="BH784"/>
  <c r="BG784"/>
  <c r="BF784"/>
  <c r="T784"/>
  <c r="R784"/>
  <c r="P784"/>
  <c r="BI783"/>
  <c r="BH783"/>
  <c r="BG783"/>
  <c r="BF783"/>
  <c r="T783"/>
  <c r="R783"/>
  <c r="P783"/>
  <c r="BI782"/>
  <c r="BH782"/>
  <c r="BG782"/>
  <c r="BF782"/>
  <c r="T782"/>
  <c r="R782"/>
  <c r="P782"/>
  <c r="BI780"/>
  <c r="BH780"/>
  <c r="BG780"/>
  <c r="BF780"/>
  <c r="T780"/>
  <c r="R780"/>
  <c r="P780"/>
  <c r="BI779"/>
  <c r="BH779"/>
  <c r="BG779"/>
  <c r="BF779"/>
  <c r="T779"/>
  <c r="R779"/>
  <c r="P779"/>
  <c r="BI777"/>
  <c r="BH777"/>
  <c r="BG777"/>
  <c r="BF777"/>
  <c r="T777"/>
  <c r="R777"/>
  <c r="P777"/>
  <c r="BI776"/>
  <c r="BH776"/>
  <c r="BG776"/>
  <c r="BF776"/>
  <c r="T776"/>
  <c r="R776"/>
  <c r="P776"/>
  <c r="BI773"/>
  <c r="BH773"/>
  <c r="BG773"/>
  <c r="BF773"/>
  <c r="T773"/>
  <c r="R773"/>
  <c r="P773"/>
  <c r="BI772"/>
  <c r="BH772"/>
  <c r="BG772"/>
  <c r="BF772"/>
  <c r="T772"/>
  <c r="R772"/>
  <c r="P772"/>
  <c r="BI768"/>
  <c r="BH768"/>
  <c r="BG768"/>
  <c r="BF768"/>
  <c r="T768"/>
  <c r="R768"/>
  <c r="P768"/>
  <c r="BI764"/>
  <c r="BH764"/>
  <c r="BG764"/>
  <c r="BF764"/>
  <c r="T764"/>
  <c r="R764"/>
  <c r="P764"/>
  <c r="BI760"/>
  <c r="BH760"/>
  <c r="BG760"/>
  <c r="BF760"/>
  <c r="T760"/>
  <c r="R760"/>
  <c r="P760"/>
  <c r="BI756"/>
  <c r="BH756"/>
  <c r="BG756"/>
  <c r="BF756"/>
  <c r="T756"/>
  <c r="R756"/>
  <c r="P756"/>
  <c r="BI754"/>
  <c r="BH754"/>
  <c r="BG754"/>
  <c r="BF754"/>
  <c r="T754"/>
  <c r="R754"/>
  <c r="P754"/>
  <c r="BI753"/>
  <c r="BH753"/>
  <c r="BG753"/>
  <c r="BF753"/>
  <c r="T753"/>
  <c r="R753"/>
  <c r="P753"/>
  <c r="BI752"/>
  <c r="BH752"/>
  <c r="BG752"/>
  <c r="BF752"/>
  <c r="T752"/>
  <c r="R752"/>
  <c r="P752"/>
  <c r="BI746"/>
  <c r="BH746"/>
  <c r="BG746"/>
  <c r="BF746"/>
  <c r="T746"/>
  <c r="R746"/>
  <c r="P746"/>
  <c r="BI744"/>
  <c r="BH744"/>
  <c r="BG744"/>
  <c r="BF744"/>
  <c r="T744"/>
  <c r="R744"/>
  <c r="P744"/>
  <c r="BI743"/>
  <c r="BH743"/>
  <c r="BG743"/>
  <c r="BF743"/>
  <c r="T743"/>
  <c r="R743"/>
  <c r="P743"/>
  <c r="BI739"/>
  <c r="BH739"/>
  <c r="BG739"/>
  <c r="BF739"/>
  <c r="T739"/>
  <c r="R739"/>
  <c r="P739"/>
  <c r="BI731"/>
  <c r="BH731"/>
  <c r="BG731"/>
  <c r="BF731"/>
  <c r="T731"/>
  <c r="T730"/>
  <c r="R731"/>
  <c r="R730"/>
  <c r="P731"/>
  <c r="P730"/>
  <c r="BI729"/>
  <c r="BH729"/>
  <c r="BG729"/>
  <c r="BF729"/>
  <c r="T729"/>
  <c r="R729"/>
  <c r="P729"/>
  <c r="BI725"/>
  <c r="BH725"/>
  <c r="BG725"/>
  <c r="BF725"/>
  <c r="T725"/>
  <c r="R725"/>
  <c r="P725"/>
  <c r="BI724"/>
  <c r="BH724"/>
  <c r="BG724"/>
  <c r="BF724"/>
  <c r="T724"/>
  <c r="R724"/>
  <c r="P724"/>
  <c r="BI720"/>
  <c r="BH720"/>
  <c r="BG720"/>
  <c r="BF720"/>
  <c r="T720"/>
  <c r="R720"/>
  <c r="P720"/>
  <c r="BI719"/>
  <c r="BH719"/>
  <c r="BG719"/>
  <c r="BF719"/>
  <c r="T719"/>
  <c r="R719"/>
  <c r="P719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10"/>
  <c r="BH710"/>
  <c r="BG710"/>
  <c r="BF710"/>
  <c r="T710"/>
  <c r="R710"/>
  <c r="P710"/>
  <c r="BI706"/>
  <c r="BH706"/>
  <c r="BG706"/>
  <c r="BF706"/>
  <c r="T706"/>
  <c r="R706"/>
  <c r="P706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698"/>
  <c r="BH698"/>
  <c r="BG698"/>
  <c r="BF698"/>
  <c r="T698"/>
  <c r="R698"/>
  <c r="P698"/>
  <c r="BI694"/>
  <c r="BH694"/>
  <c r="BG694"/>
  <c r="BF694"/>
  <c r="T694"/>
  <c r="R694"/>
  <c r="P694"/>
  <c r="BI689"/>
  <c r="BH689"/>
  <c r="BG689"/>
  <c r="BF689"/>
  <c r="T689"/>
  <c r="R689"/>
  <c r="P689"/>
  <c r="BI685"/>
  <c r="BH685"/>
  <c r="BG685"/>
  <c r="BF685"/>
  <c r="T685"/>
  <c r="R685"/>
  <c r="P685"/>
  <c r="BI684"/>
  <c r="BH684"/>
  <c r="BG684"/>
  <c r="BF684"/>
  <c r="T684"/>
  <c r="R684"/>
  <c r="P684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1"/>
  <c r="BH671"/>
  <c r="BG671"/>
  <c r="BF671"/>
  <c r="T671"/>
  <c r="R671"/>
  <c r="P671"/>
  <c r="BI667"/>
  <c r="BH667"/>
  <c r="BG667"/>
  <c r="BF667"/>
  <c r="T667"/>
  <c r="R667"/>
  <c r="P667"/>
  <c r="BI663"/>
  <c r="BH663"/>
  <c r="BG663"/>
  <c r="BF663"/>
  <c r="T663"/>
  <c r="R663"/>
  <c r="P663"/>
  <c r="BI659"/>
  <c r="BH659"/>
  <c r="BG659"/>
  <c r="BF659"/>
  <c r="T659"/>
  <c r="R659"/>
  <c r="P659"/>
  <c r="BI654"/>
  <c r="BH654"/>
  <c r="BG654"/>
  <c r="BF654"/>
  <c r="T654"/>
  <c r="R654"/>
  <c r="P654"/>
  <c r="BI653"/>
  <c r="BH653"/>
  <c r="BG653"/>
  <c r="BF653"/>
  <c r="T653"/>
  <c r="R653"/>
  <c r="P653"/>
  <c r="BI649"/>
  <c r="BH649"/>
  <c r="BG649"/>
  <c r="BF649"/>
  <c r="T649"/>
  <c r="R649"/>
  <c r="P649"/>
  <c r="BI645"/>
  <c r="BH645"/>
  <c r="BG645"/>
  <c r="BF645"/>
  <c r="T645"/>
  <c r="R645"/>
  <c r="P645"/>
  <c r="BI641"/>
  <c r="BH641"/>
  <c r="BG641"/>
  <c r="BF641"/>
  <c r="T641"/>
  <c r="R641"/>
  <c r="P641"/>
  <c r="BI637"/>
  <c r="BH637"/>
  <c r="BG637"/>
  <c r="BF637"/>
  <c r="T637"/>
  <c r="R637"/>
  <c r="P637"/>
  <c r="BI636"/>
  <c r="BH636"/>
  <c r="BG636"/>
  <c r="BF636"/>
  <c r="T636"/>
  <c r="R636"/>
  <c r="P636"/>
  <c r="BI635"/>
  <c r="BH635"/>
  <c r="BG635"/>
  <c r="BF635"/>
  <c r="T635"/>
  <c r="R635"/>
  <c r="P635"/>
  <c r="BI631"/>
  <c r="BH631"/>
  <c r="BG631"/>
  <c r="BF631"/>
  <c r="T631"/>
  <c r="R631"/>
  <c r="P631"/>
  <c r="BI627"/>
  <c r="BH627"/>
  <c r="BG627"/>
  <c r="BF627"/>
  <c r="T627"/>
  <c r="R627"/>
  <c r="P627"/>
  <c r="BI623"/>
  <c r="BH623"/>
  <c r="BG623"/>
  <c r="BF623"/>
  <c r="T623"/>
  <c r="R623"/>
  <c r="P623"/>
  <c r="BI622"/>
  <c r="BH622"/>
  <c r="BG622"/>
  <c r="BF622"/>
  <c r="T622"/>
  <c r="R622"/>
  <c r="P622"/>
  <c r="BI615"/>
  <c r="BH615"/>
  <c r="BG615"/>
  <c r="BF615"/>
  <c r="T615"/>
  <c r="R615"/>
  <c r="P615"/>
  <c r="BI614"/>
  <c r="BH614"/>
  <c r="BG614"/>
  <c r="BF614"/>
  <c r="T614"/>
  <c r="R614"/>
  <c r="P614"/>
  <c r="BI610"/>
  <c r="BH610"/>
  <c r="BG610"/>
  <c r="BF610"/>
  <c r="T610"/>
  <c r="R610"/>
  <c r="P610"/>
  <c r="BI608"/>
  <c r="BH608"/>
  <c r="BG608"/>
  <c r="BF608"/>
  <c r="T608"/>
  <c r="R608"/>
  <c r="P608"/>
  <c r="BI604"/>
  <c r="BH604"/>
  <c r="BG604"/>
  <c r="BF604"/>
  <c r="T604"/>
  <c r="R604"/>
  <c r="P604"/>
  <c r="BI600"/>
  <c r="BH600"/>
  <c r="BG600"/>
  <c r="BF600"/>
  <c r="T600"/>
  <c r="R600"/>
  <c r="P600"/>
  <c r="BI596"/>
  <c r="BH596"/>
  <c r="BG596"/>
  <c r="BF596"/>
  <c r="T596"/>
  <c r="R596"/>
  <c r="P596"/>
  <c r="BI591"/>
  <c r="BH591"/>
  <c r="BG591"/>
  <c r="BF591"/>
  <c r="T591"/>
  <c r="R591"/>
  <c r="P591"/>
  <c r="BI584"/>
  <c r="BH584"/>
  <c r="BG584"/>
  <c r="BF584"/>
  <c r="T584"/>
  <c r="R584"/>
  <c r="P584"/>
  <c r="BI583"/>
  <c r="BH583"/>
  <c r="BG583"/>
  <c r="BF583"/>
  <c r="T583"/>
  <c r="R583"/>
  <c r="P583"/>
  <c r="BI579"/>
  <c r="BH579"/>
  <c r="BG579"/>
  <c r="BF579"/>
  <c r="T579"/>
  <c r="R579"/>
  <c r="P579"/>
  <c r="BI575"/>
  <c r="BH575"/>
  <c r="BG575"/>
  <c r="BF575"/>
  <c r="T575"/>
  <c r="R575"/>
  <c r="P575"/>
  <c r="BI571"/>
  <c r="BH571"/>
  <c r="BG571"/>
  <c r="BF571"/>
  <c r="T571"/>
  <c r="R571"/>
  <c r="P571"/>
  <c r="BI565"/>
  <c r="BH565"/>
  <c r="BG565"/>
  <c r="BF565"/>
  <c r="T565"/>
  <c r="R565"/>
  <c r="P565"/>
  <c r="BI561"/>
  <c r="BH561"/>
  <c r="BG561"/>
  <c r="BF561"/>
  <c r="T561"/>
  <c r="R561"/>
  <c r="P561"/>
  <c r="BI557"/>
  <c r="BH557"/>
  <c r="BG557"/>
  <c r="BF557"/>
  <c r="T557"/>
  <c r="R557"/>
  <c r="P557"/>
  <c r="BI555"/>
  <c r="BH555"/>
  <c r="BG555"/>
  <c r="BF555"/>
  <c r="T555"/>
  <c r="R555"/>
  <c r="P555"/>
  <c r="BI551"/>
  <c r="BH551"/>
  <c r="BG551"/>
  <c r="BF551"/>
  <c r="T551"/>
  <c r="R551"/>
  <c r="P551"/>
  <c r="BI549"/>
  <c r="BH549"/>
  <c r="BG549"/>
  <c r="BF549"/>
  <c r="T549"/>
  <c r="R549"/>
  <c r="P549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7"/>
  <c r="BH537"/>
  <c r="BG537"/>
  <c r="BF537"/>
  <c r="T537"/>
  <c r="R537"/>
  <c r="P537"/>
  <c r="BI536"/>
  <c r="BH536"/>
  <c r="BG536"/>
  <c r="BF536"/>
  <c r="T536"/>
  <c r="R536"/>
  <c r="P536"/>
  <c r="BI535"/>
  <c r="BH535"/>
  <c r="BG535"/>
  <c r="BF535"/>
  <c r="T535"/>
  <c r="R535"/>
  <c r="P535"/>
  <c r="BI533"/>
  <c r="BH533"/>
  <c r="BG533"/>
  <c r="BF533"/>
  <c r="T533"/>
  <c r="T532"/>
  <c r="R533"/>
  <c r="R532"/>
  <c r="P533"/>
  <c r="P532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7"/>
  <c r="BH527"/>
  <c r="BG527"/>
  <c r="BF527"/>
  <c r="T527"/>
  <c r="R527"/>
  <c r="P527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8"/>
  <c r="BH508"/>
  <c r="BG508"/>
  <c r="BF508"/>
  <c r="T508"/>
  <c r="R508"/>
  <c r="P508"/>
  <c r="BI503"/>
  <c r="BH503"/>
  <c r="BG503"/>
  <c r="BF503"/>
  <c r="T503"/>
  <c r="R503"/>
  <c r="P503"/>
  <c r="BI498"/>
  <c r="BH498"/>
  <c r="BG498"/>
  <c r="BF498"/>
  <c r="T498"/>
  <c r="R498"/>
  <c r="P498"/>
  <c r="BI496"/>
  <c r="BH496"/>
  <c r="BG496"/>
  <c r="BF496"/>
  <c r="T496"/>
  <c r="R496"/>
  <c r="P496"/>
  <c r="BI495"/>
  <c r="BH495"/>
  <c r="BG495"/>
  <c r="BF495"/>
  <c r="T495"/>
  <c r="R495"/>
  <c r="P495"/>
  <c r="BI491"/>
  <c r="BH491"/>
  <c r="BG491"/>
  <c r="BF491"/>
  <c r="T491"/>
  <c r="R491"/>
  <c r="P491"/>
  <c r="BI489"/>
  <c r="BH489"/>
  <c r="BG489"/>
  <c r="BF489"/>
  <c r="T489"/>
  <c r="R489"/>
  <c r="P489"/>
  <c r="BI484"/>
  <c r="BH484"/>
  <c r="BG484"/>
  <c r="BF484"/>
  <c r="T484"/>
  <c r="R484"/>
  <c r="P484"/>
  <c r="BI482"/>
  <c r="BH482"/>
  <c r="BG482"/>
  <c r="BF482"/>
  <c r="T482"/>
  <c r="R482"/>
  <c r="P482"/>
  <c r="BI478"/>
  <c r="BH478"/>
  <c r="BG478"/>
  <c r="BF478"/>
  <c r="T478"/>
  <c r="R478"/>
  <c r="P478"/>
  <c r="BI476"/>
  <c r="BH476"/>
  <c r="BG476"/>
  <c r="BF476"/>
  <c r="T476"/>
  <c r="R476"/>
  <c r="P476"/>
  <c r="BI472"/>
  <c r="BH472"/>
  <c r="BG472"/>
  <c r="BF472"/>
  <c r="T472"/>
  <c r="R472"/>
  <c r="P472"/>
  <c r="BI468"/>
  <c r="BH468"/>
  <c r="BG468"/>
  <c r="BF468"/>
  <c r="T468"/>
  <c r="R468"/>
  <c r="P468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T456"/>
  <c r="R457"/>
  <c r="R456"/>
  <c r="P457"/>
  <c r="P456"/>
  <c r="BI455"/>
  <c r="BH455"/>
  <c r="BG455"/>
  <c r="BF455"/>
  <c r="T455"/>
  <c r="R455"/>
  <c r="P455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46"/>
  <c r="BH446"/>
  <c r="BG446"/>
  <c r="BF446"/>
  <c r="T446"/>
  <c r="R446"/>
  <c r="P446"/>
  <c r="BI442"/>
  <c r="BH442"/>
  <c r="BG442"/>
  <c r="BF442"/>
  <c r="T442"/>
  <c r="R442"/>
  <c r="P442"/>
  <c r="BI438"/>
  <c r="BH438"/>
  <c r="BG438"/>
  <c r="BF438"/>
  <c r="T438"/>
  <c r="R438"/>
  <c r="P438"/>
  <c r="BI433"/>
  <c r="BH433"/>
  <c r="BG433"/>
  <c r="BF433"/>
  <c r="T433"/>
  <c r="R433"/>
  <c r="P433"/>
  <c r="BI428"/>
  <c r="BH428"/>
  <c r="BG428"/>
  <c r="BF428"/>
  <c r="T428"/>
  <c r="R428"/>
  <c r="P428"/>
  <c r="BI424"/>
  <c r="BH424"/>
  <c r="BG424"/>
  <c r="BF424"/>
  <c r="T424"/>
  <c r="R424"/>
  <c r="P424"/>
  <c r="BI418"/>
  <c r="BH418"/>
  <c r="BG418"/>
  <c r="BF418"/>
  <c r="T418"/>
  <c r="R418"/>
  <c r="P418"/>
  <c r="BI414"/>
  <c r="BH414"/>
  <c r="BG414"/>
  <c r="BF414"/>
  <c r="T414"/>
  <c r="R414"/>
  <c r="P414"/>
  <c r="BI410"/>
  <c r="BH410"/>
  <c r="BG410"/>
  <c r="BF410"/>
  <c r="T410"/>
  <c r="R410"/>
  <c r="P410"/>
  <c r="BI409"/>
  <c r="BH409"/>
  <c r="BG409"/>
  <c r="BF409"/>
  <c r="T409"/>
  <c r="R409"/>
  <c r="P409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8"/>
  <c r="BH398"/>
  <c r="BG398"/>
  <c r="BF398"/>
  <c r="T398"/>
  <c r="R398"/>
  <c r="P398"/>
  <c r="BI394"/>
  <c r="BH394"/>
  <c r="BG394"/>
  <c r="BF394"/>
  <c r="T394"/>
  <c r="R394"/>
  <c r="P394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9"/>
  <c r="BH389"/>
  <c r="BG389"/>
  <c r="BF389"/>
  <c r="T389"/>
  <c r="R389"/>
  <c r="P389"/>
  <c r="BI387"/>
  <c r="BH387"/>
  <c r="BG387"/>
  <c r="BF387"/>
  <c r="T387"/>
  <c r="R387"/>
  <c r="P387"/>
  <c r="BI383"/>
  <c r="BH383"/>
  <c r="BG383"/>
  <c r="BF383"/>
  <c r="T383"/>
  <c r="R383"/>
  <c r="P383"/>
  <c r="BI379"/>
  <c r="BH379"/>
  <c r="BG379"/>
  <c r="BF379"/>
  <c r="T379"/>
  <c r="R379"/>
  <c r="P379"/>
  <c r="BI373"/>
  <c r="BH373"/>
  <c r="BG373"/>
  <c r="BF373"/>
  <c r="T373"/>
  <c r="R373"/>
  <c r="P373"/>
  <c r="BI368"/>
  <c r="BH368"/>
  <c r="BG368"/>
  <c r="BF368"/>
  <c r="T368"/>
  <c r="R368"/>
  <c r="P368"/>
  <c r="BI360"/>
  <c r="BH360"/>
  <c r="BG360"/>
  <c r="BF360"/>
  <c r="T360"/>
  <c r="R360"/>
  <c r="P360"/>
  <c r="BI354"/>
  <c r="BH354"/>
  <c r="BG354"/>
  <c r="BF354"/>
  <c r="T354"/>
  <c r="R354"/>
  <c r="P354"/>
  <c r="BI349"/>
  <c r="BH349"/>
  <c r="BG349"/>
  <c r="BF349"/>
  <c r="T349"/>
  <c r="R349"/>
  <c r="P349"/>
  <c r="BI344"/>
  <c r="BH344"/>
  <c r="BG344"/>
  <c r="BF344"/>
  <c r="T344"/>
  <c r="R344"/>
  <c r="P344"/>
  <c r="BI339"/>
  <c r="BH339"/>
  <c r="BG339"/>
  <c r="BF339"/>
  <c r="T339"/>
  <c r="R339"/>
  <c r="P339"/>
  <c r="BI334"/>
  <c r="BH334"/>
  <c r="BG334"/>
  <c r="BF334"/>
  <c r="T334"/>
  <c r="R334"/>
  <c r="P334"/>
  <c r="BI329"/>
  <c r="BH329"/>
  <c r="BG329"/>
  <c r="BF329"/>
  <c r="T329"/>
  <c r="R329"/>
  <c r="P329"/>
  <c r="BI322"/>
  <c r="BH322"/>
  <c r="BG322"/>
  <c r="BF322"/>
  <c r="T322"/>
  <c r="R322"/>
  <c r="P322"/>
  <c r="BI320"/>
  <c r="BH320"/>
  <c r="BG320"/>
  <c r="BF320"/>
  <c r="T320"/>
  <c r="R320"/>
  <c r="P320"/>
  <c r="BI316"/>
  <c r="BH316"/>
  <c r="BG316"/>
  <c r="BF316"/>
  <c r="T316"/>
  <c r="R316"/>
  <c r="P316"/>
  <c r="BI314"/>
  <c r="BH314"/>
  <c r="BG314"/>
  <c r="BF314"/>
  <c r="T314"/>
  <c r="R314"/>
  <c r="P314"/>
  <c r="BI310"/>
  <c r="BH310"/>
  <c r="BG310"/>
  <c r="BF310"/>
  <c r="T310"/>
  <c r="R310"/>
  <c r="P310"/>
  <c r="BI305"/>
  <c r="BH305"/>
  <c r="BG305"/>
  <c r="BF305"/>
  <c r="T305"/>
  <c r="R305"/>
  <c r="P305"/>
  <c r="BI300"/>
  <c r="BH300"/>
  <c r="BG300"/>
  <c r="BF300"/>
  <c r="T300"/>
  <c r="R300"/>
  <c r="P300"/>
  <c r="BI295"/>
  <c r="BH295"/>
  <c r="BG295"/>
  <c r="BF295"/>
  <c r="T295"/>
  <c r="R295"/>
  <c r="P295"/>
  <c r="BI290"/>
  <c r="BH290"/>
  <c r="BG290"/>
  <c r="BF290"/>
  <c r="T290"/>
  <c r="R290"/>
  <c r="P290"/>
  <c r="BI282"/>
  <c r="BH282"/>
  <c r="BG282"/>
  <c r="BF282"/>
  <c r="T282"/>
  <c r="R282"/>
  <c r="P282"/>
  <c r="BI280"/>
  <c r="BH280"/>
  <c r="BG280"/>
  <c r="BF280"/>
  <c r="T280"/>
  <c r="R280"/>
  <c r="P280"/>
  <c r="BI275"/>
  <c r="BH275"/>
  <c r="BG275"/>
  <c r="BF275"/>
  <c r="T275"/>
  <c r="R275"/>
  <c r="P275"/>
  <c r="BI269"/>
  <c r="BH269"/>
  <c r="BG269"/>
  <c r="BF269"/>
  <c r="T269"/>
  <c r="R269"/>
  <c r="P269"/>
  <c r="BI261"/>
  <c r="BH261"/>
  <c r="BG261"/>
  <c r="BF261"/>
  <c r="T261"/>
  <c r="R261"/>
  <c r="P261"/>
  <c r="BI256"/>
  <c r="BH256"/>
  <c r="BG256"/>
  <c r="BF256"/>
  <c r="T256"/>
  <c r="R256"/>
  <c r="P256"/>
  <c r="BI252"/>
  <c r="BH252"/>
  <c r="BG252"/>
  <c r="BF252"/>
  <c r="T252"/>
  <c r="R252"/>
  <c r="P252"/>
  <c r="BI247"/>
  <c r="BH247"/>
  <c r="BG247"/>
  <c r="BF247"/>
  <c r="T247"/>
  <c r="R247"/>
  <c r="P247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5"/>
  <c r="BH235"/>
  <c r="BG235"/>
  <c r="BF235"/>
  <c r="T235"/>
  <c r="R235"/>
  <c r="P235"/>
  <c r="BI234"/>
  <c r="BH234"/>
  <c r="BG234"/>
  <c r="BF234"/>
  <c r="T234"/>
  <c r="R234"/>
  <c r="P234"/>
  <c r="BI230"/>
  <c r="BH230"/>
  <c r="BG230"/>
  <c r="BF230"/>
  <c r="T230"/>
  <c r="R230"/>
  <c r="P230"/>
  <c r="BI229"/>
  <c r="BH229"/>
  <c r="BG229"/>
  <c r="BF229"/>
  <c r="T229"/>
  <c r="R229"/>
  <c r="P229"/>
  <c r="BI224"/>
  <c r="BH224"/>
  <c r="BG224"/>
  <c r="BF224"/>
  <c r="T224"/>
  <c r="R224"/>
  <c r="P224"/>
  <c r="BI219"/>
  <c r="BH219"/>
  <c r="BG219"/>
  <c r="BF219"/>
  <c r="T219"/>
  <c r="R219"/>
  <c r="P219"/>
  <c r="BI215"/>
  <c r="BH215"/>
  <c r="BG215"/>
  <c r="BF215"/>
  <c r="T215"/>
  <c r="R215"/>
  <c r="P215"/>
  <c r="BI210"/>
  <c r="BH210"/>
  <c r="BG210"/>
  <c r="BF210"/>
  <c r="T210"/>
  <c r="R210"/>
  <c r="P210"/>
  <c r="BI205"/>
  <c r="BH205"/>
  <c r="BG205"/>
  <c r="BF205"/>
  <c r="T205"/>
  <c r="R205"/>
  <c r="P205"/>
  <c r="BI200"/>
  <c r="BH200"/>
  <c r="BG200"/>
  <c r="BF200"/>
  <c r="T200"/>
  <c r="R200"/>
  <c r="P200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J141"/>
  <c r="J140"/>
  <c r="F140"/>
  <c r="F138"/>
  <c r="E136"/>
  <c r="J92"/>
  <c r="J91"/>
  <c r="F91"/>
  <c r="F89"/>
  <c r="E87"/>
  <c r="J18"/>
  <c r="E18"/>
  <c r="F92"/>
  <c r="J17"/>
  <c r="J12"/>
  <c r="J89"/>
  <c r="E7"/>
  <c r="E134"/>
  <c i="1" r="L90"/>
  <c r="AM90"/>
  <c r="AM89"/>
  <c r="L89"/>
  <c r="AM87"/>
  <c r="L87"/>
  <c r="L85"/>
  <c r="L84"/>
  <c i="2" r="J760"/>
  <c r="BK706"/>
  <c r="J685"/>
  <c r="J663"/>
  <c r="BK610"/>
  <c r="J575"/>
  <c r="J536"/>
  <c r="J491"/>
  <c r="BK476"/>
  <c r="J383"/>
  <c r="BK322"/>
  <c r="J219"/>
  <c r="BK147"/>
  <c r="BK777"/>
  <c r="BK744"/>
  <c r="J729"/>
  <c r="BK714"/>
  <c r="BK685"/>
  <c r="BK671"/>
  <c r="J641"/>
  <c r="J614"/>
  <c r="J583"/>
  <c r="BK544"/>
  <c r="J513"/>
  <c r="BK468"/>
  <c r="BK446"/>
  <c r="J402"/>
  <c r="BK390"/>
  <c r="BK320"/>
  <c r="BK305"/>
  <c r="BK239"/>
  <c r="BK224"/>
  <c r="BK186"/>
  <c r="J159"/>
  <c r="J783"/>
  <c r="J764"/>
  <c r="BK743"/>
  <c r="J720"/>
  <c r="BK713"/>
  <c r="J689"/>
  <c r="J654"/>
  <c r="J627"/>
  <c r="BK596"/>
  <c r="BK584"/>
  <c r="J561"/>
  <c r="J537"/>
  <c r="J535"/>
  <c r="BK521"/>
  <c r="J482"/>
  <c r="J446"/>
  <c r="J424"/>
  <c r="BK398"/>
  <c r="J339"/>
  <c r="J322"/>
  <c r="BK280"/>
  <c r="BK261"/>
  <c r="J200"/>
  <c r="J186"/>
  <c r="J179"/>
  <c r="BK780"/>
  <c r="BK768"/>
  <c r="BK725"/>
  <c r="J649"/>
  <c r="BK635"/>
  <c r="BK614"/>
  <c r="J530"/>
  <c r="BK517"/>
  <c r="BK472"/>
  <c r="J455"/>
  <c r="BK410"/>
  <c r="J391"/>
  <c r="BK339"/>
  <c r="BK282"/>
  <c r="BK242"/>
  <c r="J182"/>
  <c r="BK159"/>
  <c r="BK779"/>
  <c r="BK720"/>
  <c r="BK702"/>
  <c r="BK659"/>
  <c r="BK575"/>
  <c r="BK508"/>
  <c r="BK491"/>
  <c r="J451"/>
  <c r="J428"/>
  <c r="J398"/>
  <c r="J280"/>
  <c r="J230"/>
  <c r="J188"/>
  <c i="3" r="BK149"/>
  <c r="BK155"/>
  <c r="BK162"/>
  <c r="J140"/>
  <c r="J137"/>
  <c r="BK152"/>
  <c r="BK144"/>
  <c i="4" r="BK175"/>
  <c r="J188"/>
  <c r="BK145"/>
  <c r="BK140"/>
  <c r="BK169"/>
  <c r="J142"/>
  <c r="J190"/>
  <c r="J185"/>
  <c r="J164"/>
  <c r="BK180"/>
  <c r="J166"/>
  <c r="J151"/>
  <c r="BK138"/>
  <c r="J173"/>
  <c r="BK166"/>
  <c r="J160"/>
  <c r="J156"/>
  <c r="J155"/>
  <c r="J134"/>
  <c r="J191"/>
  <c r="BK179"/>
  <c r="J136"/>
  <c r="J176"/>
  <c r="J153"/>
  <c r="BK178"/>
  <c i="5" r="BK217"/>
  <c r="J179"/>
  <c r="J212"/>
  <c r="J194"/>
  <c r="J162"/>
  <c r="J210"/>
  <c r="BK152"/>
  <c r="J199"/>
  <c r="J171"/>
  <c r="J232"/>
  <c r="BK195"/>
  <c r="BK157"/>
  <c r="J217"/>
  <c r="J207"/>
  <c r="J191"/>
  <c r="BK193"/>
  <c r="J174"/>
  <c r="J177"/>
  <c r="J146"/>
  <c r="BK181"/>
  <c r="BK143"/>
  <c r="J157"/>
  <c r="BK172"/>
  <c i="2" r="BK772"/>
  <c r="J746"/>
  <c r="BK698"/>
  <c r="BK673"/>
  <c r="J636"/>
  <c r="J600"/>
  <c r="J571"/>
  <c r="BK540"/>
  <c r="J517"/>
  <c r="BK478"/>
  <c r="BK451"/>
  <c r="BK392"/>
  <c r="J344"/>
  <c r="J247"/>
  <c r="BK192"/>
  <c r="J155"/>
  <c r="F37"/>
  <c r="J544"/>
  <c r="BK525"/>
  <c r="BK496"/>
  <c r="BK457"/>
  <c r="BK424"/>
  <c r="BK383"/>
  <c r="BK360"/>
  <c r="BK300"/>
  <c r="BK275"/>
  <c r="J243"/>
  <c r="J205"/>
  <c r="J147"/>
  <c r="BK753"/>
  <c r="J719"/>
  <c r="J671"/>
  <c r="J584"/>
  <c r="BK533"/>
  <c r="J496"/>
  <c r="BK460"/>
  <c r="J438"/>
  <c r="J404"/>
  <c r="J282"/>
  <c r="J235"/>
  <c r="BK179"/>
  <c i="3" r="J132"/>
  <c r="BK158"/>
  <c r="J155"/>
  <c r="BK139"/>
  <c r="J158"/>
  <c r="BK132"/>
  <c r="BK135"/>
  <c i="4" r="J152"/>
  <c r="BK181"/>
  <c r="J143"/>
  <c r="BK162"/>
  <c r="BK136"/>
  <c r="BK188"/>
  <c r="J184"/>
  <c r="BK134"/>
  <c r="J172"/>
  <c r="BK139"/>
  <c r="J181"/>
  <c i="5" r="BK154"/>
  <c r="BK208"/>
  <c r="BK177"/>
  <c r="BK159"/>
  <c r="BK189"/>
  <c r="BK232"/>
  <c r="BK222"/>
  <c r="BK168"/>
  <c r="J222"/>
  <c r="J175"/>
  <c r="J223"/>
  <c r="BK224"/>
  <c r="J193"/>
  <c r="J219"/>
  <c r="BK190"/>
  <c r="J154"/>
  <c r="J208"/>
  <c r="BK160"/>
  <c r="BK200"/>
  <c r="J161"/>
  <c r="BK199"/>
  <c r="J216"/>
  <c r="J187"/>
  <c r="BK146"/>
  <c i="2" r="J773"/>
  <c r="J731"/>
  <c r="J674"/>
  <c r="BK649"/>
  <c r="BK561"/>
  <c r="BK503"/>
  <c r="J453"/>
  <c r="BK379"/>
  <c r="J261"/>
  <c r="BK200"/>
  <c r="J752"/>
  <c r="J739"/>
  <c r="J710"/>
  <c r="J676"/>
  <c r="J673"/>
  <c r="BK637"/>
  <c r="J604"/>
  <c r="J549"/>
  <c r="BK535"/>
  <c r="BK498"/>
  <c r="J414"/>
  <c r="J349"/>
  <c r="J310"/>
  <c r="J244"/>
  <c r="J210"/>
  <c r="J183"/>
  <c r="BK783"/>
  <c r="BK760"/>
  <c r="BK719"/>
  <c r="J698"/>
  <c r="J667"/>
  <c r="J631"/>
  <c r="BK604"/>
  <c r="BK583"/>
  <c r="BK536"/>
  <c r="J533"/>
  <c r="J508"/>
  <c r="J468"/>
  <c r="BK414"/>
  <c r="BK389"/>
  <c r="J334"/>
  <c r="BK314"/>
  <c r="BK219"/>
  <c r="BK183"/>
  <c r="BK754"/>
  <c r="BK710"/>
  <c r="BK631"/>
  <c r="J596"/>
  <c r="J498"/>
  <c r="J433"/>
  <c r="J390"/>
  <c r="BK344"/>
  <c r="J269"/>
  <c r="BK215"/>
  <c r="J171"/>
  <c r="J777"/>
  <c r="BK684"/>
  <c r="BK641"/>
  <c r="BK548"/>
  <c r="BK495"/>
  <c r="BK464"/>
  <c r="J442"/>
  <c r="BK349"/>
  <c r="J234"/>
  <c r="BK155"/>
  <c i="3" r="BK134"/>
  <c r="J162"/>
  <c r="J156"/>
  <c r="J149"/>
  <c r="J144"/>
  <c r="BK137"/>
  <c i="4" r="J174"/>
  <c r="BK147"/>
  <c r="BK161"/>
  <c r="BK189"/>
  <c r="BK172"/>
  <c r="BK155"/>
  <c r="BK159"/>
  <c r="BK143"/>
  <c r="BK152"/>
  <c r="BK182"/>
  <c r="BK150"/>
  <c r="J182"/>
  <c r="BK158"/>
  <c r="BK164"/>
  <c i="5" r="BK216"/>
  <c r="BK151"/>
  <c r="BK171"/>
  <c r="J231"/>
  <c r="BK167"/>
  <c r="BK180"/>
  <c r="BK141"/>
  <c r="BK185"/>
  <c r="J160"/>
  <c r="J201"/>
  <c r="BK179"/>
  <c r="J144"/>
  <c r="BK188"/>
  <c r="J141"/>
  <c i="2" r="BK764"/>
  <c r="J703"/>
  <c r="BK689"/>
  <c r="J653"/>
  <c r="BK608"/>
  <c r="BK557"/>
  <c r="BK537"/>
  <c r="BK482"/>
  <c r="BK438"/>
  <c r="BK387"/>
  <c r="BK310"/>
  <c r="BK210"/>
  <c r="BK175"/>
  <c i="1" r="AS95"/>
  <c i="2" r="BK724"/>
  <c r="J702"/>
  <c r="BK674"/>
  <c r="BK663"/>
  <c r="BK627"/>
  <c r="BK571"/>
  <c r="J548"/>
  <c r="J538"/>
  <c r="BK527"/>
  <c r="BK455"/>
  <c r="BK418"/>
  <c r="BK401"/>
  <c r="J368"/>
  <c r="J316"/>
  <c r="J300"/>
  <c r="BK230"/>
  <c r="J192"/>
  <c r="BK171"/>
  <c r="BK151"/>
  <c r="J780"/>
  <c r="J756"/>
  <c r="J724"/>
  <c r="J706"/>
  <c r="J684"/>
  <c r="BK675"/>
  <c r="J645"/>
  <c r="J615"/>
  <c r="BK591"/>
  <c r="BK565"/>
  <c r="J540"/>
  <c r="J529"/>
  <c r="BK513"/>
  <c r="J472"/>
  <c r="BK433"/>
  <c r="BK409"/>
  <c r="J394"/>
  <c r="J373"/>
  <c r="BK329"/>
  <c r="J320"/>
  <c r="BK269"/>
  <c r="BK205"/>
  <c r="BK188"/>
  <c r="BK182"/>
  <c r="J782"/>
  <c r="J772"/>
  <c r="J713"/>
  <c r="J637"/>
  <c r="J622"/>
  <c r="BK600"/>
  <c r="BK531"/>
  <c r="J521"/>
  <c r="J464"/>
  <c r="BK428"/>
  <c r="J401"/>
  <c r="J389"/>
  <c r="BK316"/>
  <c r="J295"/>
  <c r="J239"/>
  <c r="J175"/>
  <c r="BK163"/>
  <c r="J768"/>
  <c r="BK729"/>
  <c r="J675"/>
  <c r="J635"/>
  <c r="J551"/>
  <c r="J503"/>
  <c r="BK489"/>
  <c r="BK453"/>
  <c r="J418"/>
  <c r="BK391"/>
  <c r="BK295"/>
  <c r="BK244"/>
  <c r="J215"/>
  <c r="BK185"/>
  <c i="3" r="BK140"/>
  <c r="BK159"/>
  <c r="J157"/>
  <c r="J152"/>
  <c r="J135"/>
  <c r="J139"/>
  <c r="J142"/>
  <c r="BK147"/>
  <c r="J134"/>
  <c i="4" r="BK154"/>
  <c r="J178"/>
  <c r="BK142"/>
  <c r="J135"/>
  <c r="BK151"/>
  <c r="J167"/>
  <c r="J186"/>
  <c r="J169"/>
  <c r="J150"/>
  <c r="BK173"/>
  <c r="J165"/>
  <c r="J145"/>
  <c r="J163"/>
  <c r="BK191"/>
  <c i="5" r="J224"/>
  <c r="J206"/>
  <c r="J167"/>
  <c r="J149"/>
  <c r="BK184"/>
  <c r="BK187"/>
  <c r="BK166"/>
  <c r="BK231"/>
  <c r="J198"/>
  <c r="J184"/>
  <c r="J229"/>
  <c r="J196"/>
  <c r="J166"/>
  <c r="BK197"/>
  <c r="BK175"/>
  <c r="J182"/>
  <c r="BK144"/>
  <c r="J164"/>
  <c r="BK207"/>
  <c r="BK164"/>
  <c r="BK214"/>
  <c r="J185"/>
  <c i="2" r="J379"/>
  <c r="BK252"/>
  <c r="J229"/>
  <c i="4" r="J139"/>
  <c r="J180"/>
  <c r="BK156"/>
  <c r="J138"/>
  <c r="BK186"/>
  <c r="BK174"/>
  <c r="J140"/>
  <c i="5" r="J230"/>
  <c r="J200"/>
  <c r="BK148"/>
  <c r="J211"/>
  <c r="BK163"/>
  <c r="J227"/>
  <c r="BK176"/>
  <c r="BK227"/>
  <c r="J213"/>
  <c r="J148"/>
  <c r="BK219"/>
  <c r="J145"/>
  <c r="BK228"/>
  <c r="J195"/>
  <c r="J159"/>
  <c r="BK201"/>
  <c r="J188"/>
  <c r="J215"/>
  <c r="BK161"/>
  <c r="BK149"/>
  <c r="J197"/>
  <c r="BK196"/>
  <c r="J143"/>
  <c r="J190"/>
  <c r="BK153"/>
  <c i="4" r="J170"/>
  <c r="J183"/>
  <c r="J158"/>
  <c r="BK133"/>
  <c r="J179"/>
  <c r="BK184"/>
  <c r="BK160"/>
  <c r="BK135"/>
  <c r="J175"/>
  <c r="J147"/>
  <c r="BK148"/>
  <c i="5" r="J158"/>
  <c r="J172"/>
  <c r="J152"/>
  <c r="BK223"/>
  <c r="J169"/>
  <c r="BK215"/>
  <c r="BK230"/>
  <c r="BK213"/>
  <c r="J192"/>
  <c r="J189"/>
  <c r="BK229"/>
  <c r="J176"/>
  <c r="BK145"/>
  <c r="BK182"/>
  <c r="J151"/>
  <c r="BK191"/>
  <c r="BK202"/>
  <c r="BK156"/>
  <c i="2" r="J776"/>
  <c r="BK752"/>
  <c r="BK677"/>
  <c r="BK615"/>
  <c r="J591"/>
  <c r="J555"/>
  <c r="BK529"/>
  <c r="J457"/>
  <c r="BK400"/>
  <c r="BK234"/>
  <c r="BK180"/>
  <c r="J779"/>
  <c r="BK746"/>
  <c r="J725"/>
  <c r="J704"/>
  <c r="BK653"/>
  <c r="J623"/>
  <c r="BK555"/>
  <c r="BK530"/>
  <c r="J478"/>
  <c r="J409"/>
  <c r="J314"/>
  <c r="BK243"/>
  <c r="J196"/>
  <c r="J163"/>
  <c r="BK776"/>
  <c r="BK739"/>
  <c r="BK704"/>
  <c r="J659"/>
  <c r="J608"/>
  <c r="J542"/>
  <c r="J525"/>
  <c r="J476"/>
  <c r="BK405"/>
  <c r="J387"/>
  <c r="BK334"/>
  <c r="J290"/>
  <c r="BK256"/>
  <c r="J185"/>
  <c r="J784"/>
  <c r="J753"/>
  <c r="BK703"/>
  <c r="J579"/>
  <c r="J495"/>
  <c r="BK442"/>
  <c r="BK404"/>
  <c r="BK373"/>
  <c r="J354"/>
  <c r="BK290"/>
  <c r="BK235"/>
  <c r="BK784"/>
  <c r="BK712"/>
  <c r="J677"/>
  <c r="BK579"/>
  <c r="J531"/>
  <c r="J452"/>
  <c r="J405"/>
  <c r="J256"/>
  <c r="J224"/>
  <c i="3" r="BK156"/>
  <c r="J147"/>
  <c r="BK142"/>
  <c r="J159"/>
  <c r="BK157"/>
  <c i="4" r="BK177"/>
  <c r="J189"/>
  <c r="J157"/>
  <c r="BK183"/>
  <c r="J148"/>
  <c r="J177"/>
  <c r="J162"/>
  <c r="BK170"/>
  <c r="J159"/>
  <c i="5" r="BK211"/>
  <c r="BK165"/>
  <c r="BK162"/>
  <c r="J153"/>
  <c r="BK198"/>
  <c r="J205"/>
  <c r="BK158"/>
  <c r="BK174"/>
  <c i="2" r="J754"/>
  <c r="BK694"/>
  <c r="BK667"/>
  <c r="BK623"/>
  <c r="J565"/>
  <c r="BK549"/>
  <c r="J489"/>
  <c r="BK402"/>
  <c r="BK354"/>
  <c r="J242"/>
  <c r="J167"/>
  <c r="BK756"/>
  <c r="J743"/>
  <c r="J712"/>
  <c r="J694"/>
  <c r="BK654"/>
  <c r="BK622"/>
  <c r="J557"/>
  <c r="BK542"/>
  <c r="BK484"/>
  <c r="J410"/>
  <c r="J392"/>
  <c r="J252"/>
  <c r="BK229"/>
  <c r="BK167"/>
  <c r="BK782"/>
  <c r="J744"/>
  <c r="J714"/>
  <c r="BK676"/>
  <c r="BK636"/>
  <c r="J610"/>
  <c r="BK551"/>
  <c r="J527"/>
  <c r="J460"/>
  <c r="J400"/>
  <c r="J360"/>
  <c r="J329"/>
  <c r="J275"/>
  <c r="BK196"/>
  <c r="J151"/>
  <c r="BK773"/>
  <c r="BK731"/>
  <c r="BK645"/>
  <c r="BK538"/>
  <c r="J484"/>
  <c r="BK452"/>
  <c r="BK394"/>
  <c r="BK368"/>
  <c r="J305"/>
  <c r="BK247"/>
  <c r="J180"/>
  <c r="F35"/>
  <c i="4" r="BK176"/>
  <c r="BK165"/>
  <c r="BK157"/>
  <c r="BK153"/>
  <c r="J133"/>
  <c r="BK185"/>
  <c r="J161"/>
  <c r="J154"/>
  <c r="BK190"/>
  <c r="BK167"/>
  <c r="BK163"/>
  <c i="5" r="J180"/>
  <c r="BK225"/>
  <c r="BK205"/>
  <c r="BK212"/>
  <c r="J168"/>
  <c r="J202"/>
  <c r="J225"/>
  <c r="BK206"/>
  <c r="BK169"/>
  <c r="J214"/>
  <c r="BK194"/>
  <c r="BK210"/>
  <c r="J181"/>
  <c r="J228"/>
  <c r="J156"/>
  <c r="J163"/>
  <c r="J165"/>
  <c r="BK192"/>
  <c i="2" r="F36"/>
  <c r="F34"/>
  <c l="1" r="BK246"/>
  <c r="J246"/>
  <c r="J102"/>
  <c r="R459"/>
  <c r="BK534"/>
  <c r="J534"/>
  <c r="J111"/>
  <c r="P672"/>
  <c r="T755"/>
  <c r="BK781"/>
  <c r="J781"/>
  <c r="J124"/>
  <c i="4" r="BK132"/>
  <c r="J132"/>
  <c r="J100"/>
  <c r="P149"/>
  <c r="T168"/>
  <c i="2" r="R246"/>
  <c r="P450"/>
  <c r="BK528"/>
  <c r="J528"/>
  <c r="J109"/>
  <c r="R539"/>
  <c r="T550"/>
  <c r="P556"/>
  <c r="P738"/>
  <c r="R775"/>
  <c i="3" r="BK131"/>
  <c r="J131"/>
  <c r="J100"/>
  <c r="T154"/>
  <c r="T153"/>
  <c i="4" r="P137"/>
  <c r="T171"/>
  <c i="5" r="T142"/>
  <c r="T139"/>
  <c r="P173"/>
  <c i="2" r="P187"/>
  <c r="R388"/>
  <c r="R497"/>
  <c r="T534"/>
  <c r="R550"/>
  <c r="R556"/>
  <c r="T738"/>
  <c r="BK775"/>
  <c r="J775"/>
  <c r="J122"/>
  <c r="R778"/>
  <c i="5" r="P142"/>
  <c r="P139"/>
  <c r="P155"/>
  <c r="R173"/>
  <c r="T183"/>
  <c i="4" r="R132"/>
  <c r="T141"/>
  <c r="R171"/>
  <c i="5" r="R142"/>
  <c r="R139"/>
  <c r="T147"/>
  <c r="BK170"/>
  <c r="J170"/>
  <c r="J105"/>
  <c r="T173"/>
  <c r="T178"/>
  <c r="BK204"/>
  <c i="2" r="R146"/>
  <c r="P204"/>
  <c r="BK241"/>
  <c r="J241"/>
  <c r="J101"/>
  <c r="P241"/>
  <c r="P459"/>
  <c r="T528"/>
  <c r="BK550"/>
  <c r="J550"/>
  <c r="J113"/>
  <c r="BK672"/>
  <c r="J672"/>
  <c r="J116"/>
  <c r="R755"/>
  <c r="R781"/>
  <c i="3" r="T131"/>
  <c r="T130"/>
  <c r="T129"/>
  <c i="4" r="BK137"/>
  <c r="J137"/>
  <c r="J101"/>
  <c r="BK146"/>
  <c r="J146"/>
  <c r="J104"/>
  <c r="T146"/>
  <c r="P168"/>
  <c r="P187"/>
  <c i="5" r="T155"/>
  <c r="P186"/>
  <c r="P204"/>
  <c i="2" r="T246"/>
  <c r="BK497"/>
  <c r="J497"/>
  <c r="J108"/>
  <c r="R534"/>
  <c r="BK609"/>
  <c r="J609"/>
  <c r="J115"/>
  <c r="T745"/>
  <c r="T781"/>
  <c i="3" r="BK154"/>
  <c r="BK153"/>
  <c r="J153"/>
  <c r="J104"/>
  <c i="4" r="R141"/>
  <c r="R146"/>
  <c r="BK168"/>
  <c r="J168"/>
  <c r="J106"/>
  <c r="T187"/>
  <c i="5" r="R155"/>
  <c r="T186"/>
  <c r="T204"/>
  <c i="2" r="P146"/>
  <c r="T187"/>
  <c r="P388"/>
  <c r="P497"/>
  <c r="P539"/>
  <c r="T672"/>
  <c r="BK745"/>
  <c r="J745"/>
  <c r="J119"/>
  <c r="T775"/>
  <c i="5" r="P147"/>
  <c r="R150"/>
  <c r="R186"/>
  <c r="BK209"/>
  <c r="J209"/>
  <c r="J112"/>
  <c r="R221"/>
  <c r="R220"/>
  <c i="2" r="P246"/>
  <c r="BK450"/>
  <c r="J450"/>
  <c r="J104"/>
  <c r="T497"/>
  <c r="BK539"/>
  <c r="J539"/>
  <c r="J112"/>
  <c r="T609"/>
  <c r="P755"/>
  <c r="T778"/>
  <c i="3" r="R154"/>
  <c r="R153"/>
  <c i="4" r="BK141"/>
  <c r="J141"/>
  <c r="J102"/>
  <c r="T149"/>
  <c r="R187"/>
  <c i="5" r="BK142"/>
  <c r="J142"/>
  <c r="J101"/>
  <c r="BK150"/>
  <c r="J150"/>
  <c r="J103"/>
  <c r="BK186"/>
  <c r="J186"/>
  <c r="J109"/>
  <c r="T221"/>
  <c r="T220"/>
  <c i="2" r="BK187"/>
  <c r="J187"/>
  <c r="J99"/>
  <c r="T204"/>
  <c r="R241"/>
  <c r="BK459"/>
  <c r="J459"/>
  <c r="J107"/>
  <c r="R528"/>
  <c r="P534"/>
  <c r="P609"/>
  <c r="BK738"/>
  <c r="J738"/>
  <c r="J118"/>
  <c r="R745"/>
  <c r="P778"/>
  <c i="4" r="R137"/>
  <c r="R149"/>
  <c r="BK187"/>
  <c r="J187"/>
  <c r="J108"/>
  <c i="5" r="BK155"/>
  <c r="J155"/>
  <c r="J104"/>
  <c r="BK173"/>
  <c r="J173"/>
  <c r="J106"/>
  <c r="R178"/>
  <c r="P209"/>
  <c r="BK221"/>
  <c r="J221"/>
  <c r="J115"/>
  <c r="P226"/>
  <c i="2" r="BK204"/>
  <c r="J204"/>
  <c r="J100"/>
  <c r="BK388"/>
  <c r="J388"/>
  <c r="J103"/>
  <c r="R450"/>
  <c r="P528"/>
  <c r="P550"/>
  <c r="R672"/>
  <c r="R738"/>
  <c r="P775"/>
  <c r="P774"/>
  <c r="P781"/>
  <c i="3" r="P131"/>
  <c r="P130"/>
  <c i="4" r="T132"/>
  <c r="BK149"/>
  <c r="J149"/>
  <c r="J105"/>
  <c r="R168"/>
  <c i="5" r="R147"/>
  <c r="R170"/>
  <c r="BK183"/>
  <c r="J183"/>
  <c r="J108"/>
  <c r="R204"/>
  <c r="R226"/>
  <c i="2" r="BK146"/>
  <c r="J146"/>
  <c r="J98"/>
  <c r="R187"/>
  <c r="T388"/>
  <c r="T450"/>
  <c r="BK556"/>
  <c r="J556"/>
  <c r="J114"/>
  <c r="T556"/>
  <c r="P745"/>
  <c i="3" r="R131"/>
  <c r="R130"/>
  <c r="R129"/>
  <c i="4" r="P132"/>
  <c r="P141"/>
  <c r="BK171"/>
  <c r="J171"/>
  <c r="J107"/>
  <c i="5" r="BK147"/>
  <c r="J147"/>
  <c r="J102"/>
  <c r="T150"/>
  <c r="T170"/>
  <c r="P178"/>
  <c r="P183"/>
  <c r="R209"/>
  <c r="P221"/>
  <c r="P220"/>
  <c r="T226"/>
  <c i="2" r="T146"/>
  <c r="T145"/>
  <c r="R204"/>
  <c r="T241"/>
  <c r="T459"/>
  <c r="T539"/>
  <c r="R609"/>
  <c r="BK755"/>
  <c r="J755"/>
  <c r="J120"/>
  <c r="BK778"/>
  <c r="J778"/>
  <c r="J123"/>
  <c i="3" r="P154"/>
  <c r="P153"/>
  <c i="4" r="T137"/>
  <c r="P146"/>
  <c r="P171"/>
  <c i="5" r="P150"/>
  <c r="P170"/>
  <c r="BK178"/>
  <c r="J178"/>
  <c r="J107"/>
  <c r="R183"/>
  <c r="T209"/>
  <c r="BK226"/>
  <c r="J226"/>
  <c r="J116"/>
  <c i="3" r="BK148"/>
  <c r="J148"/>
  <c r="J102"/>
  <c i="2" r="BK456"/>
  <c r="J456"/>
  <c r="J105"/>
  <c r="BK730"/>
  <c r="J730"/>
  <c r="J117"/>
  <c i="3" r="BK151"/>
  <c r="J151"/>
  <c r="J103"/>
  <c i="5" r="BK218"/>
  <c r="J218"/>
  <c r="J113"/>
  <c i="3" r="BK146"/>
  <c r="J146"/>
  <c r="J101"/>
  <c r="BK161"/>
  <c r="J161"/>
  <c r="J107"/>
  <c i="4" r="BK144"/>
  <c r="J144"/>
  <c r="J103"/>
  <c i="2" r="BK532"/>
  <c r="J532"/>
  <c r="J110"/>
  <c i="5" r="BK140"/>
  <c r="J140"/>
  <c r="J100"/>
  <c i="4" r="BK131"/>
  <c r="BK130"/>
  <c r="J130"/>
  <c r="J98"/>
  <c i="5" r="J91"/>
  <c r="BE143"/>
  <c r="BE162"/>
  <c r="BE146"/>
  <c r="BE159"/>
  <c r="BE176"/>
  <c r="BE181"/>
  <c r="BE188"/>
  <c r="BE192"/>
  <c r="BE210"/>
  <c r="E85"/>
  <c r="BE169"/>
  <c r="BE179"/>
  <c r="BE194"/>
  <c r="BE199"/>
  <c r="BE206"/>
  <c r="BE207"/>
  <c r="BE211"/>
  <c r="BE223"/>
  <c r="BE154"/>
  <c r="BE158"/>
  <c r="BE163"/>
  <c r="BE193"/>
  <c r="BE198"/>
  <c r="BE201"/>
  <c r="BE213"/>
  <c r="BE216"/>
  <c r="BE177"/>
  <c r="BE184"/>
  <c r="BE187"/>
  <c r="BE195"/>
  <c r="BE196"/>
  <c r="BE212"/>
  <c r="BE227"/>
  <c r="BE148"/>
  <c r="BE153"/>
  <c r="BE157"/>
  <c r="BE167"/>
  <c r="BE168"/>
  <c r="BE180"/>
  <c r="BE205"/>
  <c r="BE214"/>
  <c r="BE222"/>
  <c r="BE224"/>
  <c r="BE141"/>
  <c r="BE172"/>
  <c r="BE208"/>
  <c r="BE144"/>
  <c r="BE151"/>
  <c r="BE165"/>
  <c r="BE175"/>
  <c r="BE228"/>
  <c r="BE231"/>
  <c r="J94"/>
  <c r="BE160"/>
  <c r="BE161"/>
  <c r="BE166"/>
  <c r="BE171"/>
  <c r="BE190"/>
  <c r="BE197"/>
  <c r="BE225"/>
  <c r="BE230"/>
  <c r="BE156"/>
  <c r="BE174"/>
  <c r="BE182"/>
  <c r="BE200"/>
  <c r="BE217"/>
  <c r="BE219"/>
  <c r="BE229"/>
  <c r="F94"/>
  <c r="BE145"/>
  <c r="BE149"/>
  <c r="BE152"/>
  <c r="BE164"/>
  <c r="BE185"/>
  <c r="BE189"/>
  <c r="BE191"/>
  <c r="BE202"/>
  <c r="BE215"/>
  <c r="BE232"/>
  <c i="4" r="F94"/>
  <c r="BE134"/>
  <c r="BE142"/>
  <c r="BE153"/>
  <c r="BE175"/>
  <c r="E85"/>
  <c r="BE159"/>
  <c r="BE161"/>
  <c r="BE163"/>
  <c r="BE169"/>
  <c r="BE180"/>
  <c r="J124"/>
  <c r="BE140"/>
  <c r="BE147"/>
  <c r="BE155"/>
  <c r="BE157"/>
  <c r="BE184"/>
  <c r="BE186"/>
  <c r="J127"/>
  <c r="BE183"/>
  <c r="BE135"/>
  <c r="BE136"/>
  <c r="BE143"/>
  <c r="BE145"/>
  <c r="BE150"/>
  <c r="BE174"/>
  <c r="BE177"/>
  <c r="BE191"/>
  <c r="BE138"/>
  <c r="BE160"/>
  <c r="BE189"/>
  <c r="BE190"/>
  <c i="3" r="J154"/>
  <c r="J105"/>
  <c i="4" r="BE152"/>
  <c r="BE164"/>
  <c r="BE167"/>
  <c r="BE176"/>
  <c r="BE158"/>
  <c r="BE165"/>
  <c r="BE173"/>
  <c r="BE133"/>
  <c r="BE151"/>
  <c r="BE156"/>
  <c r="BE162"/>
  <c r="BE170"/>
  <c r="BE154"/>
  <c r="BE172"/>
  <c r="BE178"/>
  <c r="BE181"/>
  <c r="BE188"/>
  <c i="3" r="BK130"/>
  <c i="4" r="BE139"/>
  <c r="BE148"/>
  <c r="BE166"/>
  <c r="BE179"/>
  <c r="BE182"/>
  <c r="BE185"/>
  <c i="3" r="BE140"/>
  <c r="E117"/>
  <c r="BE155"/>
  <c r="BE135"/>
  <c i="2" r="BK774"/>
  <c r="J774"/>
  <c r="J121"/>
  <c i="3" r="BE137"/>
  <c r="BE159"/>
  <c r="J91"/>
  <c r="F126"/>
  <c r="BE162"/>
  <c i="2" r="BK458"/>
  <c r="J458"/>
  <c r="J106"/>
  <c i="3" r="BE152"/>
  <c r="BE156"/>
  <c r="BE158"/>
  <c r="BE132"/>
  <c r="BE144"/>
  <c i="2" r="BK145"/>
  <c r="BK144"/>
  <c r="J144"/>
  <c r="J96"/>
  <c i="3" r="BE147"/>
  <c r="BE139"/>
  <c r="BE134"/>
  <c r="BE149"/>
  <c r="BE142"/>
  <c r="BE157"/>
  <c i="1" r="BA96"/>
  <c i="2" r="BE171"/>
  <c r="BE219"/>
  <c r="BE239"/>
  <c r="BE242"/>
  <c r="BE243"/>
  <c r="BE269"/>
  <c r="BE275"/>
  <c r="BE316"/>
  <c r="BE344"/>
  <c r="BE414"/>
  <c r="BE424"/>
  <c r="BE433"/>
  <c r="BE446"/>
  <c r="BE513"/>
  <c r="BE549"/>
  <c r="BE561"/>
  <c r="BE571"/>
  <c r="BE583"/>
  <c r="BE600"/>
  <c r="BE604"/>
  <c r="BE631"/>
  <c r="BE637"/>
  <c r="BE667"/>
  <c r="BE674"/>
  <c r="BE710"/>
  <c r="BE714"/>
  <c r="BE743"/>
  <c r="BE754"/>
  <c r="BE760"/>
  <c r="BE776"/>
  <c r="BE784"/>
  <c r="J138"/>
  <c r="BE147"/>
  <c r="BE167"/>
  <c r="BE179"/>
  <c r="BE180"/>
  <c r="BE186"/>
  <c r="BE224"/>
  <c r="BE230"/>
  <c r="BE387"/>
  <c r="BE390"/>
  <c r="BE398"/>
  <c r="BE400"/>
  <c r="BE418"/>
  <c r="BE460"/>
  <c r="BE476"/>
  <c r="BE484"/>
  <c r="BE489"/>
  <c r="BE495"/>
  <c r="BE496"/>
  <c r="BE508"/>
  <c r="BE529"/>
  <c r="BE535"/>
  <c r="BE536"/>
  <c r="BE537"/>
  <c r="BE538"/>
  <c r="BE542"/>
  <c r="BE565"/>
  <c r="BE591"/>
  <c r="BE622"/>
  <c r="BE636"/>
  <c r="BE641"/>
  <c r="BE653"/>
  <c r="BE663"/>
  <c r="BE671"/>
  <c r="BE673"/>
  <c r="BE676"/>
  <c r="BE684"/>
  <c r="BE694"/>
  <c r="BE704"/>
  <c r="BE712"/>
  <c r="BE756"/>
  <c r="BE777"/>
  <c r="BE779"/>
  <c r="F141"/>
  <c r="BE155"/>
  <c r="BE163"/>
  <c r="BE200"/>
  <c r="BE210"/>
  <c r="BE229"/>
  <c r="BE234"/>
  <c r="BE252"/>
  <c r="BE282"/>
  <c r="BE295"/>
  <c r="BE305"/>
  <c r="BE310"/>
  <c r="BE322"/>
  <c r="BE329"/>
  <c r="BE354"/>
  <c r="BE368"/>
  <c r="BE392"/>
  <c r="BE401"/>
  <c r="BE402"/>
  <c r="BE410"/>
  <c r="BE438"/>
  <c r="BE442"/>
  <c r="BE452"/>
  <c r="BE464"/>
  <c r="BE468"/>
  <c r="BE472"/>
  <c r="BE478"/>
  <c r="BE491"/>
  <c r="BE498"/>
  <c r="BE521"/>
  <c r="BE530"/>
  <c r="BE531"/>
  <c r="BE533"/>
  <c r="BE544"/>
  <c r="BE548"/>
  <c r="BE579"/>
  <c r="BE627"/>
  <c r="BE677"/>
  <c r="BE685"/>
  <c r="BE698"/>
  <c r="BE703"/>
  <c r="BE720"/>
  <c r="BE746"/>
  <c r="BE752"/>
  <c r="BE753"/>
  <c r="BE782"/>
  <c r="BE783"/>
  <c i="1" r="BC96"/>
  <c r="BD96"/>
  <c i="2" r="E85"/>
  <c r="BE159"/>
  <c r="BE175"/>
  <c r="BE188"/>
  <c r="BE192"/>
  <c r="BE196"/>
  <c r="BE205"/>
  <c r="BE215"/>
  <c r="BE235"/>
  <c r="BE247"/>
  <c r="BE256"/>
  <c r="BE261"/>
  <c r="BE280"/>
  <c r="BE290"/>
  <c r="BE300"/>
  <c r="BE314"/>
  <c r="BE339"/>
  <c r="BE360"/>
  <c r="BE379"/>
  <c r="BE389"/>
  <c r="BE394"/>
  <c r="BE404"/>
  <c r="BE405"/>
  <c r="BE428"/>
  <c r="BE451"/>
  <c r="BE453"/>
  <c r="BE457"/>
  <c r="BE482"/>
  <c r="BE503"/>
  <c r="BE517"/>
  <c r="BE525"/>
  <c r="BE540"/>
  <c r="BE555"/>
  <c r="BE557"/>
  <c r="BE575"/>
  <c r="BE584"/>
  <c r="BE608"/>
  <c r="BE610"/>
  <c r="BE615"/>
  <c r="BE623"/>
  <c r="BE635"/>
  <c r="BE645"/>
  <c r="BE649"/>
  <c r="BE654"/>
  <c r="BE659"/>
  <c r="BE675"/>
  <c r="BE689"/>
  <c r="BE706"/>
  <c r="BE719"/>
  <c r="BE725"/>
  <c r="BE731"/>
  <c r="BE739"/>
  <c r="BE764"/>
  <c r="BE768"/>
  <c r="BE772"/>
  <c r="BE151"/>
  <c r="BE182"/>
  <c r="BE183"/>
  <c r="BE185"/>
  <c r="BE244"/>
  <c r="BE320"/>
  <c r="BE334"/>
  <c r="BE349"/>
  <c r="BE373"/>
  <c r="BE383"/>
  <c r="BE391"/>
  <c r="BE409"/>
  <c r="BE455"/>
  <c r="BE527"/>
  <c r="BE551"/>
  <c r="BE596"/>
  <c r="BE614"/>
  <c r="BE702"/>
  <c r="BE713"/>
  <c r="BE724"/>
  <c r="BE729"/>
  <c r="BE744"/>
  <c r="BE773"/>
  <c r="BE780"/>
  <c i="1" r="BB96"/>
  <c i="4" r="F36"/>
  <c i="1" r="BA98"/>
  <c i="4" r="F37"/>
  <c i="1" r="BB98"/>
  <c i="3" r="F39"/>
  <c i="1" r="BD97"/>
  <c i="5" r="F39"/>
  <c i="1" r="BD99"/>
  <c i="3" r="F37"/>
  <c i="1" r="BB97"/>
  <c i="5" r="F37"/>
  <c i="1" r="BB99"/>
  <c i="4" r="J36"/>
  <c i="1" r="AW98"/>
  <c r="AS94"/>
  <c i="4" r="F38"/>
  <c i="1" r="BC98"/>
  <c i="3" r="F36"/>
  <c i="1" r="BA97"/>
  <c i="2" r="J34"/>
  <c i="3" r="F38"/>
  <c i="1" r="BC97"/>
  <c i="5" r="J36"/>
  <c i="1" r="AW99"/>
  <c i="5" r="F38"/>
  <c i="1" r="BC99"/>
  <c i="3" r="J36"/>
  <c i="1" r="AW97"/>
  <c i="5" r="F36"/>
  <c i="1" r="BA99"/>
  <c i="4" r="F39"/>
  <c i="1" r="BD98"/>
  <c i="2" l="1" r="T774"/>
  <c i="4" r="T131"/>
  <c r="T130"/>
  <c i="2" r="R774"/>
  <c i="3" r="P129"/>
  <c i="1" r="AU97"/>
  <c i="5" r="BK203"/>
  <c r="J203"/>
  <c r="J110"/>
  <c i="2" r="T458"/>
  <c r="T144"/>
  <c r="P145"/>
  <c i="5" r="P203"/>
  <c r="P138"/>
  <c i="1" r="AU99"/>
  <c i="2" r="R145"/>
  <c i="5" r="T203"/>
  <c r="T138"/>
  <c i="4" r="R131"/>
  <c r="R130"/>
  <c i="2" r="R458"/>
  <c i="4" r="P131"/>
  <c r="P130"/>
  <c i="1" r="AU98"/>
  <c i="5" r="R203"/>
  <c r="R138"/>
  <c i="2" r="P458"/>
  <c i="1" r="AW96"/>
  <c i="5" r="BK139"/>
  <c r="BK138"/>
  <c r="J138"/>
  <c r="J98"/>
  <c r="BK220"/>
  <c r="J220"/>
  <c r="J114"/>
  <c r="J204"/>
  <c r="J111"/>
  <c i="3" r="BK160"/>
  <c r="J160"/>
  <c r="J106"/>
  <c i="4" r="J131"/>
  <c r="J99"/>
  <c i="3" r="J130"/>
  <c r="J99"/>
  <c i="2" r="J145"/>
  <c r="J97"/>
  <c r="J30"/>
  <c i="1" r="AG96"/>
  <c i="4" r="J32"/>
  <c i="1" r="AG98"/>
  <c i="5" r="F35"/>
  <c i="1" r="AZ99"/>
  <c i="3" r="J35"/>
  <c i="1" r="AV97"/>
  <c r="AT97"/>
  <c r="BD95"/>
  <c r="BD94"/>
  <c r="W33"/>
  <c i="2" r="J33"/>
  <c i="1" r="AV96"/>
  <c r="AT96"/>
  <c i="2" r="F33"/>
  <c i="1" r="AZ96"/>
  <c i="4" r="F35"/>
  <c i="1" r="AZ98"/>
  <c i="3" r="F35"/>
  <c i="1" r="AZ97"/>
  <c r="BB95"/>
  <c r="AX95"/>
  <c i="4" r="J35"/>
  <c i="1" r="AV98"/>
  <c r="AT98"/>
  <c r="BA95"/>
  <c r="AW95"/>
  <c r="BC95"/>
  <c r="BC94"/>
  <c r="W32"/>
  <c i="5" r="J35"/>
  <c i="1" r="AV99"/>
  <c r="AT99"/>
  <c i="2" l="1" r="R144"/>
  <c r="P144"/>
  <c i="1" r="AU96"/>
  <c i="3" r="BK129"/>
  <c r="J129"/>
  <c i="5" r="J139"/>
  <c r="J99"/>
  <c i="1" r="AN98"/>
  <c i="4" r="J41"/>
  <c i="1" r="AN96"/>
  <c i="2" r="J39"/>
  <c i="5" r="J32"/>
  <c i="1" r="AG99"/>
  <c i="3" r="J32"/>
  <c i="1" r="AG97"/>
  <c r="AU95"/>
  <c r="AU94"/>
  <c r="AY94"/>
  <c r="AZ95"/>
  <c r="AV95"/>
  <c r="AT95"/>
  <c r="BB94"/>
  <c r="W31"/>
  <c r="BA94"/>
  <c r="W30"/>
  <c r="AY95"/>
  <c i="5" l="1" r="J41"/>
  <c i="3" r="J41"/>
  <c r="J98"/>
  <c i="1" r="AG95"/>
  <c r="AG94"/>
  <c r="AK26"/>
  <c r="AN97"/>
  <c r="AN99"/>
  <c r="AN95"/>
  <c r="AW94"/>
  <c r="AK30"/>
  <c r="AX94"/>
  <c r="AZ94"/>
  <c r="AV94"/>
  <c r="AK29"/>
  <c r="AK35"/>
  <c l="1" r="AT94"/>
  <c r="AN94"/>
  <c r="W29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<sst xmlns="http://schemas.openxmlformats.org/spreadsheetml/2006/main">
  <si>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</si>
  <si>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</si>
  <si>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</si>
  <si>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</si>
  <si>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</si>
  <si>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{a68a0cad-302c-408d-a16c-831ab93ee568}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</si>
  <si>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</si>
  <si>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</si>
  <si>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</si>
  <si>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</si>
  <si>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</si>
  <si>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</si>
  <si>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</si>
  <si>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</si>
  <si>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SK23060-A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</si>
  <si>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</si>
  <si>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</si>
  <si>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 v nemocnici Nový Bydžov - Objekt ubytovny</t>
  </si>
  <si>
    <t>KSO:</t>
  </si>
  <si>
    <t>CC-CZ:</t>
  </si>
  <si>
    <t>Místo:</t>
  </si>
  <si>
    <t xml:space="preserve"> </t>
  </si>
  <si>
    <t>Datum:</t>
  </si>
  <si>
    <t>26. 7. 2024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</si>
  <si>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</si>
  <si>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</si>
  <si>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</si>
  <si>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</si>
  <si>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</si>
  <si>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</si>
  <si>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</si>
  <si>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ATELIER H1 &amp; ATELIER HÁJEK s.r.o.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</si>
  <si>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</si>
  <si>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</si>
  <si>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</si>
  <si>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</si>
  <si>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</si>
  <si>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</si>
  <si>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</si>
  <si>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</si>
  <si>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</si>
  <si>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</si>
  <si>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</si>
  <si>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</si>
  <si>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</si>
  <si>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</si>
  <si>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</si>
  <si>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</si>
  <si>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</si>
  <si>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</si>
  <si>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</si>
  <si>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</si>
  <si>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</si>
  <si>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</si>
  <si>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</si>
  <si>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</si>
  <si>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</si>
  <si>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</si>
  <si>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</si>
  <si>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</si>
  <si>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</si>
  <si>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</si>
  <si>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</si>
  <si>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</si>
  <si>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</si>
  <si>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</si>
  <si>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</si>
  <si>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</si>
  <si>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</si>
  <si>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</si>
  <si>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</si>
  <si>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</si>
  <si>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</si>
  <si>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</si>
  <si>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</si>
  <si>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</si>
  <si>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</si>
  <si>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</si>
  <si>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</si>
  <si>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</si>
  <si>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A</t>
  </si>
  <si>
    <t>Objekt ubytovny</t>
  </si>
  <si>
    <t>STA</t>
  </si>
  <si>
    <t>1</t>
  </si>
  <si>
    <t>{f3bb509f-7b8b-4f7d-a211-6d9e503fab9f}</t>
  </si>
  <si>
    <t>2</t>
  </si>
  <si>
    <t>/</t>
  </si>
  <si>
    <t>Soupis</t>
  </si>
  <si>
    <t>###NOINSERT###</t>
  </si>
  <si>
    <t>ZTI.A</t>
  </si>
  <si>
    <t>Zdravotechnika</t>
  </si>
  <si>
    <t>{da9d2ceb-c069-43c8-8369-b9fd0e812103}</t>
  </si>
  <si>
    <t>EL.A</t>
  </si>
  <si>
    <t>Elektroinstalace</t>
  </si>
  <si>
    <t>{285b10b1-6708-4d00-839a-794e1b3d5dd8}</t>
  </si>
  <si>
    <t>FVE</t>
  </si>
  <si>
    <t>{11694878-8085-4426-be55-f46bdd012822}</t>
  </si>
  <si>
    <t>jámy</t>
  </si>
  <si>
    <t>53,308</t>
  </si>
  <si>
    <t>přebytek</t>
  </si>
  <si>
    <t>12,519</t>
  </si>
  <si>
    <t>KRYCÍ LIST SOUPISU PRACÍ</t>
  </si>
  <si>
    <t>rýhy</t>
  </si>
  <si>
    <t>7,188</t>
  </si>
  <si>
    <t>zásyp</t>
  </si>
  <si>
    <t>47,977</t>
  </si>
  <si>
    <t>ZB200</t>
  </si>
  <si>
    <t>64,54</t>
  </si>
  <si>
    <t>ZB300</t>
  </si>
  <si>
    <t>7,85</t>
  </si>
  <si>
    <t>Objekt:</t>
  </si>
  <si>
    <t>A - Objekt ubytovny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</si>
  <si>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</si>
  <si>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</si>
  <si>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</si>
  <si>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</si>
  <si>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</si>
  <si>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</si>
  <si>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</si>
  <si>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</si>
  <si>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</si>
  <si>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</si>
  <si>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</si>
  <si>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</si>
  <si>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</si>
  <si>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</si>
  <si>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</si>
  <si>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</si>
  <si>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</si>
  <si>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</si>
  <si>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</si>
  <si>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</si>
  <si>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</si>
  <si>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</si>
  <si>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</si>
  <si>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</si>
  <si>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</si>
  <si>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</si>
  <si>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</si>
  <si>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</si>
  <si>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</si>
  <si>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</si>
  <si>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</si>
  <si>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</si>
  <si>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</si>
  <si>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</si>
  <si>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</si>
  <si>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</si>
  <si>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</si>
  <si>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</si>
  <si>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</si>
  <si>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</si>
  <si>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</si>
  <si>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</si>
  <si>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</si>
  <si>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</si>
  <si>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</si>
  <si>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</si>
  <si>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</si>
  <si>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</si>
  <si>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</si>
  <si>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</si>
  <si>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</si>
  <si>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113106290</t>
  </si>
  <si>
    <t>Rozebrání vozovek ze silničních dílců se spárami vyplněnými kamenivem strojně pl přes 50 do 200 m2</t>
  </si>
  <si>
    <t>m2</t>
  </si>
  <si>
    <t>CS ÚRS 2024 01</t>
  </si>
  <si>
    <t>4</t>
  </si>
  <si>
    <t>-1397517946</t>
  </si>
  <si>
    <t>VV</t>
  </si>
  <si>
    <t>80</t>
  </si>
  <si>
    <t>Mezisoučet</t>
  </si>
  <si>
    <t>3</t>
  </si>
  <si>
    <t>Součet</t>
  </si>
  <si>
    <t>131251203</t>
  </si>
  <si>
    <t>Hloubení jam zapažených v hornině třídy těžitelnosti I skupiny 3 objem do 100 m3 strojně</t>
  </si>
  <si>
    <t>m3</t>
  </si>
  <si>
    <t>-436540173</t>
  </si>
  <si>
    <t>"rampa" 9,75*4,5+4,9*2,75*0,7</t>
  </si>
  <si>
    <t>132251101</t>
  </si>
  <si>
    <t>Hloubení rýh nezapažených š do 800 mm v hornině třídy těžitelnosti I skupiny 3 objem do 20 m3 strojně</t>
  </si>
  <si>
    <t>1272215622</t>
  </si>
  <si>
    <t>"rampa" (39,95-2,35-7,38-12,25)*0,4</t>
  </si>
  <si>
    <t>162751117</t>
  </si>
  <si>
    <t>Vodorovné přemístění přes 9 000 do 10000 m výkopku/sypaniny z horniny třídy těžitelnosti I skupiny 1 až 3</t>
  </si>
  <si>
    <t>294763362</t>
  </si>
  <si>
    <t>5</t>
  </si>
  <si>
    <t>167151101</t>
  </si>
  <si>
    <t>Nakládání výkopku z hornin třídy těžitelnosti I skupiny 1 až 3 do 100 m3</t>
  </si>
  <si>
    <t>356692412</t>
  </si>
  <si>
    <t>jámy+rýhy-zásyp</t>
  </si>
  <si>
    <t>6</t>
  </si>
  <si>
    <t>171201231</t>
  </si>
  <si>
    <t>Poplatek za uložení zeminy a kamení na recyklační skládce (skládkovné) kód odpadu 17 05 04</t>
  </si>
  <si>
    <t>t</t>
  </si>
  <si>
    <t>1773792356</t>
  </si>
  <si>
    <t>přebytek*1,85</t>
  </si>
  <si>
    <t>7</t>
  </si>
  <si>
    <t>171251201</t>
  </si>
  <si>
    <t>Uložení sypaniny na skládky nebo meziskládky</t>
  </si>
  <si>
    <t>513572799</t>
  </si>
  <si>
    <t>8</t>
  </si>
  <si>
    <t>174151101</t>
  </si>
  <si>
    <t>Zásyp jam, šachet rýh nebo kolem objektů sypaninou se zhutněním</t>
  </si>
  <si>
    <t>1786282213</t>
  </si>
  <si>
    <t>jámy*0,9</t>
  </si>
  <si>
    <t>9</t>
  </si>
  <si>
    <t>181351003</t>
  </si>
  <si>
    <t>Rozprostření ornice tl vrstvy do 200 mm pl do 100 m2 v rovině nebo ve svahu do 1:5 strojně</t>
  </si>
  <si>
    <t>1024708680</t>
  </si>
  <si>
    <t>10</t>
  </si>
  <si>
    <t>M</t>
  </si>
  <si>
    <t>10364101</t>
  </si>
  <si>
    <t>zemina pro terénní úpravy - ornice</t>
  </si>
  <si>
    <t>-836597341</t>
  </si>
  <si>
    <t>20,000*0,1*1,75</t>
  </si>
  <si>
    <t>11</t>
  </si>
  <si>
    <t>181411131</t>
  </si>
  <si>
    <t>Založení parkového trávníku výsevem pl do 1000 m2 v rovině a ve svahu do 1:5</t>
  </si>
  <si>
    <t>-1466801093</t>
  </si>
  <si>
    <t>00572410</t>
  </si>
  <si>
    <t>osivo směs travní parková</t>
  </si>
  <si>
    <t>kg</t>
  </si>
  <si>
    <t>-1145121952</t>
  </si>
  <si>
    <t>20*0,02 'Přepočtené koeficientem množství</t>
  </si>
  <si>
    <t>13</t>
  </si>
  <si>
    <t>181951111</t>
  </si>
  <si>
    <t>Úprava pláně v hornině třídy těžitelnosti I skupiny 1 až 3 bez zhutnění strojně</t>
  </si>
  <si>
    <t>-1118825099</t>
  </si>
  <si>
    <t>14</t>
  </si>
  <si>
    <t>181951112</t>
  </si>
  <si>
    <t>Úprava pláně v hornině třídy těžitelnosti I skupiny 1 až 3 se zhutněním strojně</t>
  </si>
  <si>
    <t>1968607564</t>
  </si>
  <si>
    <t>Zakládání</t>
  </si>
  <si>
    <t>15</t>
  </si>
  <si>
    <t>274313611</t>
  </si>
  <si>
    <t>Základové pásy z betonu tř. C 16/20</t>
  </si>
  <si>
    <t>589186541</t>
  </si>
  <si>
    <t>16</t>
  </si>
  <si>
    <t>279113142</t>
  </si>
  <si>
    <t>Základová zeď tl přes 150 do 200 mm z tvárnic ztraceného bednění včetně výplně z betonu tř. C 20/25</t>
  </si>
  <si>
    <t>889148396</t>
  </si>
  <si>
    <t>"rampa" 11,55+5,65*1,45*2+19,95+1,3*0,85+6,55+3,45+1,5*1,85*2</t>
  </si>
  <si>
    <t>17</t>
  </si>
  <si>
    <t>279113144</t>
  </si>
  <si>
    <t>Základová zeď tl přes 250 do 300 mm z tvárnic ztraceného bednění včetně výplně z betonu tř. C 20/25</t>
  </si>
  <si>
    <t>1340189309</t>
  </si>
  <si>
    <t>18</t>
  </si>
  <si>
    <t>279361821</t>
  </si>
  <si>
    <t>Výztuž základových zdí nosných betonářskou ocelí 10 505</t>
  </si>
  <si>
    <t>1860229068</t>
  </si>
  <si>
    <t>(ZB200+ZB300)*0,64*1,1*16/1000</t>
  </si>
  <si>
    <t>Vodorovné konstrukce</t>
  </si>
  <si>
    <t>19</t>
  </si>
  <si>
    <t>411354214</t>
  </si>
  <si>
    <t>Bednění stropů ztracené z hraněných trapézových vln v 60 mm plech lesklý tl 0,88 mm</t>
  </si>
  <si>
    <t>-1887851893</t>
  </si>
  <si>
    <t>"rampa" 36,5</t>
  </si>
  <si>
    <t>"schodiště" 2,2*1,6</t>
  </si>
  <si>
    <t>20</t>
  </si>
  <si>
    <t>430321515</t>
  </si>
  <si>
    <t>Schodišťová konstrukce a rampa ze ŽB tř. C 20/25</t>
  </si>
  <si>
    <t>-190840517</t>
  </si>
  <si>
    <t>"rampa" 36,5*0,15</t>
  </si>
  <si>
    <t>"schodiště" 0,44*1,6</t>
  </si>
  <si>
    <t>430361821</t>
  </si>
  <si>
    <t>Výztuž schodišťové konstrukce a rampy betonářskou ocelí 10 505</t>
  </si>
  <si>
    <t>-22295804</t>
  </si>
  <si>
    <t>0,1</t>
  </si>
  <si>
    <t>22</t>
  </si>
  <si>
    <t>430362021</t>
  </si>
  <si>
    <t>Výztuž schodišťové konstrukce a rampy svařovanými sítěmi Kari</t>
  </si>
  <si>
    <t>-1361929750</t>
  </si>
  <si>
    <t>"rampa" 36,5*5,4*2*1,2/1000</t>
  </si>
  <si>
    <t>"schodiště" 2,2*1,6*5,4*2*1,2/1000</t>
  </si>
  <si>
    <t>23</t>
  </si>
  <si>
    <t>431351121</t>
  </si>
  <si>
    <t>Zřízení bednění podest schodišť a ramp přímočarých v do 4 m</t>
  </si>
  <si>
    <t>-578913444</t>
  </si>
  <si>
    <t>(20,75+13,2)*0,15</t>
  </si>
  <si>
    <t>0,44*2</t>
  </si>
  <si>
    <t>24</t>
  </si>
  <si>
    <t>431351122</t>
  </si>
  <si>
    <t>Odstranění bednění podest schodišť a ramp přímočarých v do 4 m</t>
  </si>
  <si>
    <t>1094818961</t>
  </si>
  <si>
    <t>25</t>
  </si>
  <si>
    <t>434351141</t>
  </si>
  <si>
    <t>Zřízení bednění stupňů přímočarých schodišť</t>
  </si>
  <si>
    <t>156616018</t>
  </si>
  <si>
    <t>1,1*1,6</t>
  </si>
  <si>
    <t>26</t>
  </si>
  <si>
    <t>434351142</t>
  </si>
  <si>
    <t>Odstranění bednění stupňů přímočarých schodišť</t>
  </si>
  <si>
    <t>1596821805</t>
  </si>
  <si>
    <t>27</t>
  </si>
  <si>
    <t>444151111</t>
  </si>
  <si>
    <t>Montáž krytiny ocelových střech ze sendvičových panelů šroubovaných budov v do 6 m</t>
  </si>
  <si>
    <t>-1398856684</t>
  </si>
  <si>
    <t>"přestřešení" 5,1</t>
  </si>
  <si>
    <t>28</t>
  </si>
  <si>
    <t>55324612</t>
  </si>
  <si>
    <t>panel sendvičový stěnový oboustranně profilovaný izolace PUR tl 60mm</t>
  </si>
  <si>
    <t>1374642981</t>
  </si>
  <si>
    <t>5,1*1,03 'Přepočtené koeficientem množství</t>
  </si>
  <si>
    <t>Komunikace pozemní</t>
  </si>
  <si>
    <t>29</t>
  </si>
  <si>
    <t>564861011</t>
  </si>
  <si>
    <t>Podklad ze štěrkodrtě ŠD plochy do 100 m2 tl 200 mm</t>
  </si>
  <si>
    <t>850229230</t>
  </si>
  <si>
    <t>30</t>
  </si>
  <si>
    <t>596211110</t>
  </si>
  <si>
    <t>Kladení zámkové dlažby komunikací pro pěší ručně tl 60 mm skupiny A pl do 50 m2</t>
  </si>
  <si>
    <t>-1314203333</t>
  </si>
  <si>
    <t>31</t>
  </si>
  <si>
    <t>59245018</t>
  </si>
  <si>
    <t>dlažba skladebná betonová 200x100mm tl 60mm přírodní</t>
  </si>
  <si>
    <t>679262660</t>
  </si>
  <si>
    <t>20*1,03 'Přepočtené koeficientem množství</t>
  </si>
  <si>
    <t>Úpravy povrchů, podlahy a osazování výplní</t>
  </si>
  <si>
    <t>32</t>
  </si>
  <si>
    <t>619995001</t>
  </si>
  <si>
    <t>Začištění omítek kolem oken, dveří, podlah nebo obkladů</t>
  </si>
  <si>
    <t>m</t>
  </si>
  <si>
    <t>-1596034711</t>
  </si>
  <si>
    <t>189,5+104,9</t>
  </si>
  <si>
    <t>(0,8+2,1*2)*2</t>
  </si>
  <si>
    <t>33</t>
  </si>
  <si>
    <t>622131111</t>
  </si>
  <si>
    <t>Polymercementový spojovací můstek vnějších stěn nanášený ručně</t>
  </si>
  <si>
    <t>-1729471255</t>
  </si>
  <si>
    <t>"rampa+omítka+potažení+soklová omítka" 36,81</t>
  </si>
  <si>
    <t>34</t>
  </si>
  <si>
    <t>622131302</t>
  </si>
  <si>
    <t>Cementový postřik vnějších stěn nanášený síťovitě strojně</t>
  </si>
  <si>
    <t>-1837598327</t>
  </si>
  <si>
    <t>"oprava po keramickém obkladu" 149,15</t>
  </si>
  <si>
    <t>35</t>
  </si>
  <si>
    <t>622131321</t>
  </si>
  <si>
    <t>Penetrační nátěr vnějších stěn nanášený strojně</t>
  </si>
  <si>
    <t>-470814220</t>
  </si>
  <si>
    <t>"po obkladech" 149,15</t>
  </si>
  <si>
    <t>"EPS 180 + silikonová omítka" 469,98</t>
  </si>
  <si>
    <t xml:space="preserve">"EPS 140 + soklová omítka"  86,76</t>
  </si>
  <si>
    <t>"XPS 140 + soklová omítka" 24,54</t>
  </si>
  <si>
    <t>"potažení + soklová omítka" 44,72</t>
  </si>
  <si>
    <t>36</t>
  </si>
  <si>
    <t>622142001</t>
  </si>
  <si>
    <t>Sklovláknité pletivo vnějších stěn vtlačené do tmelu</t>
  </si>
  <si>
    <t>1702464527</t>
  </si>
  <si>
    <t>"špalety" 41,14+9,21</t>
  </si>
  <si>
    <t>37</t>
  </si>
  <si>
    <t>622143004</t>
  </si>
  <si>
    <t>Montáž omítkových samolepících začišťovacích profilů pro spojení s okenním rámem</t>
  </si>
  <si>
    <t>1150091356</t>
  </si>
  <si>
    <t>104,9*2</t>
  </si>
  <si>
    <t>189,5*2</t>
  </si>
  <si>
    <t>38</t>
  </si>
  <si>
    <t>59051476</t>
  </si>
  <si>
    <t>profil začišťovací PVC 9mm s výztužnou tkaninou pro ostění ETICS</t>
  </si>
  <si>
    <t>1736667703</t>
  </si>
  <si>
    <t>588,8*1,05 'Přepočtené koeficientem množství</t>
  </si>
  <si>
    <t>39</t>
  </si>
  <si>
    <t>622151021</t>
  </si>
  <si>
    <t>Penetrační akrylátový nátěr vnějších mozaikových tenkovrstvých omítek stěn</t>
  </si>
  <si>
    <t>-882444419</t>
  </si>
  <si>
    <t>"špalety" 9,21</t>
  </si>
  <si>
    <t>40</t>
  </si>
  <si>
    <t>622151031</t>
  </si>
  <si>
    <t>Penetrační silikonový nátěr vnějších pastovitých tenkovrstvých omítek stěn</t>
  </si>
  <si>
    <t>-1374514965</t>
  </si>
  <si>
    <t>"špalety" 41,14</t>
  </si>
  <si>
    <t>41</t>
  </si>
  <si>
    <t>622211031</t>
  </si>
  <si>
    <t>Montáž kontaktního zateplení vnějších stěn lepením a mechanickým kotvením polystyrénových desek do betonu a zdiva tl přes 120 do 160 mm</t>
  </si>
  <si>
    <t>-2079224043</t>
  </si>
  <si>
    <t>42</t>
  </si>
  <si>
    <t>28376042</t>
  </si>
  <si>
    <t>deska EPS grafitová fasádní λ=0,032 tl 140mm</t>
  </si>
  <si>
    <t>1657188261</t>
  </si>
  <si>
    <t>86,76*1,05 'Přepočtené koeficientem množství</t>
  </si>
  <si>
    <t>43</t>
  </si>
  <si>
    <t>28376424x</t>
  </si>
  <si>
    <t>deska XPS hrana polodrážková a hladký povrch 300kPA λ=0,034 tl 140mm</t>
  </si>
  <si>
    <t>-2143775925</t>
  </si>
  <si>
    <t>24,54*1,05 'Přepočtené koeficientem množství</t>
  </si>
  <si>
    <t>44</t>
  </si>
  <si>
    <t>622211041</t>
  </si>
  <si>
    <t>Montáž kontaktního zateplení vnějších stěn lepením a mechanickým kotvením polystyrénových desek do betonu a zdiva tl přes 160 do 200 mm</t>
  </si>
  <si>
    <t>-1978319200</t>
  </si>
  <si>
    <t>45</t>
  </si>
  <si>
    <t>28376046</t>
  </si>
  <si>
    <t>deska EPS grafitová fasádní λ=0,032 tl 180mm</t>
  </si>
  <si>
    <t>1171132539</t>
  </si>
  <si>
    <t>469,98*1,05 'Přepočtené koeficientem množství</t>
  </si>
  <si>
    <t>46</t>
  </si>
  <si>
    <t>622252001</t>
  </si>
  <si>
    <t>Montáž profilů kontaktního zateplení připevněných mechanicky</t>
  </si>
  <si>
    <t>-585579122</t>
  </si>
  <si>
    <t>83,9</t>
  </si>
  <si>
    <t>47</t>
  </si>
  <si>
    <t>59051655</t>
  </si>
  <si>
    <t>profil zakládací Al tl 0,7mm pro ETICS pro izolant tl 180mm</t>
  </si>
  <si>
    <t>253389765</t>
  </si>
  <si>
    <t>83,9*1,05 'Přepočtené koeficientem množství</t>
  </si>
  <si>
    <t>48</t>
  </si>
  <si>
    <t>622252002</t>
  </si>
  <si>
    <t>Montáž profilů kontaktního zateplení lepených</t>
  </si>
  <si>
    <t>1709434173</t>
  </si>
  <si>
    <t>"ostění" 189,5</t>
  </si>
  <si>
    <t>"nadpraží" 104,9</t>
  </si>
  <si>
    <t>"parapet" 101,1</t>
  </si>
  <si>
    <t>"rohy" 33,2</t>
  </si>
  <si>
    <t>49</t>
  </si>
  <si>
    <t>63127464</t>
  </si>
  <si>
    <t>profil rohový Al 15x15mm s výztužnou tkaninou š 100mm pro ETICS</t>
  </si>
  <si>
    <t>-384594195</t>
  </si>
  <si>
    <t>33,2*1,05 'Přepočtené koeficientem množství</t>
  </si>
  <si>
    <t>50</t>
  </si>
  <si>
    <t>28342205</t>
  </si>
  <si>
    <t>profil začišťovací PVC 6mm s výztužnou tkaninou pro ostění ETICS</t>
  </si>
  <si>
    <t>-983686134</t>
  </si>
  <si>
    <t>189,5*1,05 'Přepočtené koeficientem množství</t>
  </si>
  <si>
    <t>51</t>
  </si>
  <si>
    <t>59051510</t>
  </si>
  <si>
    <t>profil začišťovací s okapnicí PVC s výztužnou tkaninou pro nadpraží ETICS</t>
  </si>
  <si>
    <t>2118680302</t>
  </si>
  <si>
    <t>104,9*1,05 'Přepočtené koeficientem množství</t>
  </si>
  <si>
    <t>52</t>
  </si>
  <si>
    <t>59051512</t>
  </si>
  <si>
    <t>profil začišťovací s okapnicí PVC s výztužnou tkaninou pro parapet ETICS</t>
  </si>
  <si>
    <t>1946308276</t>
  </si>
  <si>
    <t>101,1*1,05 'Přepočtené koeficientem množství</t>
  </si>
  <si>
    <t>53</t>
  </si>
  <si>
    <t>622321311</t>
  </si>
  <si>
    <t>Vápenocementová omítka hrubá jednovrstvá zatřená vnějších stěn nanášená strojně</t>
  </si>
  <si>
    <t>208473221</t>
  </si>
  <si>
    <t>54</t>
  </si>
  <si>
    <t>622325101</t>
  </si>
  <si>
    <t>Oprava vnější vápenocementové hladké omítky složitosti 1 stěn v rozsahu do 10 %</t>
  </si>
  <si>
    <t>-683430857</t>
  </si>
  <si>
    <t>55</t>
  </si>
  <si>
    <t>622511102</t>
  </si>
  <si>
    <t>Tenkovrstvá akrylátová mozaiková jemnozrnná omítka vnějších stěn</t>
  </si>
  <si>
    <t>-1547515235</t>
  </si>
  <si>
    <t>56</t>
  </si>
  <si>
    <t>622531012</t>
  </si>
  <si>
    <t>Tenkovrstvá silikonová zatíraná omítka zrnitost 1,5 mm vnějších stěn</t>
  </si>
  <si>
    <t>-592012855</t>
  </si>
  <si>
    <t>57</t>
  </si>
  <si>
    <t>629995101</t>
  </si>
  <si>
    <t>Očištění vnějších ploch tlakovou vodou</t>
  </si>
  <si>
    <t>-2144175650</t>
  </si>
  <si>
    <t>"stěny po obkladu" 149,15</t>
  </si>
  <si>
    <t>"stěny" 201,1-1,8*1,6*18+86,55-0,6*1,6*4-1,28*2,5*2+200,45-1,8*1,6*13-1,5*1,6*6-4,5+86,55-1,28*2,5*2</t>
  </si>
  <si>
    <t>"střecha" 388,5+81,6*0,35</t>
  </si>
  <si>
    <t>58</t>
  </si>
  <si>
    <t>633831111</t>
  </si>
  <si>
    <t>Zdrsnění povrchu betonových podlah kartáčováním ručně</t>
  </si>
  <si>
    <t>-2029230481</t>
  </si>
  <si>
    <t>"rampa" 36,5+6+3</t>
  </si>
  <si>
    <t>59</t>
  </si>
  <si>
    <t>642944121</t>
  </si>
  <si>
    <t>Osazování ocelových zárubní dodatečné pl do 2,5 m2</t>
  </si>
  <si>
    <t>kus</t>
  </si>
  <si>
    <t>-506187618</t>
  </si>
  <si>
    <t>"09P" 1</t>
  </si>
  <si>
    <t>60</t>
  </si>
  <si>
    <t>55331437</t>
  </si>
  <si>
    <t>zárubeň jednokřídlá ocelová pro dodatečnou montáž tl stěny 110-150mm rozměru 800/1970, 2100mm</t>
  </si>
  <si>
    <t>-2138485519</t>
  </si>
  <si>
    <t>Ostatní konstrukce a práce, bourání</t>
  </si>
  <si>
    <t>61</t>
  </si>
  <si>
    <t>9-01</t>
  </si>
  <si>
    <t>Demontáž a zpětná montáž prvků na fasádě - svítidla, označníky, větrací mřížky</t>
  </si>
  <si>
    <t>soubor</t>
  </si>
  <si>
    <t>808453371</t>
  </si>
  <si>
    <t>62</t>
  </si>
  <si>
    <t>9-02</t>
  </si>
  <si>
    <t>Stavební přípomoce</t>
  </si>
  <si>
    <t>hod</t>
  </si>
  <si>
    <t>1835525711</t>
  </si>
  <si>
    <t>63</t>
  </si>
  <si>
    <t>916231213</t>
  </si>
  <si>
    <t>Osazení chodníkového obrubníku betonového stojatého s boční opěrou do lože z betonu prostého</t>
  </si>
  <si>
    <t>-935773660</t>
  </si>
  <si>
    <t>64</t>
  </si>
  <si>
    <t>59217011</t>
  </si>
  <si>
    <t>obrubník zahradní betonový 500x50x200mm</t>
  </si>
  <si>
    <t>-364325437</t>
  </si>
  <si>
    <t>10*1,02 'Přepočtené koeficientem množství</t>
  </si>
  <si>
    <t>65</t>
  </si>
  <si>
    <t>941211111</t>
  </si>
  <si>
    <t>Montáž lešení řadového rámového lehkého zatížení do 200 kg/m2 š od 0,6 do 0,9 m v do 10 m</t>
  </si>
  <si>
    <t>-2129943099</t>
  </si>
  <si>
    <t>763,5</t>
  </si>
  <si>
    <t>66</t>
  </si>
  <si>
    <t>941211211</t>
  </si>
  <si>
    <t>Příplatek k lešení řadovému rámovému lehkému do 200 kg/m2 š od 0,6 do 0,9 m v do 10 m za každý den použití</t>
  </si>
  <si>
    <t>-1661313037</t>
  </si>
  <si>
    <t>763,5*60 'Přepočtené koeficientem množství</t>
  </si>
  <si>
    <t>67</t>
  </si>
  <si>
    <t>941211811</t>
  </si>
  <si>
    <t>Demontáž lešení řadového rámového lehkého zatížení do 200 kg/m2 š od 0,6 do 0,9 m v do 10 m</t>
  </si>
  <si>
    <t>1317791260</t>
  </si>
  <si>
    <t>68</t>
  </si>
  <si>
    <t>944511111</t>
  </si>
  <si>
    <t>Montáž ochranné sítě z textilie z umělých vláken</t>
  </si>
  <si>
    <t>-1924482860</t>
  </si>
  <si>
    <t>69</t>
  </si>
  <si>
    <t>944511211</t>
  </si>
  <si>
    <t>Příplatek k ochranné síti za každý den použití</t>
  </si>
  <si>
    <t>841029535</t>
  </si>
  <si>
    <t>70</t>
  </si>
  <si>
    <t>944511811</t>
  </si>
  <si>
    <t>Demontáž ochranné sítě z textilie z umělých vláken</t>
  </si>
  <si>
    <t>-1606563532</t>
  </si>
  <si>
    <t>71</t>
  </si>
  <si>
    <t>953946121</t>
  </si>
  <si>
    <t>Montáž atypických ocelových kcí hmotnosti přes 0,5 do 1 t z profilů hmotnosti přes 13 do 30 kg/m</t>
  </si>
  <si>
    <t>-1464036379</t>
  </si>
  <si>
    <t>"konstrukce přestřešení - odhad" 0,75</t>
  </si>
  <si>
    <t>72</t>
  </si>
  <si>
    <t>OCEL</t>
  </si>
  <si>
    <t>Ocelová konstrukce přestřešení včetně povrchové úpravy a kotvení</t>
  </si>
  <si>
    <t>1396512588</t>
  </si>
  <si>
    <t>73</t>
  </si>
  <si>
    <t>966071121</t>
  </si>
  <si>
    <t>Demontáž ocelových kcí hmotnosti do 5 t z profilů hmotnosti přes 13 do 30 kg/m</t>
  </si>
  <si>
    <t>-1859715978</t>
  </si>
  <si>
    <t>"přestřešení" 1,2</t>
  </si>
  <si>
    <t>74</t>
  </si>
  <si>
    <t>967031132</t>
  </si>
  <si>
    <t>Přisekání rovných ostění v cihelném zdivu na MV nebo MVC</t>
  </si>
  <si>
    <t>1691855768</t>
  </si>
  <si>
    <t>0,15*2,1*2</t>
  </si>
  <si>
    <t>75</t>
  </si>
  <si>
    <t>968062354</t>
  </si>
  <si>
    <t>Vybourání dřevěných rámů oken dvojitých včetně křídel pl do 1 m2</t>
  </si>
  <si>
    <t>967737662</t>
  </si>
  <si>
    <t>"1PP" 0,9*0,9*2</t>
  </si>
  <si>
    <t>"1NP" 0,6*1,6*2</t>
  </si>
  <si>
    <t>"2NP" 0,6*1,6*2</t>
  </si>
  <si>
    <t>76</t>
  </si>
  <si>
    <t>968062355</t>
  </si>
  <si>
    <t>Vybourání dřevěných rámů oken dvojitých včetně křídel pl do 2 m2</t>
  </si>
  <si>
    <t>1306533795</t>
  </si>
  <si>
    <t>"1PP" 1,8*0,9*14</t>
  </si>
  <si>
    <t>77</t>
  </si>
  <si>
    <t>968062356</t>
  </si>
  <si>
    <t>Vybourání dřevěných rámů oken dvojitých včetně křídel pl do 4 m2</t>
  </si>
  <si>
    <t>87251021</t>
  </si>
  <si>
    <t>"1NP" 1,8*1,6*15+1,5*1,6*3</t>
  </si>
  <si>
    <t>"2NP" 1,8*1,6*16+1,5*1,6*3</t>
  </si>
  <si>
    <t>78</t>
  </si>
  <si>
    <t>968072456</t>
  </si>
  <si>
    <t>Vybourání kovových dveřních zárubní pl přes 2 m2</t>
  </si>
  <si>
    <t>-90316951</t>
  </si>
  <si>
    <t>"1PP" 1,9*2,2</t>
  </si>
  <si>
    <t>"1NP" 1,8*2,5</t>
  </si>
  <si>
    <t>79</t>
  </si>
  <si>
    <t>971033531</t>
  </si>
  <si>
    <t>Vybourání otvorů ve zdivu cihelném pl do 1 m2 na MVC nebo MV tl do 150 mm</t>
  </si>
  <si>
    <t>-126002451</t>
  </si>
  <si>
    <t>1,25*0,1</t>
  </si>
  <si>
    <t>971033631</t>
  </si>
  <si>
    <t>Vybourání otvorů ve zdivu cihelném pl do 4 m2 na MVC nebo MV tl do 150 mm</t>
  </si>
  <si>
    <t>1098967101</t>
  </si>
  <si>
    <t>0,8*2,1</t>
  </si>
  <si>
    <t>81</t>
  </si>
  <si>
    <t>981513114</t>
  </si>
  <si>
    <t>Demolice konstrukcí objektů z betonu železového těžkou mechanizací</t>
  </si>
  <si>
    <t>1978467419</t>
  </si>
  <si>
    <t>"vstupní schodiště včetně základů" 3,5</t>
  </si>
  <si>
    <t>997</t>
  </si>
  <si>
    <t>Přesun sutě</t>
  </si>
  <si>
    <t>82</t>
  </si>
  <si>
    <t>997013152</t>
  </si>
  <si>
    <t>Vnitrostaveništní doprava suti a vybouraných hmot pro budovy v přes 6 do 9 m s omezením mechanizace</t>
  </si>
  <si>
    <t>-1889831168</t>
  </si>
  <si>
    <t>83</t>
  </si>
  <si>
    <t>997013501</t>
  </si>
  <si>
    <t>Odvoz suti a vybouraných hmot na skládku nebo meziskládku do 1 km se složením</t>
  </si>
  <si>
    <t>-202806866</t>
  </si>
  <si>
    <t>84</t>
  </si>
  <si>
    <t>997013509</t>
  </si>
  <si>
    <t>Příplatek k odvozu suti a vybouraných hmot na skládku ZKD 1 km přes 1 km</t>
  </si>
  <si>
    <t>-1910918047</t>
  </si>
  <si>
    <t>65,532*9 'Přepočtené koeficientem množství</t>
  </si>
  <si>
    <t>85</t>
  </si>
  <si>
    <t>997013871</t>
  </si>
  <si>
    <t>Poplatek za uložení stavebního odpadu na recyklační skládce (skládkovné) směsného stavebního a demoličního kód odpadu 17 09 04</t>
  </si>
  <si>
    <t>1993932438</t>
  </si>
  <si>
    <t>998</t>
  </si>
  <si>
    <t>Přesun hmot</t>
  </si>
  <si>
    <t>86</t>
  </si>
  <si>
    <t>998011002</t>
  </si>
  <si>
    <t>Přesun hmot pro budovy zděné v přes 6 do 12 m</t>
  </si>
  <si>
    <t>-1392644659</t>
  </si>
  <si>
    <t>PSV</t>
  </si>
  <si>
    <t>Práce a dodávky PSV</t>
  </si>
  <si>
    <t>712</t>
  </si>
  <si>
    <t>Povlakové krytiny</t>
  </si>
  <si>
    <t>87</t>
  </si>
  <si>
    <t>712363352</t>
  </si>
  <si>
    <t>Povlakové krytiny střech do 10° z tvarovaných poplastovaných lišt délky 2 m koutová lišta vnitřní rš 100 mm</t>
  </si>
  <si>
    <t>1114883347</t>
  </si>
  <si>
    <t>80+3,6</t>
  </si>
  <si>
    <t>88</t>
  </si>
  <si>
    <t>712363353</t>
  </si>
  <si>
    <t>Povlakové krytiny střech do 10° z tvarovaných poplastovaných lišt délky 2 m koutová lišta vnější rš 100 mm</t>
  </si>
  <si>
    <t>-599453913</t>
  </si>
  <si>
    <t>80+6,45</t>
  </si>
  <si>
    <t>89</t>
  </si>
  <si>
    <t>712363354</t>
  </si>
  <si>
    <t>Povlakové krytiny střech do 10° z tvarovaných poplastovaných lišt délky 2 m stěnová lišta vyhnutá rš 70 mm</t>
  </si>
  <si>
    <t>1163589286</t>
  </si>
  <si>
    <t>3,6</t>
  </si>
  <si>
    <t>90</t>
  </si>
  <si>
    <t>712363412</t>
  </si>
  <si>
    <t>Provedení povlak krytiny mechanicky kotvenou do trapézu TI tl do 100 mm krajní pole, budova v do 18 m</t>
  </si>
  <si>
    <t>-1379137689</t>
  </si>
  <si>
    <t>"S2" 5,1+10,2*0,2</t>
  </si>
  <si>
    <t>91</t>
  </si>
  <si>
    <t>28322012</t>
  </si>
  <si>
    <t>fólie hydroizolační střešní mPVC mechanicky kotvená šedá tl 1,5mm</t>
  </si>
  <si>
    <t>349085934</t>
  </si>
  <si>
    <t>7,14*1,1655 'Přepočtené koeficientem množství</t>
  </si>
  <si>
    <t>92</t>
  </si>
  <si>
    <t>712363605</t>
  </si>
  <si>
    <t>Provedení povlak krytiny mechanicky kotvenou do betonu TI tl přes 240 mm krajní pole, budova v do 18 m</t>
  </si>
  <si>
    <t>-1816859316</t>
  </si>
  <si>
    <t>"S1" 402,9+80*0,2</t>
  </si>
  <si>
    <t>93</t>
  </si>
  <si>
    <t>1498832864</t>
  </si>
  <si>
    <t>418,9*1,1655 'Přepočtené koeficientem množství</t>
  </si>
  <si>
    <t>94</t>
  </si>
  <si>
    <t>712391171</t>
  </si>
  <si>
    <t>Provedení povlakové krytiny střech do 10° podkladní textilní vrstvy</t>
  </si>
  <si>
    <t>1796610248</t>
  </si>
  <si>
    <t>95</t>
  </si>
  <si>
    <t>69311068</t>
  </si>
  <si>
    <t>geotextilie netkaná separační, ochranná, filtrační, drenážní PP 300g/m2</t>
  </si>
  <si>
    <t>-373570330</t>
  </si>
  <si>
    <t>426,04*1,155 'Přepočtené koeficientem množství</t>
  </si>
  <si>
    <t>96</t>
  </si>
  <si>
    <t>712998004</t>
  </si>
  <si>
    <t>Montáž atikového chrliče z PVC DN 110</t>
  </si>
  <si>
    <t>-1561140699</t>
  </si>
  <si>
    <t>"11k" 1</t>
  </si>
  <si>
    <t>97</t>
  </si>
  <si>
    <t>56231123</t>
  </si>
  <si>
    <t>chrlič vyhřívaný s manžetou pro PVC-P hydroizolaci plochých střech DN 50/75/110/125/160</t>
  </si>
  <si>
    <t>842791794</t>
  </si>
  <si>
    <t>98</t>
  </si>
  <si>
    <t>998712202</t>
  </si>
  <si>
    <t>Přesun hmot procentní pro krytiny povlakové v objektech v přes 6 do 12 m</t>
  </si>
  <si>
    <t>%</t>
  </si>
  <si>
    <t>304656557</t>
  </si>
  <si>
    <t>713</t>
  </si>
  <si>
    <t>Izolace tepelné</t>
  </si>
  <si>
    <t>99</t>
  </si>
  <si>
    <t>713141131</t>
  </si>
  <si>
    <t>Montáž izolace tepelné střech plochých lepené za studena plně 1 vrstva rohoží, pásů, dílců, desek</t>
  </si>
  <si>
    <t>241559580</t>
  </si>
  <si>
    <t>"EPS 150S 240mm" 343,5*2</t>
  </si>
  <si>
    <t>"MW 60mm" 343,5</t>
  </si>
  <si>
    <t>100</t>
  </si>
  <si>
    <t>28375927</t>
  </si>
  <si>
    <t>deska EPS 200 pro konstrukce s velmi vysokým zatížením λ=0,034 tl 120mm</t>
  </si>
  <si>
    <t>778287770</t>
  </si>
  <si>
    <t>687*1,05 'Přepočtené koeficientem množství</t>
  </si>
  <si>
    <t>101</t>
  </si>
  <si>
    <t>63151498</t>
  </si>
  <si>
    <t>deska tepelně izolační minerální plochých střech vrchní vrstva 70kPa λ=0,038-0,039 tl 60mm</t>
  </si>
  <si>
    <t>-1015203188</t>
  </si>
  <si>
    <t>343,5*1,05 'Přepočtené koeficientem množství</t>
  </si>
  <si>
    <t>102</t>
  </si>
  <si>
    <t>713141358</t>
  </si>
  <si>
    <t>Montáž spádové izolace na zhlaví atiky š do 500 mm ukotvené šrouby</t>
  </si>
  <si>
    <t>717238635</t>
  </si>
  <si>
    <t>84,3</t>
  </si>
  <si>
    <t>103</t>
  </si>
  <si>
    <t>28376142</t>
  </si>
  <si>
    <t>klín izolační spád do 5% EPS 150</t>
  </si>
  <si>
    <t>-1637746906</t>
  </si>
  <si>
    <t>84,3*0,45*0,1</t>
  </si>
  <si>
    <t>104</t>
  </si>
  <si>
    <t>713141396</t>
  </si>
  <si>
    <t>Montáž izolace tepelné stěn v do 1000 mm na atiky a prostupy střechou lepené nízkoexpanzní (PUR) pěnou</t>
  </si>
  <si>
    <t>-105598874</t>
  </si>
  <si>
    <t>81,6*0,2</t>
  </si>
  <si>
    <t>105</t>
  </si>
  <si>
    <t>28375963</t>
  </si>
  <si>
    <t>deska EPS 200 pro konstrukce s velmi vysokým zatížením λ=0,034 tl 200mm</t>
  </si>
  <si>
    <t>-1252820081</t>
  </si>
  <si>
    <t>16,32*1,05 'Přepočtené koeficientem množství</t>
  </si>
  <si>
    <t>106</t>
  </si>
  <si>
    <t>998713202</t>
  </si>
  <si>
    <t>Přesun hmot procentní pro izolace tepelné v objektech v přes 6 do 12 m</t>
  </si>
  <si>
    <t>1890958696</t>
  </si>
  <si>
    <t>721</t>
  </si>
  <si>
    <t>Zdravotechnika - vnitřní kanalizace</t>
  </si>
  <si>
    <t>107</t>
  </si>
  <si>
    <t>721210822</t>
  </si>
  <si>
    <t>Demontáž vpustí střešních DN 100</t>
  </si>
  <si>
    <t>-189721546</t>
  </si>
  <si>
    <t>108</t>
  </si>
  <si>
    <t>721233112</t>
  </si>
  <si>
    <t>Střešní vtok polypropylen PP pro ploché střechy svislý odtok DN 110</t>
  </si>
  <si>
    <t>-816808360</t>
  </si>
  <si>
    <t>109</t>
  </si>
  <si>
    <t>998721202</t>
  </si>
  <si>
    <t>Přesun hmot procentní pro vnitřní kanalizaci v objektech v přes 6 do 12 m</t>
  </si>
  <si>
    <t>-168600617</t>
  </si>
  <si>
    <t>741</t>
  </si>
  <si>
    <t>Elektroinstalace - silnoproud</t>
  </si>
  <si>
    <t>110</t>
  </si>
  <si>
    <t>741211813</t>
  </si>
  <si>
    <t>Demontáž rozvodnic kovových pod omítkou s krytím do IPx4 plochou do 0,8 m2</t>
  </si>
  <si>
    <t>1240089238</t>
  </si>
  <si>
    <t>751</t>
  </si>
  <si>
    <t>Vzduchotechnika</t>
  </si>
  <si>
    <t>111</t>
  </si>
  <si>
    <t>751-1</t>
  </si>
  <si>
    <t>Dodávka a montáž venkovního vzduchotechnického potrubí délky 3,1m včetně stříšky</t>
  </si>
  <si>
    <t>ks</t>
  </si>
  <si>
    <t>1239507114</t>
  </si>
  <si>
    <t>112</t>
  </si>
  <si>
    <t>751510871</t>
  </si>
  <si>
    <t>Demontáž vzduchotechnického potrubí plechového kruhového bez příruby spirálně vinutého do suti D přes 200 do 400 mm</t>
  </si>
  <si>
    <t>1356087207</t>
  </si>
  <si>
    <t>113</t>
  </si>
  <si>
    <t>751513860</t>
  </si>
  <si>
    <t>Demontáž protidešťové stříšky nebo výfukové hlavice z plechového potrubí kruhové s přírubou nebo bez příruby D přes 200 do 500 mm</t>
  </si>
  <si>
    <t>400490028</t>
  </si>
  <si>
    <t>114</t>
  </si>
  <si>
    <t>998751201</t>
  </si>
  <si>
    <t>Přesun hmot procentní pro vzduchotechniku v objektech v do 12 m</t>
  </si>
  <si>
    <t>1818427133</t>
  </si>
  <si>
    <t>762</t>
  </si>
  <si>
    <t>Konstrukce tesařské</t>
  </si>
  <si>
    <t>115</t>
  </si>
  <si>
    <t>762361321</t>
  </si>
  <si>
    <t>Konstrukční a vyrovnávací vrstva pod klempířské prvky (atiky) z desek cementotřískových tl 18 mm</t>
  </si>
  <si>
    <t>1053623634</t>
  </si>
  <si>
    <t>84,300*0,65</t>
  </si>
  <si>
    <t>116</t>
  </si>
  <si>
    <t>762395000</t>
  </si>
  <si>
    <t>Spojovací prostředky krovů, bednění, laťování, nadstřešních konstrukcí</t>
  </si>
  <si>
    <t>-1372554571</t>
  </si>
  <si>
    <t>54,795*0,018</t>
  </si>
  <si>
    <t>117</t>
  </si>
  <si>
    <t>762430024</t>
  </si>
  <si>
    <t>Obložení stěn z cementotřískových desek tl 18 mm nebroušených na pero a drážku šroubovaných</t>
  </si>
  <si>
    <t>-341296111</t>
  </si>
  <si>
    <t>"přestřešení" 6,4*0,3</t>
  </si>
  <si>
    <t>118</t>
  </si>
  <si>
    <t>762595001</t>
  </si>
  <si>
    <t>Spojovací prostředky pro položení dřevěných podlah a zakrytí kanálů</t>
  </si>
  <si>
    <t>643563835</t>
  </si>
  <si>
    <t>119</t>
  </si>
  <si>
    <t>998762202</t>
  </si>
  <si>
    <t>Přesun hmot procentní pro kce tesařské v objektech v přes 6 do 12 m</t>
  </si>
  <si>
    <t>-1304663490</t>
  </si>
  <si>
    <t>763</t>
  </si>
  <si>
    <t>Konstrukce suché výstavby</t>
  </si>
  <si>
    <t>120</t>
  </si>
  <si>
    <t>763111417</t>
  </si>
  <si>
    <t>SDK příčka tl 150 mm profil CW+UW 100 desky 2xA 12,5 s izolací EI 60 Rw do 56 dB</t>
  </si>
  <si>
    <t>1216960296</t>
  </si>
  <si>
    <t>4,15*2,4</t>
  </si>
  <si>
    <t>121</t>
  </si>
  <si>
    <t>998763402</t>
  </si>
  <si>
    <t>Přesun hmot procentní pro konstrukce montované z desek v objektech v přes 6 do 12 m</t>
  </si>
  <si>
    <t>-345215702</t>
  </si>
  <si>
    <t>764</t>
  </si>
  <si>
    <t>Konstrukce klempířské</t>
  </si>
  <si>
    <t>122</t>
  </si>
  <si>
    <t>764002811</t>
  </si>
  <si>
    <t>Demontáž okapového plechu do suti v krytině povlakové</t>
  </si>
  <si>
    <t>-260368420</t>
  </si>
  <si>
    <t>"lodžie" 1,28*4</t>
  </si>
  <si>
    <t>123</t>
  </si>
  <si>
    <t>764002841</t>
  </si>
  <si>
    <t>Demontáž oplechování horních ploch zdí a nadezdívek do suti</t>
  </si>
  <si>
    <t>1681029479</t>
  </si>
  <si>
    <t>84+13,7</t>
  </si>
  <si>
    <t>124</t>
  </si>
  <si>
    <t>764002851</t>
  </si>
  <si>
    <t>Demontáž oplechování parapetů do suti</t>
  </si>
  <si>
    <t>2090649517</t>
  </si>
  <si>
    <t>"1PP" 1,8*14+0,9*2</t>
  </si>
  <si>
    <t>"1NP" 1,8*15+1,5*3+0,6*2</t>
  </si>
  <si>
    <t>"2NP" 1,8*16+1,5*3+0,6*2</t>
  </si>
  <si>
    <t>125</t>
  </si>
  <si>
    <t>764244407x</t>
  </si>
  <si>
    <t>Oplechování horních ploch a nadezdívek bez rohů z TiZn předzvětralého plechu kotvené rš 600 mm</t>
  </si>
  <si>
    <t>1472073799</t>
  </si>
  <si>
    <t>"09k" 6,3</t>
  </si>
  <si>
    <t>126</t>
  </si>
  <si>
    <t>764244409</t>
  </si>
  <si>
    <t>Oplechování horních ploch a nadezdívek bez rohů z TiZn předzvětralého plechu kotvené rš 800 mm</t>
  </si>
  <si>
    <t>725071404</t>
  </si>
  <si>
    <t>"08k" 13,7</t>
  </si>
  <si>
    <t>127</t>
  </si>
  <si>
    <t>764244411</t>
  </si>
  <si>
    <t>Oplechování horních ploch a nadezdívek bez rohů z TiZn předzvětralého plechu kotvené rš přes 800 mm</t>
  </si>
  <si>
    <t>-2024711375</t>
  </si>
  <si>
    <t>"07k" 84,3*0,92</t>
  </si>
  <si>
    <t>128</t>
  </si>
  <si>
    <t>764245446</t>
  </si>
  <si>
    <t>Příplatek za zvýšenou pracnost při oplechování rohů nadezdívek z TiZn předzvětralého plechu rš přes 400 mm</t>
  </si>
  <si>
    <t>-1134222745</t>
  </si>
  <si>
    <t>129</t>
  </si>
  <si>
    <t>764246404x</t>
  </si>
  <si>
    <t>Oplechování parapetů rovných mechanicky kotvené z TiZn předzvětralého plechu rš 320 mm</t>
  </si>
  <si>
    <t>244423435</t>
  </si>
  <si>
    <t>"03k" 1,8*28</t>
  </si>
  <si>
    <t>"04k" 1,5*6</t>
  </si>
  <si>
    <t>"05k" 0,6*4</t>
  </si>
  <si>
    <t>"06k" 1,28*4</t>
  </si>
  <si>
    <t>130</t>
  </si>
  <si>
    <t>764246405x</t>
  </si>
  <si>
    <t>Oplechování parapetů rovných mechanicky kotvené z TiZn předzvětralého plechu rš 370 mm</t>
  </si>
  <si>
    <t>707216801</t>
  </si>
  <si>
    <t>"01k" 14*1,8</t>
  </si>
  <si>
    <t>"02k" 2*0,9</t>
  </si>
  <si>
    <t>131</t>
  </si>
  <si>
    <t>764341412x</t>
  </si>
  <si>
    <t>Lemování rovných zdí střech s krytinou skládanou z TiZn předzvětralého plechu rš 200 mm</t>
  </si>
  <si>
    <t>2001003493</t>
  </si>
  <si>
    <t>"13k" 3,6</t>
  </si>
  <si>
    <t>132</t>
  </si>
  <si>
    <t>764341413x</t>
  </si>
  <si>
    <t>Lemování rovných zdí střech s krytinou skládanou z TiZn předzvětralého plechu rš 270 mm</t>
  </si>
  <si>
    <t>-1796440468</t>
  </si>
  <si>
    <t>"12k" 3,6</t>
  </si>
  <si>
    <t>133</t>
  </si>
  <si>
    <t>764548403</t>
  </si>
  <si>
    <t>Hranatý svod včetně objímek, kolen, odskoků z TiZn předzvětralého plechu o straně 100 mm</t>
  </si>
  <si>
    <t>366208717</t>
  </si>
  <si>
    <t>"10k" 4,35</t>
  </si>
  <si>
    <t>134</t>
  </si>
  <si>
    <t>998764202</t>
  </si>
  <si>
    <t>Přesun hmot procentní pro konstrukce klempířské v objektech v přes 6 do 12 m</t>
  </si>
  <si>
    <t>786401583</t>
  </si>
  <si>
    <t>766</t>
  </si>
  <si>
    <t>Konstrukce truhlářské</t>
  </si>
  <si>
    <t>135</t>
  </si>
  <si>
    <t>766622131</t>
  </si>
  <si>
    <t>Montáž plastových oken plochy přes 1 m2 otevíravých v do 1,5 m s rámem do zdiva</t>
  </si>
  <si>
    <t>261607185</t>
  </si>
  <si>
    <t>"02" 1,8*0,9*14</t>
  </si>
  <si>
    <t>136</t>
  </si>
  <si>
    <t>61140052</t>
  </si>
  <si>
    <t>okno plastové otevíravé/sklopné trojsklo přes plochu 1m2 do v 1,5m</t>
  </si>
  <si>
    <t>-1680983086</t>
  </si>
  <si>
    <t>137</t>
  </si>
  <si>
    <t>766622132</t>
  </si>
  <si>
    <t>Montáž plastových oken plochy přes 1 m2 otevíravých v do 2,5 m s rámem do zdiva</t>
  </si>
  <si>
    <t>1803247178</t>
  </si>
  <si>
    <t>"05" 1,8*1,6*31</t>
  </si>
  <si>
    <t>"06" 1,5*1,6*6</t>
  </si>
  <si>
    <t>"07" 0,6*1,6*4</t>
  </si>
  <si>
    <t>"04" 1,28*2,5*4</t>
  </si>
  <si>
    <t>138</t>
  </si>
  <si>
    <t>61140054</t>
  </si>
  <si>
    <t>okno plastové otevíravé/sklopné trojsklo přes plochu 1m2 v 1,5-2,5m</t>
  </si>
  <si>
    <t>-1610716597</t>
  </si>
  <si>
    <t>139</t>
  </si>
  <si>
    <t>766622216</t>
  </si>
  <si>
    <t>Montáž plastových oken plochy do 1 m2 otevíravých s rámem do zdiva</t>
  </si>
  <si>
    <t>-1308051483</t>
  </si>
  <si>
    <t>"03" 2</t>
  </si>
  <si>
    <t>140</t>
  </si>
  <si>
    <t>61140050</t>
  </si>
  <si>
    <t>okno plastové otevíravé/sklopné trojsklo do plochy 1m2</t>
  </si>
  <si>
    <t>1249636414</t>
  </si>
  <si>
    <t>"03" 0,9*0,9*2</t>
  </si>
  <si>
    <t>141</t>
  </si>
  <si>
    <t>766629413</t>
  </si>
  <si>
    <t>Příplatek k montáži oken za izolaci pro rovné ostění fólie připojovací spára do 35 mm</t>
  </si>
  <si>
    <t>-396188403</t>
  </si>
  <si>
    <t>190,06+103,02+99,32</t>
  </si>
  <si>
    <t>142</t>
  </si>
  <si>
    <t>766660001</t>
  </si>
  <si>
    <t>Montáž dveřních křídel otvíravých jednokřídlových š do 0,8 m do ocelové zárubně</t>
  </si>
  <si>
    <t>-1780684130</t>
  </si>
  <si>
    <t>143</t>
  </si>
  <si>
    <t>09P</t>
  </si>
  <si>
    <t>Vnitřní dveře 800x2100 dle specifikace včetně kování</t>
  </si>
  <si>
    <t>-1030670611</t>
  </si>
  <si>
    <t>144</t>
  </si>
  <si>
    <t>766660451</t>
  </si>
  <si>
    <t>Montáž vchodových dveří včetně rámu dvoukřídlových bez nadsvětlíku do zdiva</t>
  </si>
  <si>
    <t>-209024728</t>
  </si>
  <si>
    <t>"01" 1</t>
  </si>
  <si>
    <t>145</t>
  </si>
  <si>
    <t>61140507</t>
  </si>
  <si>
    <t>dveře dvoukřídlé plastové s dekorem plné max rozměru otvoru 4,84m2 bezpečnostní třídy RC2</t>
  </si>
  <si>
    <t>1674346460</t>
  </si>
  <si>
    <t>1,9*2,23</t>
  </si>
  <si>
    <t>146</t>
  </si>
  <si>
    <t>766660461</t>
  </si>
  <si>
    <t>Montáž vchodových dveří včetně rámu dvoukřídlových s nadsvětlíkem do zdiva</t>
  </si>
  <si>
    <t>-103214380</t>
  </si>
  <si>
    <t>"04" 1</t>
  </si>
  <si>
    <t>147</t>
  </si>
  <si>
    <t>-1291906499</t>
  </si>
  <si>
    <t>1,8*2,8</t>
  </si>
  <si>
    <t>148</t>
  </si>
  <si>
    <t>766691812</t>
  </si>
  <si>
    <t>Demontáž parapetních desek dřevěných nebo plastových šířky přes 300 mm</t>
  </si>
  <si>
    <t>-2032788593</t>
  </si>
  <si>
    <t>149</t>
  </si>
  <si>
    <t>766694126</t>
  </si>
  <si>
    <t>Montáž parapetních desek dřevěných nebo plastových š přes 30 cm</t>
  </si>
  <si>
    <t>1515350101</t>
  </si>
  <si>
    <t>"01p" 1,8*14+0,9*2</t>
  </si>
  <si>
    <t>"02p" 1,8*31+1,5*6</t>
  </si>
  <si>
    <t>150</t>
  </si>
  <si>
    <t>60794107</t>
  </si>
  <si>
    <t>parapet dřevotřískový vnitřní povrch laminátový š 500mm</t>
  </si>
  <si>
    <t>136035956</t>
  </si>
  <si>
    <t>151</t>
  </si>
  <si>
    <t>60794109</t>
  </si>
  <si>
    <t>parapet dřevotřískový vnitřní povrch laminátový š 600mm</t>
  </si>
  <si>
    <t>1615390839</t>
  </si>
  <si>
    <t>152</t>
  </si>
  <si>
    <t>60794121</t>
  </si>
  <si>
    <t>koncovka PVC k parapetním dřevotřískovým deskám 600mm</t>
  </si>
  <si>
    <t>-1466371845</t>
  </si>
  <si>
    <t>(14+2+31+6)*2</t>
  </si>
  <si>
    <t>153</t>
  </si>
  <si>
    <t>998766202</t>
  </si>
  <si>
    <t>Přesun hmot procentní pro kce truhlářské v objektech v přes 6 do 12 m</t>
  </si>
  <si>
    <t>-1087416670</t>
  </si>
  <si>
    <t>767</t>
  </si>
  <si>
    <t>Konstrukce zámečnické</t>
  </si>
  <si>
    <t>154</t>
  </si>
  <si>
    <t>10z</t>
  </si>
  <si>
    <t>Antenní stožár dle specifikace včetně povrchové úpravy</t>
  </si>
  <si>
    <t>-177771563</t>
  </si>
  <si>
    <t>155</t>
  </si>
  <si>
    <t>11z</t>
  </si>
  <si>
    <t>Střešní průchodka SLP kabelů dle specifikace včetně povrchové úpravy</t>
  </si>
  <si>
    <t>2084567715</t>
  </si>
  <si>
    <t>156</t>
  </si>
  <si>
    <t>12z</t>
  </si>
  <si>
    <t>Záchytný systém na střeše</t>
  </si>
  <si>
    <t>497560708</t>
  </si>
  <si>
    <t>157</t>
  </si>
  <si>
    <t>13z</t>
  </si>
  <si>
    <t>Záchytný systém - žebřík</t>
  </si>
  <si>
    <t>-310991748</t>
  </si>
  <si>
    <t>158</t>
  </si>
  <si>
    <t>767161214</t>
  </si>
  <si>
    <t>Montáž zábradlí rovného z profilové oceli do zdi hm přes 20 do 30 kg</t>
  </si>
  <si>
    <t>1237374688</t>
  </si>
  <si>
    <t>"03z" 6,84+1+0,78+2,2+0,785+6,84+1,37</t>
  </si>
  <si>
    <t>"04z" 6,84</t>
  </si>
  <si>
    <t>"05z" 1,86+1,37</t>
  </si>
  <si>
    <t>"06z" 1,86+3,4</t>
  </si>
  <si>
    <t>159</t>
  </si>
  <si>
    <t>03z-06z</t>
  </si>
  <si>
    <t>Vnější zábradlí rampy dle specifikace včetně povrchové úpravy</t>
  </si>
  <si>
    <t>-1475902173</t>
  </si>
  <si>
    <t>160</t>
  </si>
  <si>
    <t>767161822</t>
  </si>
  <si>
    <t>Demontáž zábradlí schodišťového rozebíratelného hmotnosti 1 m zábradlí přes 20 kg do suti</t>
  </si>
  <si>
    <t>2138674966</t>
  </si>
  <si>
    <t>"vstup" (6,15+3,55+2,3)*1,15</t>
  </si>
  <si>
    <t>161</t>
  </si>
  <si>
    <t>767161823</t>
  </si>
  <si>
    <t>Demontáž zábradlí schodišťového nerozebíratelného hmotnosti 1 m zábradlí do 20 kg do suti</t>
  </si>
  <si>
    <t>-1014432945</t>
  </si>
  <si>
    <t>"1NP" 1,28*2</t>
  </si>
  <si>
    <t>"2NP" 1,28*2</t>
  </si>
  <si>
    <t>162</t>
  </si>
  <si>
    <t>767161851</t>
  </si>
  <si>
    <t>Demontáž madel schodišťových do suti</t>
  </si>
  <si>
    <t>1517478571</t>
  </si>
  <si>
    <t>"vstup do suterénu" 7,7</t>
  </si>
  <si>
    <t>163</t>
  </si>
  <si>
    <t>767165111</t>
  </si>
  <si>
    <t>Montáž zábradlí rovného madla z trubek nebo tenkostěnných profilů šroubovaného</t>
  </si>
  <si>
    <t>612479108</t>
  </si>
  <si>
    <t>"07z" 6,84+1,5+3,76</t>
  </si>
  <si>
    <t>164</t>
  </si>
  <si>
    <t>07z</t>
  </si>
  <si>
    <t>Sestava madla a vodící tyče dle specifikace včetně povrchové úpravy</t>
  </si>
  <si>
    <t>60806591</t>
  </si>
  <si>
    <t>165</t>
  </si>
  <si>
    <t>767531214</t>
  </si>
  <si>
    <t>Montáž vstupních kovových nebo plastových rohoží čisticích zón plochy přes 1,5 do 2 m2</t>
  </si>
  <si>
    <t>2022661838</t>
  </si>
  <si>
    <t>166</t>
  </si>
  <si>
    <t>69752030</t>
  </si>
  <si>
    <t>rohož vstupní provedení hliník nebo mosaz/gumové vlnovky/</t>
  </si>
  <si>
    <t>216113110</t>
  </si>
  <si>
    <t>1,6*1,1 'Přepočtené koeficientem množství</t>
  </si>
  <si>
    <t>167</t>
  </si>
  <si>
    <t>767531121</t>
  </si>
  <si>
    <t>Osazení zapuštěného rámu z L profilů k čisticím rohožím</t>
  </si>
  <si>
    <t>2116263480</t>
  </si>
  <si>
    <t>1,6*2+1*2</t>
  </si>
  <si>
    <t>168</t>
  </si>
  <si>
    <t>69752160</t>
  </si>
  <si>
    <t>rám pro zapuštění profil L-30/30 25/25 20/30 15/30-Al</t>
  </si>
  <si>
    <t>-1646488799</t>
  </si>
  <si>
    <t>5,2*1,1 'Přepočtené koeficientem množství</t>
  </si>
  <si>
    <t>169</t>
  </si>
  <si>
    <t>767583341</t>
  </si>
  <si>
    <t>Montáž podhledů lamelových š 150 pl do 10 m2</t>
  </si>
  <si>
    <t>1469101516</t>
  </si>
  <si>
    <t>170</t>
  </si>
  <si>
    <t>13814001</t>
  </si>
  <si>
    <t>lamela fasádní tl plechu 1,0mm, šířky do 150mm, délky 2000mm z Pz plechu</t>
  </si>
  <si>
    <t>786946802</t>
  </si>
  <si>
    <t>171</t>
  </si>
  <si>
    <t>767662110</t>
  </si>
  <si>
    <t>Montáž mříží pevných šroubovaných</t>
  </si>
  <si>
    <t>-330385040</t>
  </si>
  <si>
    <t>"01z" 1,8*0,9*14</t>
  </si>
  <si>
    <t>"02z" 0,9*0,9*2</t>
  </si>
  <si>
    <t>172</t>
  </si>
  <si>
    <t>54912001</t>
  </si>
  <si>
    <t>mříž pro stavební otvory pevná</t>
  </si>
  <si>
    <t>-1860886647</t>
  </si>
  <si>
    <t>173</t>
  </si>
  <si>
    <t>767832102</t>
  </si>
  <si>
    <t>Montáž venkovních požárních žebříků do zdiva bez suchovodu</t>
  </si>
  <si>
    <t>367602907</t>
  </si>
  <si>
    <t>"09z" 5,95+1,1</t>
  </si>
  <si>
    <t>174</t>
  </si>
  <si>
    <t>44983000</t>
  </si>
  <si>
    <t>žebřík venkovní bez suchovodu v provedení žárový Zn</t>
  </si>
  <si>
    <t>-2053389636</t>
  </si>
  <si>
    <t>175</t>
  </si>
  <si>
    <t>767832802</t>
  </si>
  <si>
    <t>Demontáž venkovních požárních žebříků bez ochranného koše</t>
  </si>
  <si>
    <t>525159253</t>
  </si>
  <si>
    <t>6,4</t>
  </si>
  <si>
    <t>176</t>
  </si>
  <si>
    <t>998767202</t>
  </si>
  <si>
    <t>Přesun hmot procentní pro zámečnické konstrukce v objektech v přes 6 do 12 m</t>
  </si>
  <si>
    <t>-1227622195</t>
  </si>
  <si>
    <t>781</t>
  </si>
  <si>
    <t>Dokončovací práce - obklady</t>
  </si>
  <si>
    <t>177</t>
  </si>
  <si>
    <t>781461811</t>
  </si>
  <si>
    <t>Demontáž obkladů dlaždic z taveného čediče tl do 20 mm kladených do malty</t>
  </si>
  <si>
    <t>956887162</t>
  </si>
  <si>
    <t>"Z" 50,9-1,8*0,9*7-0,9*0,9*2</t>
  </si>
  <si>
    <t>"J" 17,2+20+0,35+13,4</t>
  </si>
  <si>
    <t>"V" 36,7+4,4-1,8*0,9*7</t>
  </si>
  <si>
    <t>"S" 30,5</t>
  </si>
  <si>
    <t>783</t>
  </si>
  <si>
    <t>Dokončovací práce - nátěry</t>
  </si>
  <si>
    <t>178</t>
  </si>
  <si>
    <t>783301311</t>
  </si>
  <si>
    <t>Odmaštění zámečnických konstrukcí vodou ředitelným odmašťovačem</t>
  </si>
  <si>
    <t>653007231</t>
  </si>
  <si>
    <t>"zárubeň" (0,8+2,1*2)*0,35</t>
  </si>
  <si>
    <t>179</t>
  </si>
  <si>
    <t>783315101</t>
  </si>
  <si>
    <t>Mezinátěr jednonásobný syntetický standardní zámečnických konstrukcí</t>
  </si>
  <si>
    <t>762015308</t>
  </si>
  <si>
    <t>180</t>
  </si>
  <si>
    <t>783317101</t>
  </si>
  <si>
    <t>Krycí jednonásobný syntetický standardní nátěr zámečnických konstrukcí</t>
  </si>
  <si>
    <t>-1994823451</t>
  </si>
  <si>
    <t>784</t>
  </si>
  <si>
    <t>Dokončovací práce - malby a tapety</t>
  </si>
  <si>
    <t>181</t>
  </si>
  <si>
    <t>784111001</t>
  </si>
  <si>
    <t>Oprášení (ometení ) podkladu v místnostech v do 3,80 m</t>
  </si>
  <si>
    <t>-2026518192</t>
  </si>
  <si>
    <t>(189,5+104,9)*0,5+20</t>
  </si>
  <si>
    <t>"příčka" 4,15*2,4*2+2</t>
  </si>
  <si>
    <t>182</t>
  </si>
  <si>
    <t>784161411</t>
  </si>
  <si>
    <t>Celoplošné vyrovnání podkladu sádrovou stěrkou v místnostech v do 3,80 m</t>
  </si>
  <si>
    <t>-919810289</t>
  </si>
  <si>
    <t>183</t>
  </si>
  <si>
    <t>784181101</t>
  </si>
  <si>
    <t>Základní akrylátová jednonásobná bezbarvá penetrace podkladu v místnostech v do 3,80 m</t>
  </si>
  <si>
    <t>1406206918</t>
  </si>
  <si>
    <t>184</t>
  </si>
  <si>
    <t>784221101</t>
  </si>
  <si>
    <t>Dvojnásobné bílé malby ze směsí za sucha dobře otěruvzdorných v místnostech do 3,80 m</t>
  </si>
  <si>
    <t>-548337703</t>
  </si>
  <si>
    <t>786</t>
  </si>
  <si>
    <t>Dokončovací práce - čalounické úpravy</t>
  </si>
  <si>
    <t>185</t>
  </si>
  <si>
    <t>786623001</t>
  </si>
  <si>
    <t>Montáž venkovní žaluzie do okenního nebo dveřního otvoru na rám ovládané manuálně pl do 4 m2</t>
  </si>
  <si>
    <t>1575235120</t>
  </si>
  <si>
    <t>"01ž" 31+6</t>
  </si>
  <si>
    <t>186</t>
  </si>
  <si>
    <t>55342506</t>
  </si>
  <si>
    <t>žaluzie Z-90 ovládaná klikou včetně příslušenství plochy do 3,0m2</t>
  </si>
  <si>
    <t>954745269</t>
  </si>
  <si>
    <t>1,8*1,6*31</t>
  </si>
  <si>
    <t>187</t>
  </si>
  <si>
    <t>55342505</t>
  </si>
  <si>
    <t>žaluzie Z-90 ovládaná klikou včetně příslušenství plochy do 2,5m2</t>
  </si>
  <si>
    <t>-582427856</t>
  </si>
  <si>
    <t>1,5*1,6*6</t>
  </si>
  <si>
    <t>188</t>
  </si>
  <si>
    <t>786623041</t>
  </si>
  <si>
    <t>Montáž žaluziové schránky venkovní žaluzie osazené do okenního nebo dveřního otvoru dl přes 1300 do 2400 mm</t>
  </si>
  <si>
    <t>698940617</t>
  </si>
  <si>
    <t>31+6</t>
  </si>
  <si>
    <t>189</t>
  </si>
  <si>
    <t>28376719</t>
  </si>
  <si>
    <t>kryt podomítkový PUR s izolací XPS 30 mm včetně kotvení pro žaluzii plochy do 3,0m2 š do 2,0m</t>
  </si>
  <si>
    <t>238726773</t>
  </si>
  <si>
    <t>190</t>
  </si>
  <si>
    <t>998786202</t>
  </si>
  <si>
    <t>Přesun hmot procentní pro stínění a čalounické úpravy v objektech v přes 6 do 12 m</t>
  </si>
  <si>
    <t>-94635493</t>
  </si>
  <si>
    <t>VRN</t>
  </si>
  <si>
    <t>Vedlejší rozpočtové náklady</t>
  </si>
  <si>
    <t>VRN1</t>
  </si>
  <si>
    <t>Průzkumné, geodetické a projektové práce</t>
  </si>
  <si>
    <t>191</t>
  </si>
  <si>
    <t>010001000x</t>
  </si>
  <si>
    <t>Vytyčení sítí</t>
  </si>
  <si>
    <t>1024</t>
  </si>
  <si>
    <t>514276597</t>
  </si>
  <si>
    <t>192</t>
  </si>
  <si>
    <t>013254000</t>
  </si>
  <si>
    <t>Dokumentace skutečného provedení stavby</t>
  </si>
  <si>
    <t>-914882631</t>
  </si>
  <si>
    <t>VRN3</t>
  </si>
  <si>
    <t>Zařízení staveniště</t>
  </si>
  <si>
    <t>193</t>
  </si>
  <si>
    <t>030001000</t>
  </si>
  <si>
    <t>1546443412</t>
  </si>
  <si>
    <t>194</t>
  </si>
  <si>
    <t>03-01</t>
  </si>
  <si>
    <t>Plachtování při realizaci střechy proti zatečení</t>
  </si>
  <si>
    <t>-1126428843</t>
  </si>
  <si>
    <t>VRN4</t>
  </si>
  <si>
    <t>Inženýrská činnost</t>
  </si>
  <si>
    <t>195</t>
  </si>
  <si>
    <t>041403000</t>
  </si>
  <si>
    <t>Koordinátor BOZP na staveništi</t>
  </si>
  <si>
    <t>1870989071</t>
  </si>
  <si>
    <t>196</t>
  </si>
  <si>
    <t>043002000x</t>
  </si>
  <si>
    <t>Zkoušky a ostatní měření</t>
  </si>
  <si>
    <t>-314313814</t>
  </si>
  <si>
    <t>197</t>
  </si>
  <si>
    <t>045002000</t>
  </si>
  <si>
    <t>Kompletační a koordinační činnost</t>
  </si>
  <si>
    <t>229235792</t>
  </si>
  <si>
    <t>Soupis:</t>
  </si>
  <si>
    <t>ZTI.A - Zdravotechnika</t>
  </si>
  <si>
    <t>Ing. Jana Křížková</t>
  </si>
  <si>
    <t>132151251</t>
  </si>
  <si>
    <t>Hloubení nezapažených rýh šířky přes 800 do 2 000 mm strojně s urovnáním dna do předepsaného profilu a spádu v hornině třídy těžitelnosti I skupiny 1 a 2 do 20 m3</t>
  </si>
  <si>
    <t>CS ÚRS 2023 02</t>
  </si>
  <si>
    <t>818966488</t>
  </si>
  <si>
    <t>7.5*1,1*1,2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</si>
  <si>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</si>
  <si>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</si>
  <si>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1621374348</t>
  </si>
  <si>
    <t>Nakládání, skládání a překládání neulehlého výkopku nebo sypaniny strojně nakládání, množství do 100 m3, z horniny třídy těžitelnosti I, skupiny 1 až 3</t>
  </si>
  <si>
    <t>-1371137381</t>
  </si>
  <si>
    <t>2,03+0,495+0,625</t>
  </si>
  <si>
    <t>Poplatek za uložení stavebního odpadu na recyklační skládce (skládkovné) zeminy a kamení zatříděného do Katalogu odpadů pod kódem 17 05 04</t>
  </si>
  <si>
    <t>-1010357016</t>
  </si>
  <si>
    <t>3.15*1,665</t>
  </si>
  <si>
    <t>Uložení sypaniny na skládky nebo meziskládky bez hutnění s upravením uložené sypaniny do předepsaného tvaru</t>
  </si>
  <si>
    <t>340952368</t>
  </si>
  <si>
    <t>174111101</t>
  </si>
  <si>
    <t>Zásyp sypaninou z jakékoliv horniny ručně s uložením výkopku ve vrstvách se zhutněním jam, šachet, rýh nebo kolem objektů v těchto vykopávkách</t>
  </si>
  <si>
    <t>-1419750025</t>
  </si>
  <si>
    <t>9,9 -(2,03+0,495+0,625)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</si>
  <si>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</si>
  <si>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</si>
  <si>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-408822625</t>
  </si>
  <si>
    <t>4.5*1,1*0,41</t>
  </si>
  <si>
    <t>58331351</t>
  </si>
  <si>
    <t>kamenivo těžené drobné frakce 0/4</t>
  </si>
  <si>
    <t>1404455690</t>
  </si>
  <si>
    <t>2,03*1,855</t>
  </si>
  <si>
    <t>212751104</t>
  </si>
  <si>
    <t>Trativody z drenážních a melioračních trubek pro meliorace, dočasné nebo odlehčovací drenáže se zřízením štěrkového lože pod trubky a s jejich obsypem v otevřeném výkopu trubka flexibilní PVC-U SN 4 celoperforovaná 360° DN 100</t>
  </si>
  <si>
    <t>1792435307</t>
  </si>
  <si>
    <t>451572111</t>
  </si>
  <si>
    <t>Lože pod potrubí, stoky a drobné objekty v otevřeném výkopu z kameniva drobného těženého 0 až 4 mm</t>
  </si>
  <si>
    <t>-733727485</t>
  </si>
  <si>
    <t>4.5*1,1*0,1</t>
  </si>
  <si>
    <t>998276101</t>
  </si>
  <si>
    <t>Přesun hmot pro trubní vedení hloubené z trub z plastických hmot nebo sklolaminátových pro vodovody nebo kanalizace v otevřeném výkopu dopravní vzdálenost do 15 m</t>
  </si>
  <si>
    <t>-941223963</t>
  </si>
  <si>
    <t>721173401</t>
  </si>
  <si>
    <t>Potrubí z trub PVC SN4 svodné (ležaté) DN 110</t>
  </si>
  <si>
    <t>1754219219</t>
  </si>
  <si>
    <t>721249115</t>
  </si>
  <si>
    <t>Lapače střešních splavenin montáž lapačů střešních splavenin ostatních typů polypropylenových DN 110</t>
  </si>
  <si>
    <t>1575677847</t>
  </si>
  <si>
    <t>28341110R</t>
  </si>
  <si>
    <t>Lapač střešních splavenin DN125/110, s košem pro zachytávání nečistot, ZU - suchá klapka, s čistícím víčkem a těsnicím kroužkem pr.  75/90/100/110/120mm</t>
  </si>
  <si>
    <t>Vlastní položka</t>
  </si>
  <si>
    <t>-65182633</t>
  </si>
  <si>
    <t>721290111</t>
  </si>
  <si>
    <t>Zkouška těsnosti potrubí kanalizace vodou DN do 125</t>
  </si>
  <si>
    <t>1452994814</t>
  </si>
  <si>
    <t>998721201</t>
  </si>
  <si>
    <t>Přesun hmot pro vnitřní kanalizace stanovený procentní sazbou (%) z ceny vodorovná dopravní vzdálenost do 50 m v objektech výšky do 6 m</t>
  </si>
  <si>
    <t>826135271</t>
  </si>
  <si>
    <t>-1227810098</t>
  </si>
  <si>
    <t>EL.A - Elektroinstalace</t>
  </si>
  <si>
    <t>D1 - Montážní materiál a práce</t>
  </si>
  <si>
    <t xml:space="preserve">    D2 - KRABICE + úložný materiál</t>
  </si>
  <si>
    <t xml:space="preserve">    D3 - KABELY A VODIČE - VČETNĚ UKONČENÍ A PROŘEZU</t>
  </si>
  <si>
    <t xml:space="preserve">    D4 - SVORKY , SVORKOVNICE a UCPÁVKY</t>
  </si>
  <si>
    <t xml:space="preserve">    D5 - UKONČENÍ VODIČŮ</t>
  </si>
  <si>
    <t xml:space="preserve">    D6 - ZÁSUVKY A SPÍNAČE - KOMPLETNÍ VČETNĚ RÁMEČKŮ A STROJKŮ</t>
  </si>
  <si>
    <t xml:space="preserve">    D7 - Bleskosvod a uzemnění</t>
  </si>
  <si>
    <t xml:space="preserve">    D8 - SVÍTIDLA</t>
  </si>
  <si>
    <t xml:space="preserve">    D9 - HZS</t>
  </si>
  <si>
    <t xml:space="preserve">    D10 - Výkopové práce                                                </t>
  </si>
  <si>
    <t>D1</t>
  </si>
  <si>
    <t>Montážní materiál a práce</t>
  </si>
  <si>
    <t>D2</t>
  </si>
  <si>
    <t>KRABICE + úložný materiál</t>
  </si>
  <si>
    <t>Pol1</t>
  </si>
  <si>
    <t>Krabice pod omítku odbočná</t>
  </si>
  <si>
    <t>Pol2</t>
  </si>
  <si>
    <t>Krabice pod omítku přístrojová</t>
  </si>
  <si>
    <t>Pol3</t>
  </si>
  <si>
    <t>Trubka ohebná</t>
  </si>
  <si>
    <t>Pol4</t>
  </si>
  <si>
    <t xml:space="preserve">Zaklapávací žlab  40 x40</t>
  </si>
  <si>
    <t>D3</t>
  </si>
  <si>
    <t>KABELY A VODIČE - VČETNĚ UKONČENÍ A PROŘEZU</t>
  </si>
  <si>
    <t>Pol5</t>
  </si>
  <si>
    <t>CYKY 3Jx1.5</t>
  </si>
  <si>
    <t>Pol6</t>
  </si>
  <si>
    <t>CY 6žz</t>
  </si>
  <si>
    <t>Pol7</t>
  </si>
  <si>
    <t>CY 4žz</t>
  </si>
  <si>
    <t>D4</t>
  </si>
  <si>
    <t>SVORKY , SVORKOVNICE a UCPÁVKY</t>
  </si>
  <si>
    <t>Pol8</t>
  </si>
  <si>
    <t>Svorky WAGO 3x2,5; 2x2,5</t>
  </si>
  <si>
    <t>Pol9</t>
  </si>
  <si>
    <t xml:space="preserve">požarní ucpávka pro průchod  zdí jeden kabel o průměru 15mm</t>
  </si>
  <si>
    <t>D5</t>
  </si>
  <si>
    <t>UKONČENÍ VODIČŮ</t>
  </si>
  <si>
    <t>Pol10</t>
  </si>
  <si>
    <t>V rozváděči</t>
  </si>
  <si>
    <t>D6</t>
  </si>
  <si>
    <t>ZÁSUVKY A SPÍNAČE - KOMPLETNÍ VČETNĚ RÁMEČKŮ A STROJKŮ</t>
  </si>
  <si>
    <t>Pol11</t>
  </si>
  <si>
    <t>Spínač 230V, 10A, řazení 1,</t>
  </si>
  <si>
    <t>Pol12</t>
  </si>
  <si>
    <t>Pohybový a soumrakový spínač</t>
  </si>
  <si>
    <t>D7</t>
  </si>
  <si>
    <t>Bleskosvod a uzemnění</t>
  </si>
  <si>
    <t>Pol13</t>
  </si>
  <si>
    <t>Ekvipotenciální přípojnice</t>
  </si>
  <si>
    <t>Pol14</t>
  </si>
  <si>
    <t>svorka SR 03</t>
  </si>
  <si>
    <t>Pol15</t>
  </si>
  <si>
    <t>svorka SR 02</t>
  </si>
  <si>
    <t>Pol16</t>
  </si>
  <si>
    <t>pásek FeZn 30 x 4</t>
  </si>
  <si>
    <t>Pol17</t>
  </si>
  <si>
    <t xml:space="preserve">Drát AlMgSi  8mm izolovaný</t>
  </si>
  <si>
    <t>Pol18</t>
  </si>
  <si>
    <t xml:space="preserve">Drát AlMgSi  8mm</t>
  </si>
  <si>
    <t>Pol19</t>
  </si>
  <si>
    <t xml:space="preserve">Drát FeZn  10mm</t>
  </si>
  <si>
    <t>Pol20</t>
  </si>
  <si>
    <t>svorka SK</t>
  </si>
  <si>
    <t>Pol21</t>
  </si>
  <si>
    <t>svorka SS</t>
  </si>
  <si>
    <t>Pol22</t>
  </si>
  <si>
    <t>svorka SU</t>
  </si>
  <si>
    <t>Pol23</t>
  </si>
  <si>
    <t>svorka SO</t>
  </si>
  <si>
    <t>Pol24</t>
  </si>
  <si>
    <t>svorka ZS</t>
  </si>
  <si>
    <t>Pol25</t>
  </si>
  <si>
    <t>svorka SJ 01 kjímací tyči</t>
  </si>
  <si>
    <t>Pol26</t>
  </si>
  <si>
    <t>Krabice pro zkušební svorku</t>
  </si>
  <si>
    <t>Pol55</t>
  </si>
  <si>
    <t>Podpěra PV21c na rovnou střechu</t>
  </si>
  <si>
    <t>Pol29</t>
  </si>
  <si>
    <t>Trojnožka pro jímací tyč</t>
  </si>
  <si>
    <t>Pol30</t>
  </si>
  <si>
    <t>Podpěra vedení do zdiva pod zateplení na hmoždíhku.</t>
  </si>
  <si>
    <t>Pol31</t>
  </si>
  <si>
    <t>jímací tyče 3m</t>
  </si>
  <si>
    <t>D8</t>
  </si>
  <si>
    <t>SVÍTIDLA</t>
  </si>
  <si>
    <t>Pol32</t>
  </si>
  <si>
    <t xml:space="preserve">A -  svitdlo venkovní led,IP54,36W,4000lm, 327x327x52</t>
  </si>
  <si>
    <t>Pol33</t>
  </si>
  <si>
    <t xml:space="preserve">B -  svítidlo pouliční pro osvětlení parkoviošť montáž na výložník 4000K,60W,7200lm, IP66, optika městská</t>
  </si>
  <si>
    <t>D9</t>
  </si>
  <si>
    <t>HZS</t>
  </si>
  <si>
    <t>Pol34</t>
  </si>
  <si>
    <t>Koordinace s ostatními profesemi</t>
  </si>
  <si>
    <t>Pol35</t>
  </si>
  <si>
    <t>Příprava ke komplexní zkoušce</t>
  </si>
  <si>
    <t>Pol36</t>
  </si>
  <si>
    <t>Funkční odzkoušení zařízení</t>
  </si>
  <si>
    <t>Pol37</t>
  </si>
  <si>
    <t>Zaučení obsluhy</t>
  </si>
  <si>
    <t>Pol38</t>
  </si>
  <si>
    <t>Výchozí revize</t>
  </si>
  <si>
    <t>Pol39</t>
  </si>
  <si>
    <t>Podružný materiál</t>
  </si>
  <si>
    <t>kpl</t>
  </si>
  <si>
    <t>Pol56</t>
  </si>
  <si>
    <t>Zednické přípomoci</t>
  </si>
  <si>
    <t>Pol41</t>
  </si>
  <si>
    <t>frézování drážek 2,5cm x 3cm</t>
  </si>
  <si>
    <t>Pol42</t>
  </si>
  <si>
    <t>frézování drážek 2cm x 2cm</t>
  </si>
  <si>
    <t>Pol43</t>
  </si>
  <si>
    <t>vrtání otvorů D 30mm</t>
  </si>
  <si>
    <t>Pol44</t>
  </si>
  <si>
    <t>úklid suti</t>
  </si>
  <si>
    <t>Pol45</t>
  </si>
  <si>
    <t>odvoz suti</t>
  </si>
  <si>
    <t>km</t>
  </si>
  <si>
    <t>Pol46</t>
  </si>
  <si>
    <t>Vyhotovení dokumentace skutečného provedení</t>
  </si>
  <si>
    <t>Pol47</t>
  </si>
  <si>
    <t>Demontáže stávajících zařízení a nevyužitých rozvodnic</t>
  </si>
  <si>
    <t>Pol49</t>
  </si>
  <si>
    <t>Uložení všech stávajících kabelů do chrániček a plastových žlabů.</t>
  </si>
  <si>
    <t>D10</t>
  </si>
  <si>
    <t xml:space="preserve">Výkopové práce                                                </t>
  </si>
  <si>
    <t>Pol50</t>
  </si>
  <si>
    <t>Výkop rýhy 70cm x 35cm</t>
  </si>
  <si>
    <t>Pol51</t>
  </si>
  <si>
    <t>Zához rýhy 70cm x 35cm</t>
  </si>
  <si>
    <t>Pol52</t>
  </si>
  <si>
    <t>povrchu uhrabání a osetí travním semenem</t>
  </si>
  <si>
    <t>Pol57</t>
  </si>
  <si>
    <t>oprava betonového povrchu</t>
  </si>
  <si>
    <t>FVE - FVE</t>
  </si>
  <si>
    <t>D1 - Dodávky zařízení</t>
  </si>
  <si>
    <t xml:space="preserve">    D2 - Střídače</t>
  </si>
  <si>
    <t xml:space="preserve">    D3 - FVE Panely</t>
  </si>
  <si>
    <t xml:space="preserve">    D4 - Rozváděč  RH.1 a Re1</t>
  </si>
  <si>
    <t xml:space="preserve">    D5 - Rozváděč +RFVE-AC</t>
  </si>
  <si>
    <t xml:space="preserve">    D6 - Výzbroj rozváděče +RFVE-AC</t>
  </si>
  <si>
    <t xml:space="preserve">    D7 - MONTÁŽ ROZVADĚČE</t>
  </si>
  <si>
    <t xml:space="preserve">    D8 - Rozváděč +RFVE-DC</t>
  </si>
  <si>
    <t xml:space="preserve">    D9 - Výzbroj rozváděče +RFVE-DC</t>
  </si>
  <si>
    <t xml:space="preserve">    D10 - Uzemnění, hromosvod</t>
  </si>
  <si>
    <t>D11 - Silové propojení</t>
  </si>
  <si>
    <t xml:space="preserve">    D12 - KABELOVÉ TRASY</t>
  </si>
  <si>
    <t xml:space="preserve">    D13 - KABEL SILOVÝ,IZOLACE PVC </t>
  </si>
  <si>
    <t xml:space="preserve">    D14 - KABELY DC</t>
  </si>
  <si>
    <t>D15 - HZS</t>
  </si>
  <si>
    <t xml:space="preserve">    D16 - HODINOVE ZUCTOVACI SAZBY</t>
  </si>
  <si>
    <t>D17 - Ostatní</t>
  </si>
  <si>
    <t>Dodávky zařízení</t>
  </si>
  <si>
    <t>Střídače</t>
  </si>
  <si>
    <t>Pol58</t>
  </si>
  <si>
    <t>Střídač - 50kW</t>
  </si>
  <si>
    <t>FVE Panely</t>
  </si>
  <si>
    <t>Pol59</t>
  </si>
  <si>
    <t>FV panel 450Wp</t>
  </si>
  <si>
    <t>Pol60</t>
  </si>
  <si>
    <t>konstrukce pod FV panely</t>
  </si>
  <si>
    <t>Pol61</t>
  </si>
  <si>
    <t>Optimizér DC pro panely s výkonem do 700 W</t>
  </si>
  <si>
    <t>Pol62</t>
  </si>
  <si>
    <t>montáž panelů</t>
  </si>
  <si>
    <t>kpl.</t>
  </si>
  <si>
    <t xml:space="preserve">Rozváděč  RH.1 a Re1</t>
  </si>
  <si>
    <t>Pol63</t>
  </si>
  <si>
    <t xml:space="preserve">Úprava elektroměrového rozvaděče dle podmínek  DS</t>
  </si>
  <si>
    <t>Pol64</t>
  </si>
  <si>
    <t xml:space="preserve">Úprava rozvaděče RH.1 dle podmínek  DS</t>
  </si>
  <si>
    <t>Rozváděč +RFVE-AC</t>
  </si>
  <si>
    <t>Pol65</t>
  </si>
  <si>
    <t xml:space="preserve">Skříňový rozvaděč  IP55, 1křídlé dveře, 2000 x 600 x 400 mm, včetně montážní desky, 4bodový zámek s výklopnou klikou</t>
  </si>
  <si>
    <t>Pol66</t>
  </si>
  <si>
    <t>Bočnice (pár), 2000 x 400 mm, RAL 7035</t>
  </si>
  <si>
    <t>Pol67</t>
  </si>
  <si>
    <t>Podstavec - boční díl, 400 x 100 mm, RAL 9005</t>
  </si>
  <si>
    <t>Pol68</t>
  </si>
  <si>
    <t>Podstavec - přední/zadní díl, 600 x 100 mm</t>
  </si>
  <si>
    <t>Výzbroj rozváděče +RFVE-AC</t>
  </si>
  <si>
    <t>Pol69</t>
  </si>
  <si>
    <t xml:space="preserve">výkonový jistič charakteristiky N Icu=25kA při 415V 3-pólový, ochrana zařízení  A80TM210, FTFM, In=80A ochrana proti přetížení Ir=80A, napevno nastaveno ochrana proti zkratu Ii=10 x In se šroubovacími plochými svorkami</t>
  </si>
  <si>
    <t>Pol70</t>
  </si>
  <si>
    <t>napěťová spoušť vlevo 208-277 V AC 50/60 Hz 220-250 V DC</t>
  </si>
  <si>
    <t>Pol71</t>
  </si>
  <si>
    <t>pomocný spínač přepínací kontakty typ HQ (7mm)</t>
  </si>
  <si>
    <t>Pol72</t>
  </si>
  <si>
    <t>Odpínač válcových pojistek 1P vel. 10x14</t>
  </si>
  <si>
    <t>Pol73</t>
  </si>
  <si>
    <t>Pojistková vložka válcová 10A gG</t>
  </si>
  <si>
    <t>Pol74</t>
  </si>
  <si>
    <t>Jistič 3-pólový 6B/3 10kA</t>
  </si>
  <si>
    <t>Pol75</t>
  </si>
  <si>
    <t>Digitální elektroměr 80A, 3fázový, 1tarif, MBUS, MID</t>
  </si>
  <si>
    <t>Pol76</t>
  </si>
  <si>
    <t>Jistič třípólový 2B/3, 10kA</t>
  </si>
  <si>
    <t>Pol77</t>
  </si>
  <si>
    <t>Tří-stupňová síťová ochrana NSU2 AP</t>
  </si>
  <si>
    <t>Pol78</t>
  </si>
  <si>
    <t>Stykač 3pólový, 110 kW, 205 A, 2Z + 2R, 230</t>
  </si>
  <si>
    <t>Pol79</t>
  </si>
  <si>
    <t>Jistič jednopólový 2B/1, 10kA</t>
  </si>
  <si>
    <t>Pol80</t>
  </si>
  <si>
    <t>Vyhodnocovací napěťové relé, HRN55N, Elko EP</t>
  </si>
  <si>
    <t>Pol81</t>
  </si>
  <si>
    <t>Kombinovaná přepěťová ochrana B+C, typ SLP-275V/3 Saltek</t>
  </si>
  <si>
    <t>Pol82</t>
  </si>
  <si>
    <t>drobný montážní materiál</t>
  </si>
  <si>
    <t>MONTÁŽ ROZVADĚČE</t>
  </si>
  <si>
    <t>Pol83</t>
  </si>
  <si>
    <t>Montáž rozvaděče na dílně</t>
  </si>
  <si>
    <t>sada</t>
  </si>
  <si>
    <t>Pol84</t>
  </si>
  <si>
    <t>Usazení rozvaděče na místě</t>
  </si>
  <si>
    <t>Rozváděč +RFVE-DC</t>
  </si>
  <si>
    <t>Výzbroj rozváděče +RFVE-DC</t>
  </si>
  <si>
    <t>Pol85</t>
  </si>
  <si>
    <t>Pojistkový odpojovač 10x38mm, 2pólový, 25A, fotovoltaika</t>
  </si>
  <si>
    <t>Pol86</t>
  </si>
  <si>
    <t>Pojistka 10x38,20A,gPV,1000V</t>
  </si>
  <si>
    <t>Pol87</t>
  </si>
  <si>
    <t>Svodič přepětí T2 (C) 1100VDC, In 20kA+pk</t>
  </si>
  <si>
    <t>Pol88</t>
  </si>
  <si>
    <t>Uzemnění, hromosvod</t>
  </si>
  <si>
    <t>Pol89</t>
  </si>
  <si>
    <t>Svorka okapová FeZn</t>
  </si>
  <si>
    <t>Pol90</t>
  </si>
  <si>
    <t>svorka zkušební FeZn</t>
  </si>
  <si>
    <t>Pol91</t>
  </si>
  <si>
    <t>podpěra vedení do zdiva FeZn</t>
  </si>
  <si>
    <t>Pol92</t>
  </si>
  <si>
    <t>ochranná trubka FeZn</t>
  </si>
  <si>
    <t>Pol93</t>
  </si>
  <si>
    <t>držák ochranné trubky FeZn</t>
  </si>
  <si>
    <t>Pol94</t>
  </si>
  <si>
    <t>jímací tyč 1500mm FeZn</t>
  </si>
  <si>
    <t>Pol95</t>
  </si>
  <si>
    <t>svorka jímací tyče FeZn</t>
  </si>
  <si>
    <t>Pol96</t>
  </si>
  <si>
    <t>držák jímací tyče FeZn</t>
  </si>
  <si>
    <t>Pol97</t>
  </si>
  <si>
    <t>podpěra vedení na ploché střechy FeZn</t>
  </si>
  <si>
    <t>Pol98</t>
  </si>
  <si>
    <t>svorka páska páska FeZn</t>
  </si>
  <si>
    <t>Pol99</t>
  </si>
  <si>
    <t>svorka páska drát FeZn</t>
  </si>
  <si>
    <t>Pol100</t>
  </si>
  <si>
    <t>pásek FeZn 30/4</t>
  </si>
  <si>
    <t>Pol101</t>
  </si>
  <si>
    <t>vodič FeZn Æ8mm</t>
  </si>
  <si>
    <t>Pol102</t>
  </si>
  <si>
    <t>ostatní konstrukce</t>
  </si>
  <si>
    <t>Pol103</t>
  </si>
  <si>
    <t>výkop š=300, hl.=800mm, délka 90 m</t>
  </si>
  <si>
    <t>Pol104</t>
  </si>
  <si>
    <t>Zásypu a teréních úprav</t>
  </si>
  <si>
    <t>D11</t>
  </si>
  <si>
    <t>Silové propojení</t>
  </si>
  <si>
    <t>D12</t>
  </si>
  <si>
    <t>KABELOVÉ TRASY</t>
  </si>
  <si>
    <t>Pol105</t>
  </si>
  <si>
    <t>Kabelový elektroinstalační žebřík 150x60 vč. Tvarovek</t>
  </si>
  <si>
    <t>Pol106</t>
  </si>
  <si>
    <t>Kabelový žlab neděrovaný 100 x 125 mm venkovní provedení, vč. Víka</t>
  </si>
  <si>
    <t>Pol107</t>
  </si>
  <si>
    <t>Kabelový kovový žlab drátěný, 50x50mm</t>
  </si>
  <si>
    <t>Pol108</t>
  </si>
  <si>
    <t>požárně odolná trasa trasa P30-R</t>
  </si>
  <si>
    <t>D13</t>
  </si>
  <si>
    <t xml:space="preserve">KABEL SILOVÝ,IZOLACE PVC </t>
  </si>
  <si>
    <t>Pol109</t>
  </si>
  <si>
    <t>CYKY-J 5x25 pevně</t>
  </si>
  <si>
    <t>Pol110</t>
  </si>
  <si>
    <t xml:space="preserve">CYKY-J 3x1,5,  pevně</t>
  </si>
  <si>
    <t>Pol111</t>
  </si>
  <si>
    <t xml:space="preserve">CYKY-J 7x2,5,  pevně</t>
  </si>
  <si>
    <t>Pol112</t>
  </si>
  <si>
    <t>Prafladur 3x1,5</t>
  </si>
  <si>
    <t>Pol113</t>
  </si>
  <si>
    <t>Cat5e FTP 4x2x0,5</t>
  </si>
  <si>
    <t>Pol114</t>
  </si>
  <si>
    <t>H07V-K zž 25</t>
  </si>
  <si>
    <t>Pol115</t>
  </si>
  <si>
    <t>CYA 6 ZŽ Vodič H07V-K 6 ohebný zelenožlutý</t>
  </si>
  <si>
    <t>Pol116</t>
  </si>
  <si>
    <t>D14</t>
  </si>
  <si>
    <t>KABELY DC</t>
  </si>
  <si>
    <t>Pol117</t>
  </si>
  <si>
    <t>solar kabel 10mm</t>
  </si>
  <si>
    <t>D15</t>
  </si>
  <si>
    <t>D16</t>
  </si>
  <si>
    <t>HODINOVE ZUCTOVACI SAZBY</t>
  </si>
  <si>
    <t>Pol118</t>
  </si>
  <si>
    <t>Zakreslení skutečného stavu</t>
  </si>
  <si>
    <t>Pol119</t>
  </si>
  <si>
    <t>Inženýrink při realizaci</t>
  </si>
  <si>
    <t>Pol120</t>
  </si>
  <si>
    <t>Zkušební provoz</t>
  </si>
  <si>
    <t>Pol121</t>
  </si>
  <si>
    <t>Revizni technik</t>
  </si>
  <si>
    <t>D17</t>
  </si>
  <si>
    <t>Ostatní</t>
  </si>
  <si>
    <t>Pol122</t>
  </si>
  <si>
    <t>Montážní plošiny, lešení</t>
  </si>
  <si>
    <t>Pol123</t>
  </si>
  <si>
    <t>Pol124</t>
  </si>
  <si>
    <t>Doprava 3,60%, Přesun 1,00%</t>
  </si>
  <si>
    <t>Pol125</t>
  </si>
  <si>
    <t>PPV 6,00% z montáže: materiál + práce</t>
  </si>
  <si>
    <t>Pol126</t>
  </si>
  <si>
    <t>GZS 3,25% z pravé strany mezisoučtu 2</t>
  </si>
  <si>
    <t>Pol127</t>
  </si>
  <si>
    <t>Provozní vlivy 3,00% z pravé strany mezisoučtu 2</t>
  </si>
  <si>
    <t>SEZNAM FIGUR</t>
  </si>
  <si>
    <t>Výměra</t>
  </si>
  <si>
    <t>Použití figury:</t>
  </si>
  <si>
    <t>rampa</t>
  </si>
  <si>
    <t>"rampa" 36,5+6</t>
  </si>
  <si>
    <t>schody</t>
  </si>
  <si>
    <t>1,6*7*0,155+3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</si>
</sst>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SK23060-A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Snížení energetické náročnosti budov v nemocnici Nový Bydžov - Objekt ubytovny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26. 7. 2024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Královéhradecký kraj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ATELIER H1 &amp; ATELIER HÁJEK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Martin škrabal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7"/>
      <c r="B95" s="119"/>
      <c r="C95" s="120"/>
      <c r="D95" s="121" t="s">
        <v>80</v>
      </c>
      <c r="E95" s="121"/>
      <c r="F95" s="121"/>
      <c r="G95" s="121"/>
      <c r="H95" s="121"/>
      <c r="I95" s="122"/>
      <c r="J95" s="121" t="s">
        <v>81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ROUND(SUM(AG96:AG99),2)</f>
        <v>0</v>
      </c>
      <c r="AH95" s="122"/>
      <c r="AI95" s="122"/>
      <c r="AJ95" s="122"/>
      <c r="AK95" s="122"/>
      <c r="AL95" s="122"/>
      <c r="AM95" s="122"/>
      <c r="AN95" s="124">
        <f>SUM(AG95,AT95)</f>
        <v>0</v>
      </c>
      <c r="AO95" s="122"/>
      <c r="AP95" s="122"/>
      <c r="AQ95" s="125" t="s">
        <v>82</v>
      </c>
      <c r="AR95" s="126"/>
      <c r="AS95" s="127">
        <f>ROUND(SUM(AS96:AS99),2)</f>
        <v>0</v>
      </c>
      <c r="AT95" s="128">
        <f>ROUND(SUM(AV95:AW95),2)</f>
        <v>0</v>
      </c>
      <c r="AU95" s="129">
        <f>ROUND(SUM(AU96:AU99),5)</f>
        <v>0</v>
      </c>
      <c r="AV95" s="128">
        <f>ROUND(AZ95*L29,2)</f>
        <v>0</v>
      </c>
      <c r="AW95" s="128">
        <f>ROUND(BA95*L30,2)</f>
        <v>0</v>
      </c>
      <c r="AX95" s="128">
        <f>ROUND(BB95*L29,2)</f>
        <v>0</v>
      </c>
      <c r="AY95" s="128">
        <f>ROUND(BC95*L30,2)</f>
        <v>0</v>
      </c>
      <c r="AZ95" s="128">
        <f>ROUND(SUM(AZ96:AZ99),2)</f>
        <v>0</v>
      </c>
      <c r="BA95" s="128">
        <f>ROUND(SUM(BA96:BA99),2)</f>
        <v>0</v>
      </c>
      <c r="BB95" s="128">
        <f>ROUND(SUM(BB96:BB99),2)</f>
        <v>0</v>
      </c>
      <c r="BC95" s="128">
        <f>ROUND(SUM(BC96:BC99),2)</f>
        <v>0</v>
      </c>
      <c r="BD95" s="130">
        <f>ROUND(SUM(BD96:BD99),2)</f>
        <v>0</v>
      </c>
      <c r="BE95" s="7"/>
      <c r="BS95" s="131" t="s">
        <v>75</v>
      </c>
      <c r="BT95" s="131" t="s">
        <v>83</v>
      </c>
      <c r="BV95" s="131" t="s">
        <v>78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4" customFormat="1" ht="16.5" customHeight="1">
      <c r="A96" s="132" t="s">
        <v>86</v>
      </c>
      <c r="B96" s="70"/>
      <c r="C96" s="133"/>
      <c r="D96" s="133"/>
      <c r="E96" s="134" t="s">
        <v>80</v>
      </c>
      <c r="F96" s="134"/>
      <c r="G96" s="134"/>
      <c r="H96" s="134"/>
      <c r="I96" s="134"/>
      <c r="J96" s="133"/>
      <c r="K96" s="134" t="s">
        <v>81</v>
      </c>
      <c r="L96" s="134"/>
      <c r="M96" s="134"/>
      <c r="N96" s="134"/>
      <c r="O96" s="134"/>
      <c r="P96" s="134"/>
      <c r="Q96" s="134"/>
      <c r="R96" s="134"/>
      <c r="S96" s="134"/>
      <c r="T96" s="134"/>
      <c r="U96" s="134"/>
      <c r="V96" s="134"/>
      <c r="W96" s="134"/>
      <c r="X96" s="134"/>
      <c r="Y96" s="134"/>
      <c r="Z96" s="134"/>
      <c r="AA96" s="134"/>
      <c r="AB96" s="134"/>
      <c r="AC96" s="134"/>
      <c r="AD96" s="134"/>
      <c r="AE96" s="134"/>
      <c r="AF96" s="134"/>
      <c r="AG96" s="135">
        <f>'A - Objekt ubytovny'!J30</f>
        <v>0</v>
      </c>
      <c r="AH96" s="133"/>
      <c r="AI96" s="133"/>
      <c r="AJ96" s="133"/>
      <c r="AK96" s="133"/>
      <c r="AL96" s="133"/>
      <c r="AM96" s="133"/>
      <c r="AN96" s="135">
        <f>SUM(AG96,AT96)</f>
        <v>0</v>
      </c>
      <c r="AO96" s="133"/>
      <c r="AP96" s="133"/>
      <c r="AQ96" s="136" t="s">
        <v>87</v>
      </c>
      <c r="AR96" s="72"/>
      <c r="AS96" s="137">
        <v>0</v>
      </c>
      <c r="AT96" s="138">
        <f>ROUND(SUM(AV96:AW96),2)</f>
        <v>0</v>
      </c>
      <c r="AU96" s="139">
        <f>'A - Objekt ubytovny'!P144</f>
        <v>0</v>
      </c>
      <c r="AV96" s="138">
        <f>'A - Objekt ubytovny'!J33</f>
        <v>0</v>
      </c>
      <c r="AW96" s="138">
        <f>'A - Objekt ubytovny'!J34</f>
        <v>0</v>
      </c>
      <c r="AX96" s="138">
        <f>'A - Objekt ubytovny'!J35</f>
        <v>0</v>
      </c>
      <c r="AY96" s="138">
        <f>'A - Objekt ubytovny'!J36</f>
        <v>0</v>
      </c>
      <c r="AZ96" s="138">
        <f>'A - Objekt ubytovny'!F33</f>
        <v>0</v>
      </c>
      <c r="BA96" s="138">
        <f>'A - Objekt ubytovny'!F34</f>
        <v>0</v>
      </c>
      <c r="BB96" s="138">
        <f>'A - Objekt ubytovny'!F35</f>
        <v>0</v>
      </c>
      <c r="BC96" s="138">
        <f>'A - Objekt ubytovny'!F36</f>
        <v>0</v>
      </c>
      <c r="BD96" s="140">
        <f>'A - Objekt ubytovny'!F37</f>
        <v>0</v>
      </c>
      <c r="BE96" s="4"/>
      <c r="BT96" s="141" t="s">
        <v>85</v>
      </c>
      <c r="BU96" s="141" t="s">
        <v>88</v>
      </c>
      <c r="BV96" s="141" t="s">
        <v>78</v>
      </c>
      <c r="BW96" s="141" t="s">
        <v>84</v>
      </c>
      <c r="BX96" s="141" t="s">
        <v>5</v>
      </c>
      <c r="CL96" s="141" t="s">
        <v>1</v>
      </c>
      <c r="CM96" s="141" t="s">
        <v>85</v>
      </c>
    </row>
    <row r="97" s="4" customFormat="1" ht="16.5" customHeight="1">
      <c r="A97" s="132" t="s">
        <v>86</v>
      </c>
      <c r="B97" s="70"/>
      <c r="C97" s="133"/>
      <c r="D97" s="133"/>
      <c r="E97" s="134" t="s">
        <v>89</v>
      </c>
      <c r="F97" s="134"/>
      <c r="G97" s="134"/>
      <c r="H97" s="134"/>
      <c r="I97" s="134"/>
      <c r="J97" s="133"/>
      <c r="K97" s="134" t="s">
        <v>90</v>
      </c>
      <c r="L97" s="134"/>
      <c r="M97" s="134"/>
      <c r="N97" s="134"/>
      <c r="O97" s="134"/>
      <c r="P97" s="134"/>
      <c r="Q97" s="134"/>
      <c r="R97" s="134"/>
      <c r="S97" s="134"/>
      <c r="T97" s="134"/>
      <c r="U97" s="134"/>
      <c r="V97" s="134"/>
      <c r="W97" s="134"/>
      <c r="X97" s="134"/>
      <c r="Y97" s="134"/>
      <c r="Z97" s="134"/>
      <c r="AA97" s="134"/>
      <c r="AB97" s="134"/>
      <c r="AC97" s="134"/>
      <c r="AD97" s="134"/>
      <c r="AE97" s="134"/>
      <c r="AF97" s="134"/>
      <c r="AG97" s="135">
        <f>'ZTI.A - Zdravotechnika'!J32</f>
        <v>0</v>
      </c>
      <c r="AH97" s="133"/>
      <c r="AI97" s="133"/>
      <c r="AJ97" s="133"/>
      <c r="AK97" s="133"/>
      <c r="AL97" s="133"/>
      <c r="AM97" s="133"/>
      <c r="AN97" s="135">
        <f>SUM(AG97,AT97)</f>
        <v>0</v>
      </c>
      <c r="AO97" s="133"/>
      <c r="AP97" s="133"/>
      <c r="AQ97" s="136" t="s">
        <v>87</v>
      </c>
      <c r="AR97" s="72"/>
      <c r="AS97" s="137">
        <v>0</v>
      </c>
      <c r="AT97" s="138">
        <f>ROUND(SUM(AV97:AW97),2)</f>
        <v>0</v>
      </c>
      <c r="AU97" s="139">
        <f>'ZTI.A - Zdravotechnika'!P129</f>
        <v>0</v>
      </c>
      <c r="AV97" s="138">
        <f>'ZTI.A - Zdravotechnika'!J35</f>
        <v>0</v>
      </c>
      <c r="AW97" s="138">
        <f>'ZTI.A - Zdravotechnika'!J36</f>
        <v>0</v>
      </c>
      <c r="AX97" s="138">
        <f>'ZTI.A - Zdravotechnika'!J37</f>
        <v>0</v>
      </c>
      <c r="AY97" s="138">
        <f>'ZTI.A - Zdravotechnika'!J38</f>
        <v>0</v>
      </c>
      <c r="AZ97" s="138">
        <f>'ZTI.A - Zdravotechnika'!F35</f>
        <v>0</v>
      </c>
      <c r="BA97" s="138">
        <f>'ZTI.A - Zdravotechnika'!F36</f>
        <v>0</v>
      </c>
      <c r="BB97" s="138">
        <f>'ZTI.A - Zdravotechnika'!F37</f>
        <v>0</v>
      </c>
      <c r="BC97" s="138">
        <f>'ZTI.A - Zdravotechnika'!F38</f>
        <v>0</v>
      </c>
      <c r="BD97" s="140">
        <f>'ZTI.A - Zdravotechnika'!F39</f>
        <v>0</v>
      </c>
      <c r="BE97" s="4"/>
      <c r="BT97" s="141" t="s">
        <v>85</v>
      </c>
      <c r="BV97" s="141" t="s">
        <v>78</v>
      </c>
      <c r="BW97" s="141" t="s">
        <v>91</v>
      </c>
      <c r="BX97" s="141" t="s">
        <v>84</v>
      </c>
      <c r="CL97" s="141" t="s">
        <v>1</v>
      </c>
    </row>
    <row r="98" s="4" customFormat="1" ht="16.5" customHeight="1">
      <c r="A98" s="132" t="s">
        <v>86</v>
      </c>
      <c r="B98" s="70"/>
      <c r="C98" s="133"/>
      <c r="D98" s="133"/>
      <c r="E98" s="134" t="s">
        <v>92</v>
      </c>
      <c r="F98" s="134"/>
      <c r="G98" s="134"/>
      <c r="H98" s="134"/>
      <c r="I98" s="134"/>
      <c r="J98" s="133"/>
      <c r="K98" s="134" t="s">
        <v>93</v>
      </c>
      <c r="L98" s="134"/>
      <c r="M98" s="134"/>
      <c r="N98" s="134"/>
      <c r="O98" s="134"/>
      <c r="P98" s="134"/>
      <c r="Q98" s="134"/>
      <c r="R98" s="134"/>
      <c r="S98" s="134"/>
      <c r="T98" s="134"/>
      <c r="U98" s="134"/>
      <c r="V98" s="134"/>
      <c r="W98" s="134"/>
      <c r="X98" s="134"/>
      <c r="Y98" s="134"/>
      <c r="Z98" s="134"/>
      <c r="AA98" s="134"/>
      <c r="AB98" s="134"/>
      <c r="AC98" s="134"/>
      <c r="AD98" s="134"/>
      <c r="AE98" s="134"/>
      <c r="AF98" s="134"/>
      <c r="AG98" s="135">
        <f>'EL.A - Elektroinstalace'!J32</f>
        <v>0</v>
      </c>
      <c r="AH98" s="133"/>
      <c r="AI98" s="133"/>
      <c r="AJ98" s="133"/>
      <c r="AK98" s="133"/>
      <c r="AL98" s="133"/>
      <c r="AM98" s="133"/>
      <c r="AN98" s="135">
        <f>SUM(AG98,AT98)</f>
        <v>0</v>
      </c>
      <c r="AO98" s="133"/>
      <c r="AP98" s="133"/>
      <c r="AQ98" s="136" t="s">
        <v>87</v>
      </c>
      <c r="AR98" s="72"/>
      <c r="AS98" s="137">
        <v>0</v>
      </c>
      <c r="AT98" s="138">
        <f>ROUND(SUM(AV98:AW98),2)</f>
        <v>0</v>
      </c>
      <c r="AU98" s="139">
        <f>'EL.A - Elektroinstalace'!P130</f>
        <v>0</v>
      </c>
      <c r="AV98" s="138">
        <f>'EL.A - Elektroinstalace'!J35</f>
        <v>0</v>
      </c>
      <c r="AW98" s="138">
        <f>'EL.A - Elektroinstalace'!J36</f>
        <v>0</v>
      </c>
      <c r="AX98" s="138">
        <f>'EL.A - Elektroinstalace'!J37</f>
        <v>0</v>
      </c>
      <c r="AY98" s="138">
        <f>'EL.A - Elektroinstalace'!J38</f>
        <v>0</v>
      </c>
      <c r="AZ98" s="138">
        <f>'EL.A - Elektroinstalace'!F35</f>
        <v>0</v>
      </c>
      <c r="BA98" s="138">
        <f>'EL.A - Elektroinstalace'!F36</f>
        <v>0</v>
      </c>
      <c r="BB98" s="138">
        <f>'EL.A - Elektroinstalace'!F37</f>
        <v>0</v>
      </c>
      <c r="BC98" s="138">
        <f>'EL.A - Elektroinstalace'!F38</f>
        <v>0</v>
      </c>
      <c r="BD98" s="140">
        <f>'EL.A - Elektroinstalace'!F39</f>
        <v>0</v>
      </c>
      <c r="BE98" s="4"/>
      <c r="BT98" s="141" t="s">
        <v>85</v>
      </c>
      <c r="BV98" s="141" t="s">
        <v>78</v>
      </c>
      <c r="BW98" s="141" t="s">
        <v>94</v>
      </c>
      <c r="BX98" s="141" t="s">
        <v>84</v>
      </c>
      <c r="CL98" s="141" t="s">
        <v>1</v>
      </c>
    </row>
    <row r="99" s="4" customFormat="1" ht="16.5" customHeight="1">
      <c r="A99" s="132" t="s">
        <v>86</v>
      </c>
      <c r="B99" s="70"/>
      <c r="C99" s="133"/>
      <c r="D99" s="133"/>
      <c r="E99" s="134" t="s">
        <v>95</v>
      </c>
      <c r="F99" s="134"/>
      <c r="G99" s="134"/>
      <c r="H99" s="134"/>
      <c r="I99" s="134"/>
      <c r="J99" s="133"/>
      <c r="K99" s="134" t="s">
        <v>95</v>
      </c>
      <c r="L99" s="134"/>
      <c r="M99" s="134"/>
      <c r="N99" s="134"/>
      <c r="O99" s="134"/>
      <c r="P99" s="134"/>
      <c r="Q99" s="134"/>
      <c r="R99" s="134"/>
      <c r="S99" s="134"/>
      <c r="T99" s="134"/>
      <c r="U99" s="134"/>
      <c r="V99" s="134"/>
      <c r="W99" s="134"/>
      <c r="X99" s="134"/>
      <c r="Y99" s="134"/>
      <c r="Z99" s="134"/>
      <c r="AA99" s="134"/>
      <c r="AB99" s="134"/>
      <c r="AC99" s="134"/>
      <c r="AD99" s="134"/>
      <c r="AE99" s="134"/>
      <c r="AF99" s="134"/>
      <c r="AG99" s="135">
        <f>'FVE - FVE'!J32</f>
        <v>0</v>
      </c>
      <c r="AH99" s="133"/>
      <c r="AI99" s="133"/>
      <c r="AJ99" s="133"/>
      <c r="AK99" s="133"/>
      <c r="AL99" s="133"/>
      <c r="AM99" s="133"/>
      <c r="AN99" s="135">
        <f>SUM(AG99,AT99)</f>
        <v>0</v>
      </c>
      <c r="AO99" s="133"/>
      <c r="AP99" s="133"/>
      <c r="AQ99" s="136" t="s">
        <v>87</v>
      </c>
      <c r="AR99" s="72"/>
      <c r="AS99" s="142">
        <v>0</v>
      </c>
      <c r="AT99" s="143">
        <f>ROUND(SUM(AV99:AW99),2)</f>
        <v>0</v>
      </c>
      <c r="AU99" s="144">
        <f>'FVE - FVE'!P138</f>
        <v>0</v>
      </c>
      <c r="AV99" s="143">
        <f>'FVE - FVE'!J35</f>
        <v>0</v>
      </c>
      <c r="AW99" s="143">
        <f>'FVE - FVE'!J36</f>
        <v>0</v>
      </c>
      <c r="AX99" s="143">
        <f>'FVE - FVE'!J37</f>
        <v>0</v>
      </c>
      <c r="AY99" s="143">
        <f>'FVE - FVE'!J38</f>
        <v>0</v>
      </c>
      <c r="AZ99" s="143">
        <f>'FVE - FVE'!F35</f>
        <v>0</v>
      </c>
      <c r="BA99" s="143">
        <f>'FVE - FVE'!F36</f>
        <v>0</v>
      </c>
      <c r="BB99" s="143">
        <f>'FVE - FVE'!F37</f>
        <v>0</v>
      </c>
      <c r="BC99" s="143">
        <f>'FVE - FVE'!F38</f>
        <v>0</v>
      </c>
      <c r="BD99" s="145">
        <f>'FVE - FVE'!F39</f>
        <v>0</v>
      </c>
      <c r="BE99" s="4"/>
      <c r="BT99" s="141" t="s">
        <v>85</v>
      </c>
      <c r="BV99" s="141" t="s">
        <v>78</v>
      </c>
      <c r="BW99" s="141" t="s">
        <v>96</v>
      </c>
      <c r="BX99" s="141" t="s">
        <v>84</v>
      </c>
      <c r="CL99" s="141" t="s">
        <v>1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R6iW8um0nmh3PVmexDnckKqBiL8Ruwog4RWhciF4db0y0IZefmfaf9MQ3buWqdOOMQjcuTc++NXEl6hzHfcP6w==" hashValue="mxVH8flRngQ6BO3TNqc9CNrFFVKdjOgIHPRlFxFMFMRyaCbROvdPK7p6u9neWGD1s7ApgCW7uxj2le1PbH/ICQ==" algorithmName="SHA-512" password="CC35"/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A - Objekt ubytovny'!C2" display="/"/>
    <hyperlink ref="A97" location="'ZTI.A - Zdravotechnika'!C2" display="/"/>
    <hyperlink ref="A98" location="'EL.A - Elektroinstalace'!C2" display="/"/>
    <hyperlink ref="A99" location="'FVE - FV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  <c r="AZ2" s="146" t="s">
        <v>97</v>
      </c>
      <c r="BA2" s="146" t="s">
        <v>1</v>
      </c>
      <c r="BB2" s="146" t="s">
        <v>1</v>
      </c>
      <c r="BC2" s="146" t="s">
        <v>98</v>
      </c>
      <c r="BD2" s="146" t="s">
        <v>85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  <c r="AZ3" s="146" t="s">
        <v>99</v>
      </c>
      <c r="BA3" s="146" t="s">
        <v>1</v>
      </c>
      <c r="BB3" s="146" t="s">
        <v>1</v>
      </c>
      <c r="BC3" s="146" t="s">
        <v>100</v>
      </c>
      <c r="BD3" s="146" t="s">
        <v>85</v>
      </c>
    </row>
    <row r="4" s="1" customFormat="1" ht="24.96" customHeight="1">
      <c r="B4" s="20"/>
      <c r="D4" s="149" t="s">
        <v>101</v>
      </c>
      <c r="L4" s="20"/>
      <c r="M4" s="150" t="s">
        <v>10</v>
      </c>
      <c r="AT4" s="17" t="s">
        <v>4</v>
      </c>
      <c r="AZ4" s="146" t="s">
        <v>102</v>
      </c>
      <c r="BA4" s="146" t="s">
        <v>1</v>
      </c>
      <c r="BB4" s="146" t="s">
        <v>1</v>
      </c>
      <c r="BC4" s="146" t="s">
        <v>103</v>
      </c>
      <c r="BD4" s="146" t="s">
        <v>85</v>
      </c>
    </row>
    <row r="5" s="1" customFormat="1" ht="6.96" customHeight="1">
      <c r="B5" s="20"/>
      <c r="L5" s="20"/>
      <c r="AZ5" s="146" t="s">
        <v>104</v>
      </c>
      <c r="BA5" s="146" t="s">
        <v>1</v>
      </c>
      <c r="BB5" s="146" t="s">
        <v>1</v>
      </c>
      <c r="BC5" s="146" t="s">
        <v>105</v>
      </c>
      <c r="BD5" s="146" t="s">
        <v>85</v>
      </c>
    </row>
    <row r="6" s="1" customFormat="1" ht="12" customHeight="1">
      <c r="B6" s="20"/>
      <c r="D6" s="151" t="s">
        <v>16</v>
      </c>
      <c r="L6" s="20"/>
      <c r="AZ6" s="146" t="s">
        <v>106</v>
      </c>
      <c r="BA6" s="146" t="s">
        <v>1</v>
      </c>
      <c r="BB6" s="146" t="s">
        <v>1</v>
      </c>
      <c r="BC6" s="146" t="s">
        <v>107</v>
      </c>
      <c r="BD6" s="146" t="s">
        <v>85</v>
      </c>
    </row>
    <row r="7" s="1" customFormat="1" ht="26.25" customHeight="1">
      <c r="B7" s="20"/>
      <c r="E7" s="152" t="str">
        <f>'Rekapitulace stavby'!K6</f>
        <v>Snížení energetické náročnosti budov v nemocnici Nový Bydžov - Objekt ubytovny</v>
      </c>
      <c r="F7" s="151"/>
      <c r="G7" s="151"/>
      <c r="H7" s="151"/>
      <c r="L7" s="20"/>
      <c r="AZ7" s="146" t="s">
        <v>108</v>
      </c>
      <c r="BA7" s="146" t="s">
        <v>1</v>
      </c>
      <c r="BB7" s="146" t="s">
        <v>1</v>
      </c>
      <c r="BC7" s="146" t="s">
        <v>109</v>
      </c>
      <c r="BD7" s="146" t="s">
        <v>85</v>
      </c>
    </row>
    <row r="8" s="2" customFormat="1" ht="12" customHeight="1">
      <c r="A8" s="38"/>
      <c r="B8" s="44"/>
      <c r="C8" s="38"/>
      <c r="D8" s="151" t="s">
        <v>110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53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51" t="s">
        <v>18</v>
      </c>
      <c r="E11" s="38"/>
      <c r="F11" s="141" t="s">
        <v>1</v>
      </c>
      <c r="G11" s="38"/>
      <c r="H11" s="38"/>
      <c r="I11" s="151" t="s">
        <v>19</v>
      </c>
      <c r="J11" s="141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51" t="s">
        <v>20</v>
      </c>
      <c r="E12" s="38"/>
      <c r="F12" s="141" t="s">
        <v>21</v>
      </c>
      <c r="G12" s="38"/>
      <c r="H12" s="38"/>
      <c r="I12" s="151" t="s">
        <v>22</v>
      </c>
      <c r="J12" s="154" t="str">
        <f>'Rekapitulace stavby'!AN8</f>
        <v>26. 7. 2024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24</v>
      </c>
      <c r="E14" s="38"/>
      <c r="F14" s="38"/>
      <c r="G14" s="38"/>
      <c r="H14" s="38"/>
      <c r="I14" s="151" t="s">
        <v>25</v>
      </c>
      <c r="J14" s="141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1" t="s">
        <v>26</v>
      </c>
      <c r="F15" s="38"/>
      <c r="G15" s="38"/>
      <c r="H15" s="38"/>
      <c r="I15" s="151" t="s">
        <v>27</v>
      </c>
      <c r="J15" s="141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51" t="s">
        <v>28</v>
      </c>
      <c r="E17" s="38"/>
      <c r="F17" s="38"/>
      <c r="G17" s="38"/>
      <c r="H17" s="38"/>
      <c r="I17" s="151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1"/>
      <c r="G18" s="141"/>
      <c r="H18" s="141"/>
      <c r="I18" s="151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51" t="s">
        <v>30</v>
      </c>
      <c r="E20" s="38"/>
      <c r="F20" s="38"/>
      <c r="G20" s="38"/>
      <c r="H20" s="38"/>
      <c r="I20" s="151" t="s">
        <v>25</v>
      </c>
      <c r="J20" s="141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1" t="s">
        <v>31</v>
      </c>
      <c r="F21" s="38"/>
      <c r="G21" s="38"/>
      <c r="H21" s="38"/>
      <c r="I21" s="151" t="s">
        <v>27</v>
      </c>
      <c r="J21" s="141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51" t="s">
        <v>33</v>
      </c>
      <c r="E23" s="38"/>
      <c r="F23" s="38"/>
      <c r="G23" s="38"/>
      <c r="H23" s="38"/>
      <c r="I23" s="151" t="s">
        <v>25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1" t="s">
        <v>34</v>
      </c>
      <c r="F24" s="38"/>
      <c r="G24" s="38"/>
      <c r="H24" s="38"/>
      <c r="I24" s="151" t="s">
        <v>27</v>
      </c>
      <c r="J24" s="141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51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9"/>
      <c r="E29" s="159"/>
      <c r="F29" s="159"/>
      <c r="G29" s="159"/>
      <c r="H29" s="159"/>
      <c r="I29" s="159"/>
      <c r="J29" s="159"/>
      <c r="K29" s="15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60" t="s">
        <v>36</v>
      </c>
      <c r="E30" s="38"/>
      <c r="F30" s="38"/>
      <c r="G30" s="38"/>
      <c r="H30" s="38"/>
      <c r="I30" s="38"/>
      <c r="J30" s="161">
        <f>ROUND(J144,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62" t="s">
        <v>38</v>
      </c>
      <c r="G32" s="38"/>
      <c r="H32" s="38"/>
      <c r="I32" s="162" t="s">
        <v>37</v>
      </c>
      <c r="J32" s="16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63" t="s">
        <v>40</v>
      </c>
      <c r="E33" s="151" t="s">
        <v>41</v>
      </c>
      <c r="F33" s="164">
        <f>ROUND((SUM(BE144:BE784)),  2)</f>
        <v>0</v>
      </c>
      <c r="G33" s="38"/>
      <c r="H33" s="38"/>
      <c r="I33" s="165">
        <v>0.20999999999999999</v>
      </c>
      <c r="J33" s="164">
        <f>ROUND(((SUM(BE144:BE784))*I33),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51" t="s">
        <v>42</v>
      </c>
      <c r="F34" s="164">
        <f>ROUND((SUM(BF144:BF784)),  2)</f>
        <v>0</v>
      </c>
      <c r="G34" s="38"/>
      <c r="H34" s="38"/>
      <c r="I34" s="165">
        <v>0.12</v>
      </c>
      <c r="J34" s="164">
        <f>ROUND(((SUM(BF144:BF784))*I34),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51" t="s">
        <v>43</v>
      </c>
      <c r="F35" s="164">
        <f>ROUND((SUM(BG144:BG784)),  2)</f>
        <v>0</v>
      </c>
      <c r="G35" s="38"/>
      <c r="H35" s="38"/>
      <c r="I35" s="165">
        <v>0.20999999999999999</v>
      </c>
      <c r="J35" s="16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51" t="s">
        <v>44</v>
      </c>
      <c r="F36" s="164">
        <f>ROUND((SUM(BH144:BH784)),  2)</f>
        <v>0</v>
      </c>
      <c r="G36" s="38"/>
      <c r="H36" s="38"/>
      <c r="I36" s="165">
        <v>0.12</v>
      </c>
      <c r="J36" s="16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45</v>
      </c>
      <c r="F37" s="164">
        <f>ROUND((SUM(BI144:BI784)),  2)</f>
        <v>0</v>
      </c>
      <c r="G37" s="38"/>
      <c r="H37" s="38"/>
      <c r="I37" s="165">
        <v>0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4" t="str">
        <f>E7</f>
        <v>Snížení energetické náročnosti budov v nemocnici Nový Bydžov - Objekt ubytovny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110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A - Objekt ubytovny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26. 7. 2024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Královéhradecký kraj</v>
      </c>
      <c r="G91" s="40"/>
      <c r="H91" s="40"/>
      <c r="I91" s="32" t="s">
        <v>30</v>
      </c>
      <c r="J91" s="36" t="str">
        <f>E21</f>
        <v>ATELIER H1 &amp; ATELIER HÁJEK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Martin škrabal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85" t="s">
        <v>113</v>
      </c>
      <c r="D94" s="186"/>
      <c r="E94" s="186"/>
      <c r="F94" s="186"/>
      <c r="G94" s="186"/>
      <c r="H94" s="186"/>
      <c r="I94" s="186"/>
      <c r="J94" s="187" t="s">
        <v>114</v>
      </c>
      <c r="K94" s="18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88" t="s">
        <v>115</v>
      </c>
      <c r="D96" s="40"/>
      <c r="E96" s="40"/>
      <c r="F96" s="40"/>
      <c r="G96" s="40"/>
      <c r="H96" s="40"/>
      <c r="I96" s="40"/>
      <c r="J96" s="110">
        <f>J144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116</v>
      </c>
    </row>
    <row r="97" s="9" customFormat="1" ht="24.96" customHeight="1">
      <c r="A97" s="9"/>
      <c r="B97" s="189"/>
      <c r="C97" s="190"/>
      <c r="D97" s="191" t="s">
        <v>117</v>
      </c>
      <c r="E97" s="192"/>
      <c r="F97" s="192"/>
      <c r="G97" s="192"/>
      <c r="H97" s="192"/>
      <c r="I97" s="192"/>
      <c r="J97" s="193">
        <f>J145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3"/>
      <c r="D98" s="196" t="s">
        <v>118</v>
      </c>
      <c r="E98" s="197"/>
      <c r="F98" s="197"/>
      <c r="G98" s="197"/>
      <c r="H98" s="197"/>
      <c r="I98" s="197"/>
      <c r="J98" s="198">
        <f>J146</f>
        <v>0</v>
      </c>
      <c r="K98" s="133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3"/>
      <c r="D99" s="196" t="s">
        <v>119</v>
      </c>
      <c r="E99" s="197"/>
      <c r="F99" s="197"/>
      <c r="G99" s="197"/>
      <c r="H99" s="197"/>
      <c r="I99" s="197"/>
      <c r="J99" s="198">
        <f>J187</f>
        <v>0</v>
      </c>
      <c r="K99" s="133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3"/>
      <c r="D100" s="196" t="s">
        <v>120</v>
      </c>
      <c r="E100" s="197"/>
      <c r="F100" s="197"/>
      <c r="G100" s="197"/>
      <c r="H100" s="197"/>
      <c r="I100" s="197"/>
      <c r="J100" s="198">
        <f>J204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121</v>
      </c>
      <c r="E101" s="197"/>
      <c r="F101" s="197"/>
      <c r="G101" s="197"/>
      <c r="H101" s="197"/>
      <c r="I101" s="197"/>
      <c r="J101" s="198">
        <f>J241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122</v>
      </c>
      <c r="E102" s="197"/>
      <c r="F102" s="197"/>
      <c r="G102" s="197"/>
      <c r="H102" s="197"/>
      <c r="I102" s="197"/>
      <c r="J102" s="198">
        <f>J246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123</v>
      </c>
      <c r="E103" s="197"/>
      <c r="F103" s="197"/>
      <c r="G103" s="197"/>
      <c r="H103" s="197"/>
      <c r="I103" s="197"/>
      <c r="J103" s="198">
        <f>J388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124</v>
      </c>
      <c r="E104" s="197"/>
      <c r="F104" s="197"/>
      <c r="G104" s="197"/>
      <c r="H104" s="197"/>
      <c r="I104" s="197"/>
      <c r="J104" s="198">
        <f>J450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125</v>
      </c>
      <c r="E105" s="197"/>
      <c r="F105" s="197"/>
      <c r="G105" s="197"/>
      <c r="H105" s="197"/>
      <c r="I105" s="197"/>
      <c r="J105" s="198">
        <f>J456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126</v>
      </c>
      <c r="E106" s="192"/>
      <c r="F106" s="192"/>
      <c r="G106" s="192"/>
      <c r="H106" s="192"/>
      <c r="I106" s="192"/>
      <c r="J106" s="193">
        <f>J458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3"/>
      <c r="D107" s="196" t="s">
        <v>127</v>
      </c>
      <c r="E107" s="197"/>
      <c r="F107" s="197"/>
      <c r="G107" s="197"/>
      <c r="H107" s="197"/>
      <c r="I107" s="197"/>
      <c r="J107" s="198">
        <f>J459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128</v>
      </c>
      <c r="E108" s="197"/>
      <c r="F108" s="197"/>
      <c r="G108" s="197"/>
      <c r="H108" s="197"/>
      <c r="I108" s="197"/>
      <c r="J108" s="198">
        <f>J497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129</v>
      </c>
      <c r="E109" s="197"/>
      <c r="F109" s="197"/>
      <c r="G109" s="197"/>
      <c r="H109" s="197"/>
      <c r="I109" s="197"/>
      <c r="J109" s="198">
        <f>J528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3"/>
      <c r="D110" s="196" t="s">
        <v>130</v>
      </c>
      <c r="E110" s="197"/>
      <c r="F110" s="197"/>
      <c r="G110" s="197"/>
      <c r="H110" s="197"/>
      <c r="I110" s="197"/>
      <c r="J110" s="198">
        <f>J532</f>
        <v>0</v>
      </c>
      <c r="K110" s="133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3"/>
      <c r="D111" s="196" t="s">
        <v>131</v>
      </c>
      <c r="E111" s="197"/>
      <c r="F111" s="197"/>
      <c r="G111" s="197"/>
      <c r="H111" s="197"/>
      <c r="I111" s="197"/>
      <c r="J111" s="198">
        <f>J534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132</v>
      </c>
      <c r="E112" s="197"/>
      <c r="F112" s="197"/>
      <c r="G112" s="197"/>
      <c r="H112" s="197"/>
      <c r="I112" s="197"/>
      <c r="J112" s="198">
        <f>J539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3"/>
      <c r="D113" s="196" t="s">
        <v>133</v>
      </c>
      <c r="E113" s="197"/>
      <c r="F113" s="197"/>
      <c r="G113" s="197"/>
      <c r="H113" s="197"/>
      <c r="I113" s="197"/>
      <c r="J113" s="198">
        <f>J550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3"/>
      <c r="D114" s="196" t="s">
        <v>134</v>
      </c>
      <c r="E114" s="197"/>
      <c r="F114" s="197"/>
      <c r="G114" s="197"/>
      <c r="H114" s="197"/>
      <c r="I114" s="197"/>
      <c r="J114" s="198">
        <f>J556</f>
        <v>0</v>
      </c>
      <c r="K114" s="133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5"/>
      <c r="C115" s="133"/>
      <c r="D115" s="196" t="s">
        <v>135</v>
      </c>
      <c r="E115" s="197"/>
      <c r="F115" s="197"/>
      <c r="G115" s="197"/>
      <c r="H115" s="197"/>
      <c r="I115" s="197"/>
      <c r="J115" s="198">
        <f>J609</f>
        <v>0</v>
      </c>
      <c r="K115" s="133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5"/>
      <c r="C116" s="133"/>
      <c r="D116" s="196" t="s">
        <v>136</v>
      </c>
      <c r="E116" s="197"/>
      <c r="F116" s="197"/>
      <c r="G116" s="197"/>
      <c r="H116" s="197"/>
      <c r="I116" s="197"/>
      <c r="J116" s="198">
        <f>J672</f>
        <v>0</v>
      </c>
      <c r="K116" s="133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3"/>
      <c r="D117" s="196" t="s">
        <v>137</v>
      </c>
      <c r="E117" s="197"/>
      <c r="F117" s="197"/>
      <c r="G117" s="197"/>
      <c r="H117" s="197"/>
      <c r="I117" s="197"/>
      <c r="J117" s="198">
        <f>J730</f>
        <v>0</v>
      </c>
      <c r="K117" s="133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3"/>
      <c r="D118" s="196" t="s">
        <v>138</v>
      </c>
      <c r="E118" s="197"/>
      <c r="F118" s="197"/>
      <c r="G118" s="197"/>
      <c r="H118" s="197"/>
      <c r="I118" s="197"/>
      <c r="J118" s="198">
        <f>J738</f>
        <v>0</v>
      </c>
      <c r="K118" s="133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5"/>
      <c r="C119" s="133"/>
      <c r="D119" s="196" t="s">
        <v>139</v>
      </c>
      <c r="E119" s="197"/>
      <c r="F119" s="197"/>
      <c r="G119" s="197"/>
      <c r="H119" s="197"/>
      <c r="I119" s="197"/>
      <c r="J119" s="198">
        <f>J745</f>
        <v>0</v>
      </c>
      <c r="K119" s="133"/>
      <c r="L119" s="199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5"/>
      <c r="C120" s="133"/>
      <c r="D120" s="196" t="s">
        <v>140</v>
      </c>
      <c r="E120" s="197"/>
      <c r="F120" s="197"/>
      <c r="G120" s="197"/>
      <c r="H120" s="197"/>
      <c r="I120" s="197"/>
      <c r="J120" s="198">
        <f>J755</f>
        <v>0</v>
      </c>
      <c r="K120" s="133"/>
      <c r="L120" s="199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89"/>
      <c r="C121" s="190"/>
      <c r="D121" s="191" t="s">
        <v>141</v>
      </c>
      <c r="E121" s="192"/>
      <c r="F121" s="192"/>
      <c r="G121" s="192"/>
      <c r="H121" s="192"/>
      <c r="I121" s="192"/>
      <c r="J121" s="193">
        <f>J774</f>
        <v>0</v>
      </c>
      <c r="K121" s="190"/>
      <c r="L121" s="194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5"/>
      <c r="C122" s="133"/>
      <c r="D122" s="196" t="s">
        <v>142</v>
      </c>
      <c r="E122" s="197"/>
      <c r="F122" s="197"/>
      <c r="G122" s="197"/>
      <c r="H122" s="197"/>
      <c r="I122" s="197"/>
      <c r="J122" s="198">
        <f>J775</f>
        <v>0</v>
      </c>
      <c r="K122" s="133"/>
      <c r="L122" s="199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95"/>
      <c r="C123" s="133"/>
      <c r="D123" s="196" t="s">
        <v>143</v>
      </c>
      <c r="E123" s="197"/>
      <c r="F123" s="197"/>
      <c r="G123" s="197"/>
      <c r="H123" s="197"/>
      <c r="I123" s="197"/>
      <c r="J123" s="198">
        <f>J778</f>
        <v>0</v>
      </c>
      <c r="K123" s="133"/>
      <c r="L123" s="199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95"/>
      <c r="C124" s="133"/>
      <c r="D124" s="196" t="s">
        <v>144</v>
      </c>
      <c r="E124" s="197"/>
      <c r="F124" s="197"/>
      <c r="G124" s="197"/>
      <c r="H124" s="197"/>
      <c r="I124" s="197"/>
      <c r="J124" s="198">
        <f>J781</f>
        <v>0</v>
      </c>
      <c r="K124" s="133"/>
      <c r="L124" s="199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2" customFormat="1" ht="21.84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66"/>
      <c r="C126" s="67"/>
      <c r="D126" s="67"/>
      <c r="E126" s="67"/>
      <c r="F126" s="67"/>
      <c r="G126" s="67"/>
      <c r="H126" s="67"/>
      <c r="I126" s="67"/>
      <c r="J126" s="67"/>
      <c r="K126" s="67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30" s="2" customFormat="1" ht="6.96" customHeight="1">
      <c r="A130" s="38"/>
      <c r="B130" s="68"/>
      <c r="C130" s="69"/>
      <c r="D130" s="69"/>
      <c r="E130" s="69"/>
      <c r="F130" s="69"/>
      <c r="G130" s="69"/>
      <c r="H130" s="69"/>
      <c r="I130" s="69"/>
      <c r="J130" s="69"/>
      <c r="K130" s="69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24.96" customHeight="1">
      <c r="A131" s="38"/>
      <c r="B131" s="39"/>
      <c r="C131" s="23" t="s">
        <v>145</v>
      </c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6.96" customHeight="1">
      <c r="A132" s="38"/>
      <c r="B132" s="39"/>
      <c r="C132" s="40"/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16</v>
      </c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6.25" customHeight="1">
      <c r="A134" s="38"/>
      <c r="B134" s="39"/>
      <c r="C134" s="40"/>
      <c r="D134" s="40"/>
      <c r="E134" s="184" t="str">
        <f>E7</f>
        <v>Snížení energetické náročnosti budov v nemocnici Nový Bydžov - Objekt ubytovny</v>
      </c>
      <c r="F134" s="32"/>
      <c r="G134" s="32"/>
      <c r="H134" s="32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2" customHeight="1">
      <c r="A135" s="38"/>
      <c r="B135" s="39"/>
      <c r="C135" s="32" t="s">
        <v>110</v>
      </c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6.5" customHeight="1">
      <c r="A136" s="38"/>
      <c r="B136" s="39"/>
      <c r="C136" s="40"/>
      <c r="D136" s="40"/>
      <c r="E136" s="76" t="str">
        <f>E9</f>
        <v>A - Objekt ubytovny</v>
      </c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40"/>
      <c r="D137" s="40"/>
      <c r="E137" s="40"/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20</v>
      </c>
      <c r="D138" s="40"/>
      <c r="E138" s="40"/>
      <c r="F138" s="27" t="str">
        <f>F12</f>
        <v xml:space="preserve"> </v>
      </c>
      <c r="G138" s="40"/>
      <c r="H138" s="40"/>
      <c r="I138" s="32" t="s">
        <v>22</v>
      </c>
      <c r="J138" s="79" t="str">
        <f>IF(J12="","",J12)</f>
        <v>26. 7. 2024</v>
      </c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6.96" customHeight="1">
      <c r="A139" s="38"/>
      <c r="B139" s="39"/>
      <c r="C139" s="40"/>
      <c r="D139" s="40"/>
      <c r="E139" s="40"/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40.05" customHeight="1">
      <c r="A140" s="38"/>
      <c r="B140" s="39"/>
      <c r="C140" s="32" t="s">
        <v>24</v>
      </c>
      <c r="D140" s="40"/>
      <c r="E140" s="40"/>
      <c r="F140" s="27" t="str">
        <f>E15</f>
        <v>Královéhradecký kraj</v>
      </c>
      <c r="G140" s="40"/>
      <c r="H140" s="40"/>
      <c r="I140" s="32" t="s">
        <v>30</v>
      </c>
      <c r="J140" s="36" t="str">
        <f>E21</f>
        <v>ATELIER H1 &amp; ATELIER HÁJEK s.r.o.</v>
      </c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28</v>
      </c>
      <c r="D141" s="40"/>
      <c r="E141" s="40"/>
      <c r="F141" s="27" t="str">
        <f>IF(E18="","",E18)</f>
        <v>Vyplň údaj</v>
      </c>
      <c r="G141" s="40"/>
      <c r="H141" s="40"/>
      <c r="I141" s="32" t="s">
        <v>33</v>
      </c>
      <c r="J141" s="36" t="str">
        <f>E24</f>
        <v>Martin škrabal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0.32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11" customFormat="1" ht="29.28" customHeight="1">
      <c r="A143" s="200"/>
      <c r="B143" s="201"/>
      <c r="C143" s="202" t="s">
        <v>146</v>
      </c>
      <c r="D143" s="203" t="s">
        <v>61</v>
      </c>
      <c r="E143" s="203" t="s">
        <v>57</v>
      </c>
      <c r="F143" s="203" t="s">
        <v>58</v>
      </c>
      <c r="G143" s="203" t="s">
        <v>147</v>
      </c>
      <c r="H143" s="203" t="s">
        <v>148</v>
      </c>
      <c r="I143" s="203" t="s">
        <v>149</v>
      </c>
      <c r="J143" s="203" t="s">
        <v>114</v>
      </c>
      <c r="K143" s="204" t="s">
        <v>150</v>
      </c>
      <c r="L143" s="205"/>
      <c r="M143" s="100" t="s">
        <v>1</v>
      </c>
      <c r="N143" s="101" t="s">
        <v>40</v>
      </c>
      <c r="O143" s="101" t="s">
        <v>151</v>
      </c>
      <c r="P143" s="101" t="s">
        <v>152</v>
      </c>
      <c r="Q143" s="101" t="s">
        <v>153</v>
      </c>
      <c r="R143" s="101" t="s">
        <v>154</v>
      </c>
      <c r="S143" s="101" t="s">
        <v>155</v>
      </c>
      <c r="T143" s="102" t="s">
        <v>156</v>
      </c>
      <c r="U143" s="200"/>
      <c r="V143" s="200"/>
      <c r="W143" s="200"/>
      <c r="X143" s="200"/>
      <c r="Y143" s="200"/>
      <c r="Z143" s="200"/>
      <c r="AA143" s="200"/>
      <c r="AB143" s="200"/>
      <c r="AC143" s="200"/>
      <c r="AD143" s="200"/>
      <c r="AE143" s="200"/>
    </row>
    <row r="144" s="2" customFormat="1" ht="22.8" customHeight="1">
      <c r="A144" s="38"/>
      <c r="B144" s="39"/>
      <c r="C144" s="107" t="s">
        <v>157</v>
      </c>
      <c r="D144" s="40"/>
      <c r="E144" s="40"/>
      <c r="F144" s="40"/>
      <c r="G144" s="40"/>
      <c r="H144" s="40"/>
      <c r="I144" s="40"/>
      <c r="J144" s="206">
        <f>BK144</f>
        <v>0</v>
      </c>
      <c r="K144" s="40"/>
      <c r="L144" s="44"/>
      <c r="M144" s="103"/>
      <c r="N144" s="207"/>
      <c r="O144" s="104"/>
      <c r="P144" s="208">
        <f>P145+P458+P774</f>
        <v>0</v>
      </c>
      <c r="Q144" s="104"/>
      <c r="R144" s="208">
        <f>R145+R458+R774</f>
        <v>119.77645682000002</v>
      </c>
      <c r="S144" s="104"/>
      <c r="T144" s="209">
        <f>T145+T458+T774</f>
        <v>65.532272399999997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75</v>
      </c>
      <c r="AU144" s="17" t="s">
        <v>116</v>
      </c>
      <c r="BK144" s="210">
        <f>BK145+BK458+BK774</f>
        <v>0</v>
      </c>
    </row>
    <row r="145" s="12" customFormat="1" ht="25.92" customHeight="1">
      <c r="A145" s="12"/>
      <c r="B145" s="211"/>
      <c r="C145" s="212"/>
      <c r="D145" s="213" t="s">
        <v>75</v>
      </c>
      <c r="E145" s="214" t="s">
        <v>158</v>
      </c>
      <c r="F145" s="214" t="s">
        <v>159</v>
      </c>
      <c r="G145" s="212"/>
      <c r="H145" s="212"/>
      <c r="I145" s="215"/>
      <c r="J145" s="216">
        <f>BK145</f>
        <v>0</v>
      </c>
      <c r="K145" s="212"/>
      <c r="L145" s="217"/>
      <c r="M145" s="218"/>
      <c r="N145" s="219"/>
      <c r="O145" s="219"/>
      <c r="P145" s="220">
        <f>P146+P187+P204+P241+P246+P388+P450+P456</f>
        <v>0</v>
      </c>
      <c r="Q145" s="219"/>
      <c r="R145" s="220">
        <f>R146+R187+R204+R241+R246+R388+R450+R456</f>
        <v>99.314186220000025</v>
      </c>
      <c r="S145" s="219"/>
      <c r="T145" s="221">
        <f>T146+T187+T204+T241+T246+T388+T450+T456</f>
        <v>50.118220000000001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2" t="s">
        <v>83</v>
      </c>
      <c r="AT145" s="223" t="s">
        <v>75</v>
      </c>
      <c r="AU145" s="223" t="s">
        <v>76</v>
      </c>
      <c r="AY145" s="222" t="s">
        <v>160</v>
      </c>
      <c r="BK145" s="224">
        <f>BK146+BK187+BK204+BK241+BK246+BK388+BK450+BK456</f>
        <v>0</v>
      </c>
    </row>
    <row r="146" s="12" customFormat="1" ht="22.8" customHeight="1">
      <c r="A146" s="12"/>
      <c r="B146" s="211"/>
      <c r="C146" s="212"/>
      <c r="D146" s="213" t="s">
        <v>75</v>
      </c>
      <c r="E146" s="225" t="s">
        <v>83</v>
      </c>
      <c r="F146" s="225" t="s">
        <v>161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SUM(P147:P186)</f>
        <v>0</v>
      </c>
      <c r="Q146" s="219"/>
      <c r="R146" s="220">
        <f>SUM(R147:R186)</f>
        <v>3.5004</v>
      </c>
      <c r="S146" s="219"/>
      <c r="T146" s="221">
        <f>SUM(T147:T186)</f>
        <v>32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83</v>
      </c>
      <c r="AT146" s="223" t="s">
        <v>75</v>
      </c>
      <c r="AU146" s="223" t="s">
        <v>83</v>
      </c>
      <c r="AY146" s="222" t="s">
        <v>160</v>
      </c>
      <c r="BK146" s="224">
        <f>SUM(BK147:BK186)</f>
        <v>0</v>
      </c>
    </row>
    <row r="147" s="2" customFormat="1" ht="33" customHeight="1">
      <c r="A147" s="38"/>
      <c r="B147" s="39"/>
      <c r="C147" s="227" t="s">
        <v>83</v>
      </c>
      <c r="D147" s="227" t="s">
        <v>162</v>
      </c>
      <c r="E147" s="228" t="s">
        <v>163</v>
      </c>
      <c r="F147" s="229" t="s">
        <v>164</v>
      </c>
      <c r="G147" s="230" t="s">
        <v>165</v>
      </c>
      <c r="H147" s="231">
        <v>80</v>
      </c>
      <c r="I147" s="232"/>
      <c r="J147" s="233">
        <f>ROUND(I147*H147,2)</f>
        <v>0</v>
      </c>
      <c r="K147" s="229" t="s">
        <v>166</v>
      </c>
      <c r="L147" s="44"/>
      <c r="M147" s="234" t="s">
        <v>1</v>
      </c>
      <c r="N147" s="235" t="s">
        <v>41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0.40000000000000002</v>
      </c>
      <c r="T147" s="237">
        <f>S147*H147</f>
        <v>32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167</v>
      </c>
      <c r="AT147" s="238" t="s">
        <v>162</v>
      </c>
      <c r="AU147" s="238" t="s">
        <v>85</v>
      </c>
      <c r="AY147" s="17" t="s">
        <v>160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83</v>
      </c>
      <c r="BK147" s="239">
        <f>ROUND(I147*H147,2)</f>
        <v>0</v>
      </c>
      <c r="BL147" s="17" t="s">
        <v>167</v>
      </c>
      <c r="BM147" s="238" t="s">
        <v>168</v>
      </c>
    </row>
    <row r="148" s="13" customFormat="1">
      <c r="A148" s="13"/>
      <c r="B148" s="240"/>
      <c r="C148" s="241"/>
      <c r="D148" s="242" t="s">
        <v>169</v>
      </c>
      <c r="E148" s="243" t="s">
        <v>1</v>
      </c>
      <c r="F148" s="244" t="s">
        <v>170</v>
      </c>
      <c r="G148" s="241"/>
      <c r="H148" s="245">
        <v>80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169</v>
      </c>
      <c r="AU148" s="251" t="s">
        <v>85</v>
      </c>
      <c r="AV148" s="13" t="s">
        <v>85</v>
      </c>
      <c r="AW148" s="13" t="s">
        <v>32</v>
      </c>
      <c r="AX148" s="13" t="s">
        <v>76</v>
      </c>
      <c r="AY148" s="251" t="s">
        <v>160</v>
      </c>
    </row>
    <row r="149" s="14" customFormat="1">
      <c r="A149" s="14"/>
      <c r="B149" s="252"/>
      <c r="C149" s="253"/>
      <c r="D149" s="242" t="s">
        <v>169</v>
      </c>
      <c r="E149" s="254" t="s">
        <v>1</v>
      </c>
      <c r="F149" s="255" t="s">
        <v>171</v>
      </c>
      <c r="G149" s="253"/>
      <c r="H149" s="256">
        <v>80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169</v>
      </c>
      <c r="AU149" s="262" t="s">
        <v>85</v>
      </c>
      <c r="AV149" s="14" t="s">
        <v>172</v>
      </c>
      <c r="AW149" s="14" t="s">
        <v>32</v>
      </c>
      <c r="AX149" s="14" t="s">
        <v>76</v>
      </c>
      <c r="AY149" s="262" t="s">
        <v>160</v>
      </c>
    </row>
    <row r="150" s="15" customFormat="1">
      <c r="A150" s="15"/>
      <c r="B150" s="263"/>
      <c r="C150" s="264"/>
      <c r="D150" s="242" t="s">
        <v>169</v>
      </c>
      <c r="E150" s="265" t="s">
        <v>1</v>
      </c>
      <c r="F150" s="266" t="s">
        <v>173</v>
      </c>
      <c r="G150" s="264"/>
      <c r="H150" s="267">
        <v>80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3" t="s">
        <v>169</v>
      </c>
      <c r="AU150" s="273" t="s">
        <v>85</v>
      </c>
      <c r="AV150" s="15" t="s">
        <v>167</v>
      </c>
      <c r="AW150" s="15" t="s">
        <v>32</v>
      </c>
      <c r="AX150" s="15" t="s">
        <v>83</v>
      </c>
      <c r="AY150" s="273" t="s">
        <v>160</v>
      </c>
    </row>
    <row r="151" s="2" customFormat="1" ht="33" customHeight="1">
      <c r="A151" s="38"/>
      <c r="B151" s="39"/>
      <c r="C151" s="227" t="s">
        <v>85</v>
      </c>
      <c r="D151" s="227" t="s">
        <v>162</v>
      </c>
      <c r="E151" s="228" t="s">
        <v>174</v>
      </c>
      <c r="F151" s="229" t="s">
        <v>175</v>
      </c>
      <c r="G151" s="230" t="s">
        <v>176</v>
      </c>
      <c r="H151" s="231">
        <v>53.308</v>
      </c>
      <c r="I151" s="232"/>
      <c r="J151" s="233">
        <f>ROUND(I151*H151,2)</f>
        <v>0</v>
      </c>
      <c r="K151" s="229" t="s">
        <v>166</v>
      </c>
      <c r="L151" s="44"/>
      <c r="M151" s="234" t="s">
        <v>1</v>
      </c>
      <c r="N151" s="235" t="s">
        <v>41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167</v>
      </c>
      <c r="AT151" s="238" t="s">
        <v>162</v>
      </c>
      <c r="AU151" s="238" t="s">
        <v>85</v>
      </c>
      <c r="AY151" s="17" t="s">
        <v>160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83</v>
      </c>
      <c r="BK151" s="239">
        <f>ROUND(I151*H151,2)</f>
        <v>0</v>
      </c>
      <c r="BL151" s="17" t="s">
        <v>167</v>
      </c>
      <c r="BM151" s="238" t="s">
        <v>177</v>
      </c>
    </row>
    <row r="152" s="13" customFormat="1">
      <c r="A152" s="13"/>
      <c r="B152" s="240"/>
      <c r="C152" s="241"/>
      <c r="D152" s="242" t="s">
        <v>169</v>
      </c>
      <c r="E152" s="243" t="s">
        <v>1</v>
      </c>
      <c r="F152" s="244" t="s">
        <v>178</v>
      </c>
      <c r="G152" s="241"/>
      <c r="H152" s="245">
        <v>53.308</v>
      </c>
      <c r="I152" s="246"/>
      <c r="J152" s="241"/>
      <c r="K152" s="241"/>
      <c r="L152" s="247"/>
      <c r="M152" s="248"/>
      <c r="N152" s="249"/>
      <c r="O152" s="249"/>
      <c r="P152" s="249"/>
      <c r="Q152" s="249"/>
      <c r="R152" s="249"/>
      <c r="S152" s="249"/>
      <c r="T152" s="250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1" t="s">
        <v>169</v>
      </c>
      <c r="AU152" s="251" t="s">
        <v>85</v>
      </c>
      <c r="AV152" s="13" t="s">
        <v>85</v>
      </c>
      <c r="AW152" s="13" t="s">
        <v>32</v>
      </c>
      <c r="AX152" s="13" t="s">
        <v>76</v>
      </c>
      <c r="AY152" s="251" t="s">
        <v>160</v>
      </c>
    </row>
    <row r="153" s="14" customFormat="1">
      <c r="A153" s="14"/>
      <c r="B153" s="252"/>
      <c r="C153" s="253"/>
      <c r="D153" s="242" t="s">
        <v>169</v>
      </c>
      <c r="E153" s="254" t="s">
        <v>1</v>
      </c>
      <c r="F153" s="255" t="s">
        <v>171</v>
      </c>
      <c r="G153" s="253"/>
      <c r="H153" s="256">
        <v>53.308</v>
      </c>
      <c r="I153" s="257"/>
      <c r="J153" s="253"/>
      <c r="K153" s="253"/>
      <c r="L153" s="258"/>
      <c r="M153" s="259"/>
      <c r="N153" s="260"/>
      <c r="O153" s="260"/>
      <c r="P153" s="260"/>
      <c r="Q153" s="260"/>
      <c r="R153" s="260"/>
      <c r="S153" s="260"/>
      <c r="T153" s="261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2" t="s">
        <v>169</v>
      </c>
      <c r="AU153" s="262" t="s">
        <v>85</v>
      </c>
      <c r="AV153" s="14" t="s">
        <v>172</v>
      </c>
      <c r="AW153" s="14" t="s">
        <v>32</v>
      </c>
      <c r="AX153" s="14" t="s">
        <v>76</v>
      </c>
      <c r="AY153" s="262" t="s">
        <v>160</v>
      </c>
    </row>
    <row r="154" s="15" customFormat="1">
      <c r="A154" s="15"/>
      <c r="B154" s="263"/>
      <c r="C154" s="264"/>
      <c r="D154" s="242" t="s">
        <v>169</v>
      </c>
      <c r="E154" s="265" t="s">
        <v>97</v>
      </c>
      <c r="F154" s="266" t="s">
        <v>173</v>
      </c>
      <c r="G154" s="264"/>
      <c r="H154" s="267">
        <v>53.308</v>
      </c>
      <c r="I154" s="268"/>
      <c r="J154" s="264"/>
      <c r="K154" s="264"/>
      <c r="L154" s="269"/>
      <c r="M154" s="270"/>
      <c r="N154" s="271"/>
      <c r="O154" s="271"/>
      <c r="P154" s="271"/>
      <c r="Q154" s="271"/>
      <c r="R154" s="271"/>
      <c r="S154" s="271"/>
      <c r="T154" s="272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3" t="s">
        <v>169</v>
      </c>
      <c r="AU154" s="273" t="s">
        <v>85</v>
      </c>
      <c r="AV154" s="15" t="s">
        <v>167</v>
      </c>
      <c r="AW154" s="15" t="s">
        <v>32</v>
      </c>
      <c r="AX154" s="15" t="s">
        <v>83</v>
      </c>
      <c r="AY154" s="273" t="s">
        <v>160</v>
      </c>
    </row>
    <row r="155" s="2" customFormat="1" ht="33" customHeight="1">
      <c r="A155" s="38"/>
      <c r="B155" s="39"/>
      <c r="C155" s="227" t="s">
        <v>172</v>
      </c>
      <c r="D155" s="227" t="s">
        <v>162</v>
      </c>
      <c r="E155" s="228" t="s">
        <v>179</v>
      </c>
      <c r="F155" s="229" t="s">
        <v>180</v>
      </c>
      <c r="G155" s="230" t="s">
        <v>176</v>
      </c>
      <c r="H155" s="231">
        <v>7.1879999999999997</v>
      </c>
      <c r="I155" s="232"/>
      <c r="J155" s="233">
        <f>ROUND(I155*H155,2)</f>
        <v>0</v>
      </c>
      <c r="K155" s="229" t="s">
        <v>166</v>
      </c>
      <c r="L155" s="44"/>
      <c r="M155" s="234" t="s">
        <v>1</v>
      </c>
      <c r="N155" s="235" t="s">
        <v>41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167</v>
      </c>
      <c r="AT155" s="238" t="s">
        <v>162</v>
      </c>
      <c r="AU155" s="238" t="s">
        <v>85</v>
      </c>
      <c r="AY155" s="17" t="s">
        <v>160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83</v>
      </c>
      <c r="BK155" s="239">
        <f>ROUND(I155*H155,2)</f>
        <v>0</v>
      </c>
      <c r="BL155" s="17" t="s">
        <v>167</v>
      </c>
      <c r="BM155" s="238" t="s">
        <v>181</v>
      </c>
    </row>
    <row r="156" s="13" customFormat="1">
      <c r="A156" s="13"/>
      <c r="B156" s="240"/>
      <c r="C156" s="241"/>
      <c r="D156" s="242" t="s">
        <v>169</v>
      </c>
      <c r="E156" s="243" t="s">
        <v>1</v>
      </c>
      <c r="F156" s="244" t="s">
        <v>182</v>
      </c>
      <c r="G156" s="241"/>
      <c r="H156" s="245">
        <v>7.1879999999999997</v>
      </c>
      <c r="I156" s="246"/>
      <c r="J156" s="241"/>
      <c r="K156" s="241"/>
      <c r="L156" s="247"/>
      <c r="M156" s="248"/>
      <c r="N156" s="249"/>
      <c r="O156" s="249"/>
      <c r="P156" s="249"/>
      <c r="Q156" s="249"/>
      <c r="R156" s="249"/>
      <c r="S156" s="249"/>
      <c r="T156" s="25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1" t="s">
        <v>169</v>
      </c>
      <c r="AU156" s="251" t="s">
        <v>85</v>
      </c>
      <c r="AV156" s="13" t="s">
        <v>85</v>
      </c>
      <c r="AW156" s="13" t="s">
        <v>32</v>
      </c>
      <c r="AX156" s="13" t="s">
        <v>76</v>
      </c>
      <c r="AY156" s="251" t="s">
        <v>160</v>
      </c>
    </row>
    <row r="157" s="14" customFormat="1">
      <c r="A157" s="14"/>
      <c r="B157" s="252"/>
      <c r="C157" s="253"/>
      <c r="D157" s="242" t="s">
        <v>169</v>
      </c>
      <c r="E157" s="254" t="s">
        <v>1</v>
      </c>
      <c r="F157" s="255" t="s">
        <v>171</v>
      </c>
      <c r="G157" s="253"/>
      <c r="H157" s="256">
        <v>7.1879999999999997</v>
      </c>
      <c r="I157" s="257"/>
      <c r="J157" s="253"/>
      <c r="K157" s="253"/>
      <c r="L157" s="258"/>
      <c r="M157" s="259"/>
      <c r="N157" s="260"/>
      <c r="O157" s="260"/>
      <c r="P157" s="260"/>
      <c r="Q157" s="260"/>
      <c r="R157" s="260"/>
      <c r="S157" s="260"/>
      <c r="T157" s="261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2" t="s">
        <v>169</v>
      </c>
      <c r="AU157" s="262" t="s">
        <v>85</v>
      </c>
      <c r="AV157" s="14" t="s">
        <v>172</v>
      </c>
      <c r="AW157" s="14" t="s">
        <v>32</v>
      </c>
      <c r="AX157" s="14" t="s">
        <v>76</v>
      </c>
      <c r="AY157" s="262" t="s">
        <v>160</v>
      </c>
    </row>
    <row r="158" s="15" customFormat="1">
      <c r="A158" s="15"/>
      <c r="B158" s="263"/>
      <c r="C158" s="264"/>
      <c r="D158" s="242" t="s">
        <v>169</v>
      </c>
      <c r="E158" s="265" t="s">
        <v>102</v>
      </c>
      <c r="F158" s="266" t="s">
        <v>173</v>
      </c>
      <c r="G158" s="264"/>
      <c r="H158" s="267">
        <v>7.1879999999999997</v>
      </c>
      <c r="I158" s="268"/>
      <c r="J158" s="264"/>
      <c r="K158" s="264"/>
      <c r="L158" s="269"/>
      <c r="M158" s="270"/>
      <c r="N158" s="271"/>
      <c r="O158" s="271"/>
      <c r="P158" s="271"/>
      <c r="Q158" s="271"/>
      <c r="R158" s="271"/>
      <c r="S158" s="271"/>
      <c r="T158" s="272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3" t="s">
        <v>169</v>
      </c>
      <c r="AU158" s="273" t="s">
        <v>85</v>
      </c>
      <c r="AV158" s="15" t="s">
        <v>167</v>
      </c>
      <c r="AW158" s="15" t="s">
        <v>32</v>
      </c>
      <c r="AX158" s="15" t="s">
        <v>83</v>
      </c>
      <c r="AY158" s="273" t="s">
        <v>160</v>
      </c>
    </row>
    <row r="159" s="2" customFormat="1" ht="37.8" customHeight="1">
      <c r="A159" s="38"/>
      <c r="B159" s="39"/>
      <c r="C159" s="227" t="s">
        <v>167</v>
      </c>
      <c r="D159" s="227" t="s">
        <v>162</v>
      </c>
      <c r="E159" s="228" t="s">
        <v>183</v>
      </c>
      <c r="F159" s="229" t="s">
        <v>184</v>
      </c>
      <c r="G159" s="230" t="s">
        <v>176</v>
      </c>
      <c r="H159" s="231">
        <v>12.519</v>
      </c>
      <c r="I159" s="232"/>
      <c r="J159" s="233">
        <f>ROUND(I159*H159,2)</f>
        <v>0</v>
      </c>
      <c r="K159" s="229" t="s">
        <v>166</v>
      </c>
      <c r="L159" s="44"/>
      <c r="M159" s="234" t="s">
        <v>1</v>
      </c>
      <c r="N159" s="235" t="s">
        <v>41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167</v>
      </c>
      <c r="AT159" s="238" t="s">
        <v>162</v>
      </c>
      <c r="AU159" s="238" t="s">
        <v>85</v>
      </c>
      <c r="AY159" s="17" t="s">
        <v>160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83</v>
      </c>
      <c r="BK159" s="239">
        <f>ROUND(I159*H159,2)</f>
        <v>0</v>
      </c>
      <c r="BL159" s="17" t="s">
        <v>167</v>
      </c>
      <c r="BM159" s="238" t="s">
        <v>185</v>
      </c>
    </row>
    <row r="160" s="13" customFormat="1">
      <c r="A160" s="13"/>
      <c r="B160" s="240"/>
      <c r="C160" s="241"/>
      <c r="D160" s="242" t="s">
        <v>169</v>
      </c>
      <c r="E160" s="243" t="s">
        <v>1</v>
      </c>
      <c r="F160" s="244" t="s">
        <v>99</v>
      </c>
      <c r="G160" s="241"/>
      <c r="H160" s="245">
        <v>12.519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169</v>
      </c>
      <c r="AU160" s="251" t="s">
        <v>85</v>
      </c>
      <c r="AV160" s="13" t="s">
        <v>85</v>
      </c>
      <c r="AW160" s="13" t="s">
        <v>32</v>
      </c>
      <c r="AX160" s="13" t="s">
        <v>76</v>
      </c>
      <c r="AY160" s="251" t="s">
        <v>160</v>
      </c>
    </row>
    <row r="161" s="14" customFormat="1">
      <c r="A161" s="14"/>
      <c r="B161" s="252"/>
      <c r="C161" s="253"/>
      <c r="D161" s="242" t="s">
        <v>169</v>
      </c>
      <c r="E161" s="254" t="s">
        <v>1</v>
      </c>
      <c r="F161" s="255" t="s">
        <v>171</v>
      </c>
      <c r="G161" s="253"/>
      <c r="H161" s="256">
        <v>12.519</v>
      </c>
      <c r="I161" s="257"/>
      <c r="J161" s="253"/>
      <c r="K161" s="253"/>
      <c r="L161" s="258"/>
      <c r="M161" s="259"/>
      <c r="N161" s="260"/>
      <c r="O161" s="260"/>
      <c r="P161" s="260"/>
      <c r="Q161" s="260"/>
      <c r="R161" s="260"/>
      <c r="S161" s="260"/>
      <c r="T161" s="261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2" t="s">
        <v>169</v>
      </c>
      <c r="AU161" s="262" t="s">
        <v>85</v>
      </c>
      <c r="AV161" s="14" t="s">
        <v>172</v>
      </c>
      <c r="AW161" s="14" t="s">
        <v>32</v>
      </c>
      <c r="AX161" s="14" t="s">
        <v>76</v>
      </c>
      <c r="AY161" s="262" t="s">
        <v>160</v>
      </c>
    </row>
    <row r="162" s="15" customFormat="1">
      <c r="A162" s="15"/>
      <c r="B162" s="263"/>
      <c r="C162" s="264"/>
      <c r="D162" s="242" t="s">
        <v>169</v>
      </c>
      <c r="E162" s="265" t="s">
        <v>1</v>
      </c>
      <c r="F162" s="266" t="s">
        <v>173</v>
      </c>
      <c r="G162" s="264"/>
      <c r="H162" s="267">
        <v>12.519</v>
      </c>
      <c r="I162" s="268"/>
      <c r="J162" s="264"/>
      <c r="K162" s="264"/>
      <c r="L162" s="269"/>
      <c r="M162" s="270"/>
      <c r="N162" s="271"/>
      <c r="O162" s="271"/>
      <c r="P162" s="271"/>
      <c r="Q162" s="271"/>
      <c r="R162" s="271"/>
      <c r="S162" s="271"/>
      <c r="T162" s="272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3" t="s">
        <v>169</v>
      </c>
      <c r="AU162" s="273" t="s">
        <v>85</v>
      </c>
      <c r="AV162" s="15" t="s">
        <v>167</v>
      </c>
      <c r="AW162" s="15" t="s">
        <v>32</v>
      </c>
      <c r="AX162" s="15" t="s">
        <v>83</v>
      </c>
      <c r="AY162" s="273" t="s">
        <v>160</v>
      </c>
    </row>
    <row r="163" s="2" customFormat="1" ht="24.15" customHeight="1">
      <c r="A163" s="38"/>
      <c r="B163" s="39"/>
      <c r="C163" s="227" t="s">
        <v>186</v>
      </c>
      <c r="D163" s="227" t="s">
        <v>162</v>
      </c>
      <c r="E163" s="228" t="s">
        <v>187</v>
      </c>
      <c r="F163" s="229" t="s">
        <v>188</v>
      </c>
      <c r="G163" s="230" t="s">
        <v>176</v>
      </c>
      <c r="H163" s="231">
        <v>12.519</v>
      </c>
      <c r="I163" s="232"/>
      <c r="J163" s="233">
        <f>ROUND(I163*H163,2)</f>
        <v>0</v>
      </c>
      <c r="K163" s="229" t="s">
        <v>166</v>
      </c>
      <c r="L163" s="44"/>
      <c r="M163" s="234" t="s">
        <v>1</v>
      </c>
      <c r="N163" s="235" t="s">
        <v>41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167</v>
      </c>
      <c r="AT163" s="238" t="s">
        <v>162</v>
      </c>
      <c r="AU163" s="238" t="s">
        <v>85</v>
      </c>
      <c r="AY163" s="17" t="s">
        <v>160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83</v>
      </c>
      <c r="BK163" s="239">
        <f>ROUND(I163*H163,2)</f>
        <v>0</v>
      </c>
      <c r="BL163" s="17" t="s">
        <v>167</v>
      </c>
      <c r="BM163" s="238" t="s">
        <v>189</v>
      </c>
    </row>
    <row r="164" s="13" customFormat="1">
      <c r="A164" s="13"/>
      <c r="B164" s="240"/>
      <c r="C164" s="241"/>
      <c r="D164" s="242" t="s">
        <v>169</v>
      </c>
      <c r="E164" s="243" t="s">
        <v>1</v>
      </c>
      <c r="F164" s="244" t="s">
        <v>190</v>
      </c>
      <c r="G164" s="241"/>
      <c r="H164" s="245">
        <v>12.519</v>
      </c>
      <c r="I164" s="246"/>
      <c r="J164" s="241"/>
      <c r="K164" s="241"/>
      <c r="L164" s="247"/>
      <c r="M164" s="248"/>
      <c r="N164" s="249"/>
      <c r="O164" s="249"/>
      <c r="P164" s="249"/>
      <c r="Q164" s="249"/>
      <c r="R164" s="249"/>
      <c r="S164" s="249"/>
      <c r="T164" s="25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1" t="s">
        <v>169</v>
      </c>
      <c r="AU164" s="251" t="s">
        <v>85</v>
      </c>
      <c r="AV164" s="13" t="s">
        <v>85</v>
      </c>
      <c r="AW164" s="13" t="s">
        <v>32</v>
      </c>
      <c r="AX164" s="13" t="s">
        <v>76</v>
      </c>
      <c r="AY164" s="251" t="s">
        <v>160</v>
      </c>
    </row>
    <row r="165" s="14" customFormat="1">
      <c r="A165" s="14"/>
      <c r="B165" s="252"/>
      <c r="C165" s="253"/>
      <c r="D165" s="242" t="s">
        <v>169</v>
      </c>
      <c r="E165" s="254" t="s">
        <v>1</v>
      </c>
      <c r="F165" s="255" t="s">
        <v>171</v>
      </c>
      <c r="G165" s="253"/>
      <c r="H165" s="256">
        <v>12.519</v>
      </c>
      <c r="I165" s="257"/>
      <c r="J165" s="253"/>
      <c r="K165" s="253"/>
      <c r="L165" s="258"/>
      <c r="M165" s="259"/>
      <c r="N165" s="260"/>
      <c r="O165" s="260"/>
      <c r="P165" s="260"/>
      <c r="Q165" s="260"/>
      <c r="R165" s="260"/>
      <c r="S165" s="260"/>
      <c r="T165" s="261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2" t="s">
        <v>169</v>
      </c>
      <c r="AU165" s="262" t="s">
        <v>85</v>
      </c>
      <c r="AV165" s="14" t="s">
        <v>172</v>
      </c>
      <c r="AW165" s="14" t="s">
        <v>32</v>
      </c>
      <c r="AX165" s="14" t="s">
        <v>76</v>
      </c>
      <c r="AY165" s="262" t="s">
        <v>160</v>
      </c>
    </row>
    <row r="166" s="15" customFormat="1">
      <c r="A166" s="15"/>
      <c r="B166" s="263"/>
      <c r="C166" s="264"/>
      <c r="D166" s="242" t="s">
        <v>169</v>
      </c>
      <c r="E166" s="265" t="s">
        <v>99</v>
      </c>
      <c r="F166" s="266" t="s">
        <v>173</v>
      </c>
      <c r="G166" s="264"/>
      <c r="H166" s="267">
        <v>12.519</v>
      </c>
      <c r="I166" s="268"/>
      <c r="J166" s="264"/>
      <c r="K166" s="264"/>
      <c r="L166" s="269"/>
      <c r="M166" s="270"/>
      <c r="N166" s="271"/>
      <c r="O166" s="271"/>
      <c r="P166" s="271"/>
      <c r="Q166" s="271"/>
      <c r="R166" s="271"/>
      <c r="S166" s="271"/>
      <c r="T166" s="272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3" t="s">
        <v>169</v>
      </c>
      <c r="AU166" s="273" t="s">
        <v>85</v>
      </c>
      <c r="AV166" s="15" t="s">
        <v>167</v>
      </c>
      <c r="AW166" s="15" t="s">
        <v>32</v>
      </c>
      <c r="AX166" s="15" t="s">
        <v>83</v>
      </c>
      <c r="AY166" s="273" t="s">
        <v>160</v>
      </c>
    </row>
    <row r="167" s="2" customFormat="1" ht="33" customHeight="1">
      <c r="A167" s="38"/>
      <c r="B167" s="39"/>
      <c r="C167" s="227" t="s">
        <v>191</v>
      </c>
      <c r="D167" s="227" t="s">
        <v>162</v>
      </c>
      <c r="E167" s="228" t="s">
        <v>192</v>
      </c>
      <c r="F167" s="229" t="s">
        <v>193</v>
      </c>
      <c r="G167" s="230" t="s">
        <v>194</v>
      </c>
      <c r="H167" s="231">
        <v>23.16</v>
      </c>
      <c r="I167" s="232"/>
      <c r="J167" s="233">
        <f>ROUND(I167*H167,2)</f>
        <v>0</v>
      </c>
      <c r="K167" s="229" t="s">
        <v>166</v>
      </c>
      <c r="L167" s="44"/>
      <c r="M167" s="234" t="s">
        <v>1</v>
      </c>
      <c r="N167" s="235" t="s">
        <v>41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167</v>
      </c>
      <c r="AT167" s="238" t="s">
        <v>162</v>
      </c>
      <c r="AU167" s="238" t="s">
        <v>85</v>
      </c>
      <c r="AY167" s="17" t="s">
        <v>160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83</v>
      </c>
      <c r="BK167" s="239">
        <f>ROUND(I167*H167,2)</f>
        <v>0</v>
      </c>
      <c r="BL167" s="17" t="s">
        <v>167</v>
      </c>
      <c r="BM167" s="238" t="s">
        <v>195</v>
      </c>
    </row>
    <row r="168" s="13" customFormat="1">
      <c r="A168" s="13"/>
      <c r="B168" s="240"/>
      <c r="C168" s="241"/>
      <c r="D168" s="242" t="s">
        <v>169</v>
      </c>
      <c r="E168" s="243" t="s">
        <v>1</v>
      </c>
      <c r="F168" s="244" t="s">
        <v>196</v>
      </c>
      <c r="G168" s="241"/>
      <c r="H168" s="245">
        <v>23.16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169</v>
      </c>
      <c r="AU168" s="251" t="s">
        <v>85</v>
      </c>
      <c r="AV168" s="13" t="s">
        <v>85</v>
      </c>
      <c r="AW168" s="13" t="s">
        <v>32</v>
      </c>
      <c r="AX168" s="13" t="s">
        <v>76</v>
      </c>
      <c r="AY168" s="251" t="s">
        <v>160</v>
      </c>
    </row>
    <row r="169" s="14" customFormat="1">
      <c r="A169" s="14"/>
      <c r="B169" s="252"/>
      <c r="C169" s="253"/>
      <c r="D169" s="242" t="s">
        <v>169</v>
      </c>
      <c r="E169" s="254" t="s">
        <v>1</v>
      </c>
      <c r="F169" s="255" t="s">
        <v>171</v>
      </c>
      <c r="G169" s="253"/>
      <c r="H169" s="256">
        <v>23.16</v>
      </c>
      <c r="I169" s="257"/>
      <c r="J169" s="253"/>
      <c r="K169" s="253"/>
      <c r="L169" s="258"/>
      <c r="M169" s="259"/>
      <c r="N169" s="260"/>
      <c r="O169" s="260"/>
      <c r="P169" s="260"/>
      <c r="Q169" s="260"/>
      <c r="R169" s="260"/>
      <c r="S169" s="260"/>
      <c r="T169" s="261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2" t="s">
        <v>169</v>
      </c>
      <c r="AU169" s="262" t="s">
        <v>85</v>
      </c>
      <c r="AV169" s="14" t="s">
        <v>172</v>
      </c>
      <c r="AW169" s="14" t="s">
        <v>32</v>
      </c>
      <c r="AX169" s="14" t="s">
        <v>76</v>
      </c>
      <c r="AY169" s="262" t="s">
        <v>160</v>
      </c>
    </row>
    <row r="170" s="15" customFormat="1">
      <c r="A170" s="15"/>
      <c r="B170" s="263"/>
      <c r="C170" s="264"/>
      <c r="D170" s="242" t="s">
        <v>169</v>
      </c>
      <c r="E170" s="265" t="s">
        <v>1</v>
      </c>
      <c r="F170" s="266" t="s">
        <v>173</v>
      </c>
      <c r="G170" s="264"/>
      <c r="H170" s="267">
        <v>23.16</v>
      </c>
      <c r="I170" s="268"/>
      <c r="J170" s="264"/>
      <c r="K170" s="264"/>
      <c r="L170" s="269"/>
      <c r="M170" s="270"/>
      <c r="N170" s="271"/>
      <c r="O170" s="271"/>
      <c r="P170" s="271"/>
      <c r="Q170" s="271"/>
      <c r="R170" s="271"/>
      <c r="S170" s="271"/>
      <c r="T170" s="27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3" t="s">
        <v>169</v>
      </c>
      <c r="AU170" s="273" t="s">
        <v>85</v>
      </c>
      <c r="AV170" s="15" t="s">
        <v>167</v>
      </c>
      <c r="AW170" s="15" t="s">
        <v>32</v>
      </c>
      <c r="AX170" s="15" t="s">
        <v>83</v>
      </c>
      <c r="AY170" s="273" t="s">
        <v>160</v>
      </c>
    </row>
    <row r="171" s="2" customFormat="1" ht="16.5" customHeight="1">
      <c r="A171" s="38"/>
      <c r="B171" s="39"/>
      <c r="C171" s="227" t="s">
        <v>197</v>
      </c>
      <c r="D171" s="227" t="s">
        <v>162</v>
      </c>
      <c r="E171" s="228" t="s">
        <v>198</v>
      </c>
      <c r="F171" s="229" t="s">
        <v>199</v>
      </c>
      <c r="G171" s="230" t="s">
        <v>176</v>
      </c>
      <c r="H171" s="231">
        <v>12.519</v>
      </c>
      <c r="I171" s="232"/>
      <c r="J171" s="233">
        <f>ROUND(I171*H171,2)</f>
        <v>0</v>
      </c>
      <c r="K171" s="229" t="s">
        <v>166</v>
      </c>
      <c r="L171" s="44"/>
      <c r="M171" s="234" t="s">
        <v>1</v>
      </c>
      <c r="N171" s="235" t="s">
        <v>41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167</v>
      </c>
      <c r="AT171" s="238" t="s">
        <v>162</v>
      </c>
      <c r="AU171" s="238" t="s">
        <v>85</v>
      </c>
      <c r="AY171" s="17" t="s">
        <v>160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83</v>
      </c>
      <c r="BK171" s="239">
        <f>ROUND(I171*H171,2)</f>
        <v>0</v>
      </c>
      <c r="BL171" s="17" t="s">
        <v>167</v>
      </c>
      <c r="BM171" s="238" t="s">
        <v>200</v>
      </c>
    </row>
    <row r="172" s="13" customFormat="1">
      <c r="A172" s="13"/>
      <c r="B172" s="240"/>
      <c r="C172" s="241"/>
      <c r="D172" s="242" t="s">
        <v>169</v>
      </c>
      <c r="E172" s="243" t="s">
        <v>1</v>
      </c>
      <c r="F172" s="244" t="s">
        <v>99</v>
      </c>
      <c r="G172" s="241"/>
      <c r="H172" s="245">
        <v>12.519</v>
      </c>
      <c r="I172" s="246"/>
      <c r="J172" s="241"/>
      <c r="K172" s="241"/>
      <c r="L172" s="247"/>
      <c r="M172" s="248"/>
      <c r="N172" s="249"/>
      <c r="O172" s="249"/>
      <c r="P172" s="249"/>
      <c r="Q172" s="249"/>
      <c r="R172" s="249"/>
      <c r="S172" s="249"/>
      <c r="T172" s="25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1" t="s">
        <v>169</v>
      </c>
      <c r="AU172" s="251" t="s">
        <v>85</v>
      </c>
      <c r="AV172" s="13" t="s">
        <v>85</v>
      </c>
      <c r="AW172" s="13" t="s">
        <v>32</v>
      </c>
      <c r="AX172" s="13" t="s">
        <v>76</v>
      </c>
      <c r="AY172" s="251" t="s">
        <v>160</v>
      </c>
    </row>
    <row r="173" s="14" customFormat="1">
      <c r="A173" s="14"/>
      <c r="B173" s="252"/>
      <c r="C173" s="253"/>
      <c r="D173" s="242" t="s">
        <v>169</v>
      </c>
      <c r="E173" s="254" t="s">
        <v>1</v>
      </c>
      <c r="F173" s="255" t="s">
        <v>171</v>
      </c>
      <c r="G173" s="253"/>
      <c r="H173" s="256">
        <v>12.519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2" t="s">
        <v>169</v>
      </c>
      <c r="AU173" s="262" t="s">
        <v>85</v>
      </c>
      <c r="AV173" s="14" t="s">
        <v>172</v>
      </c>
      <c r="AW173" s="14" t="s">
        <v>32</v>
      </c>
      <c r="AX173" s="14" t="s">
        <v>76</v>
      </c>
      <c r="AY173" s="262" t="s">
        <v>160</v>
      </c>
    </row>
    <row r="174" s="15" customFormat="1">
      <c r="A174" s="15"/>
      <c r="B174" s="263"/>
      <c r="C174" s="264"/>
      <c r="D174" s="242" t="s">
        <v>169</v>
      </c>
      <c r="E174" s="265" t="s">
        <v>1</v>
      </c>
      <c r="F174" s="266" t="s">
        <v>173</v>
      </c>
      <c r="G174" s="264"/>
      <c r="H174" s="267">
        <v>12.519</v>
      </c>
      <c r="I174" s="268"/>
      <c r="J174" s="264"/>
      <c r="K174" s="264"/>
      <c r="L174" s="269"/>
      <c r="M174" s="270"/>
      <c r="N174" s="271"/>
      <c r="O174" s="271"/>
      <c r="P174" s="271"/>
      <c r="Q174" s="271"/>
      <c r="R174" s="271"/>
      <c r="S174" s="271"/>
      <c r="T174" s="272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3" t="s">
        <v>169</v>
      </c>
      <c r="AU174" s="273" t="s">
        <v>85</v>
      </c>
      <c r="AV174" s="15" t="s">
        <v>167</v>
      </c>
      <c r="AW174" s="15" t="s">
        <v>32</v>
      </c>
      <c r="AX174" s="15" t="s">
        <v>83</v>
      </c>
      <c r="AY174" s="273" t="s">
        <v>160</v>
      </c>
    </row>
    <row r="175" s="2" customFormat="1" ht="24.15" customHeight="1">
      <c r="A175" s="38"/>
      <c r="B175" s="39"/>
      <c r="C175" s="227" t="s">
        <v>201</v>
      </c>
      <c r="D175" s="227" t="s">
        <v>162</v>
      </c>
      <c r="E175" s="228" t="s">
        <v>202</v>
      </c>
      <c r="F175" s="229" t="s">
        <v>203</v>
      </c>
      <c r="G175" s="230" t="s">
        <v>176</v>
      </c>
      <c r="H175" s="231">
        <v>47.976999999999997</v>
      </c>
      <c r="I175" s="232"/>
      <c r="J175" s="233">
        <f>ROUND(I175*H175,2)</f>
        <v>0</v>
      </c>
      <c r="K175" s="229" t="s">
        <v>166</v>
      </c>
      <c r="L175" s="44"/>
      <c r="M175" s="234" t="s">
        <v>1</v>
      </c>
      <c r="N175" s="235" t="s">
        <v>41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167</v>
      </c>
      <c r="AT175" s="238" t="s">
        <v>162</v>
      </c>
      <c r="AU175" s="238" t="s">
        <v>85</v>
      </c>
      <c r="AY175" s="17" t="s">
        <v>160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83</v>
      </c>
      <c r="BK175" s="239">
        <f>ROUND(I175*H175,2)</f>
        <v>0</v>
      </c>
      <c r="BL175" s="17" t="s">
        <v>167</v>
      </c>
      <c r="BM175" s="238" t="s">
        <v>204</v>
      </c>
    </row>
    <row r="176" s="13" customFormat="1">
      <c r="A176" s="13"/>
      <c r="B176" s="240"/>
      <c r="C176" s="241"/>
      <c r="D176" s="242" t="s">
        <v>169</v>
      </c>
      <c r="E176" s="243" t="s">
        <v>1</v>
      </c>
      <c r="F176" s="244" t="s">
        <v>205</v>
      </c>
      <c r="G176" s="241"/>
      <c r="H176" s="245">
        <v>47.976999999999997</v>
      </c>
      <c r="I176" s="246"/>
      <c r="J176" s="241"/>
      <c r="K176" s="241"/>
      <c r="L176" s="247"/>
      <c r="M176" s="248"/>
      <c r="N176" s="249"/>
      <c r="O176" s="249"/>
      <c r="P176" s="249"/>
      <c r="Q176" s="249"/>
      <c r="R176" s="249"/>
      <c r="S176" s="249"/>
      <c r="T176" s="250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1" t="s">
        <v>169</v>
      </c>
      <c r="AU176" s="251" t="s">
        <v>85</v>
      </c>
      <c r="AV176" s="13" t="s">
        <v>85</v>
      </c>
      <c r="AW176" s="13" t="s">
        <v>32</v>
      </c>
      <c r="AX176" s="13" t="s">
        <v>76</v>
      </c>
      <c r="AY176" s="251" t="s">
        <v>160</v>
      </c>
    </row>
    <row r="177" s="14" customFormat="1">
      <c r="A177" s="14"/>
      <c r="B177" s="252"/>
      <c r="C177" s="253"/>
      <c r="D177" s="242" t="s">
        <v>169</v>
      </c>
      <c r="E177" s="254" t="s">
        <v>1</v>
      </c>
      <c r="F177" s="255" t="s">
        <v>171</v>
      </c>
      <c r="G177" s="253"/>
      <c r="H177" s="256">
        <v>47.976999999999997</v>
      </c>
      <c r="I177" s="257"/>
      <c r="J177" s="253"/>
      <c r="K177" s="253"/>
      <c r="L177" s="258"/>
      <c r="M177" s="259"/>
      <c r="N177" s="260"/>
      <c r="O177" s="260"/>
      <c r="P177" s="260"/>
      <c r="Q177" s="260"/>
      <c r="R177" s="260"/>
      <c r="S177" s="260"/>
      <c r="T177" s="261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2" t="s">
        <v>169</v>
      </c>
      <c r="AU177" s="262" t="s">
        <v>85</v>
      </c>
      <c r="AV177" s="14" t="s">
        <v>172</v>
      </c>
      <c r="AW177" s="14" t="s">
        <v>32</v>
      </c>
      <c r="AX177" s="14" t="s">
        <v>76</v>
      </c>
      <c r="AY177" s="262" t="s">
        <v>160</v>
      </c>
    </row>
    <row r="178" s="15" customFormat="1">
      <c r="A178" s="15"/>
      <c r="B178" s="263"/>
      <c r="C178" s="264"/>
      <c r="D178" s="242" t="s">
        <v>169</v>
      </c>
      <c r="E178" s="265" t="s">
        <v>104</v>
      </c>
      <c r="F178" s="266" t="s">
        <v>173</v>
      </c>
      <c r="G178" s="264"/>
      <c r="H178" s="267">
        <v>47.976999999999997</v>
      </c>
      <c r="I178" s="268"/>
      <c r="J178" s="264"/>
      <c r="K178" s="264"/>
      <c r="L178" s="269"/>
      <c r="M178" s="270"/>
      <c r="N178" s="271"/>
      <c r="O178" s="271"/>
      <c r="P178" s="271"/>
      <c r="Q178" s="271"/>
      <c r="R178" s="271"/>
      <c r="S178" s="271"/>
      <c r="T178" s="272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3" t="s">
        <v>169</v>
      </c>
      <c r="AU178" s="273" t="s">
        <v>85</v>
      </c>
      <c r="AV178" s="15" t="s">
        <v>167</v>
      </c>
      <c r="AW178" s="15" t="s">
        <v>32</v>
      </c>
      <c r="AX178" s="15" t="s">
        <v>83</v>
      </c>
      <c r="AY178" s="273" t="s">
        <v>160</v>
      </c>
    </row>
    <row r="179" s="2" customFormat="1" ht="24.15" customHeight="1">
      <c r="A179" s="38"/>
      <c r="B179" s="39"/>
      <c r="C179" s="227" t="s">
        <v>206</v>
      </c>
      <c r="D179" s="227" t="s">
        <v>162</v>
      </c>
      <c r="E179" s="228" t="s">
        <v>207</v>
      </c>
      <c r="F179" s="229" t="s">
        <v>208</v>
      </c>
      <c r="G179" s="230" t="s">
        <v>165</v>
      </c>
      <c r="H179" s="231">
        <v>20</v>
      </c>
      <c r="I179" s="232"/>
      <c r="J179" s="233">
        <f>ROUND(I179*H179,2)</f>
        <v>0</v>
      </c>
      <c r="K179" s="229" t="s">
        <v>166</v>
      </c>
      <c r="L179" s="44"/>
      <c r="M179" s="234" t="s">
        <v>1</v>
      </c>
      <c r="N179" s="235" t="s">
        <v>41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167</v>
      </c>
      <c r="AT179" s="238" t="s">
        <v>162</v>
      </c>
      <c r="AU179" s="238" t="s">
        <v>85</v>
      </c>
      <c r="AY179" s="17" t="s">
        <v>160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83</v>
      </c>
      <c r="BK179" s="239">
        <f>ROUND(I179*H179,2)</f>
        <v>0</v>
      </c>
      <c r="BL179" s="17" t="s">
        <v>167</v>
      </c>
      <c r="BM179" s="238" t="s">
        <v>209</v>
      </c>
    </row>
    <row r="180" s="2" customFormat="1" ht="16.5" customHeight="1">
      <c r="A180" s="38"/>
      <c r="B180" s="39"/>
      <c r="C180" s="274" t="s">
        <v>210</v>
      </c>
      <c r="D180" s="274" t="s">
        <v>211</v>
      </c>
      <c r="E180" s="275" t="s">
        <v>212</v>
      </c>
      <c r="F180" s="276" t="s">
        <v>213</v>
      </c>
      <c r="G180" s="277" t="s">
        <v>194</v>
      </c>
      <c r="H180" s="278">
        <v>3.5</v>
      </c>
      <c r="I180" s="279"/>
      <c r="J180" s="280">
        <f>ROUND(I180*H180,2)</f>
        <v>0</v>
      </c>
      <c r="K180" s="276" t="s">
        <v>166</v>
      </c>
      <c r="L180" s="281"/>
      <c r="M180" s="282" t="s">
        <v>1</v>
      </c>
      <c r="N180" s="283" t="s">
        <v>41</v>
      </c>
      <c r="O180" s="91"/>
      <c r="P180" s="236">
        <f>O180*H180</f>
        <v>0</v>
      </c>
      <c r="Q180" s="236">
        <v>1</v>
      </c>
      <c r="R180" s="236">
        <f>Q180*H180</f>
        <v>3.5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201</v>
      </c>
      <c r="AT180" s="238" t="s">
        <v>211</v>
      </c>
      <c r="AU180" s="238" t="s">
        <v>85</v>
      </c>
      <c r="AY180" s="17" t="s">
        <v>160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83</v>
      </c>
      <c r="BK180" s="239">
        <f>ROUND(I180*H180,2)</f>
        <v>0</v>
      </c>
      <c r="BL180" s="17" t="s">
        <v>167</v>
      </c>
      <c r="BM180" s="238" t="s">
        <v>214</v>
      </c>
    </row>
    <row r="181" s="13" customFormat="1">
      <c r="A181" s="13"/>
      <c r="B181" s="240"/>
      <c r="C181" s="241"/>
      <c r="D181" s="242" t="s">
        <v>169</v>
      </c>
      <c r="E181" s="243" t="s">
        <v>1</v>
      </c>
      <c r="F181" s="244" t="s">
        <v>215</v>
      </c>
      <c r="G181" s="241"/>
      <c r="H181" s="245">
        <v>3.5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169</v>
      </c>
      <c r="AU181" s="251" t="s">
        <v>85</v>
      </c>
      <c r="AV181" s="13" t="s">
        <v>85</v>
      </c>
      <c r="AW181" s="13" t="s">
        <v>32</v>
      </c>
      <c r="AX181" s="13" t="s">
        <v>83</v>
      </c>
      <c r="AY181" s="251" t="s">
        <v>160</v>
      </c>
    </row>
    <row r="182" s="2" customFormat="1" ht="24.15" customHeight="1">
      <c r="A182" s="38"/>
      <c r="B182" s="39"/>
      <c r="C182" s="227" t="s">
        <v>216</v>
      </c>
      <c r="D182" s="227" t="s">
        <v>162</v>
      </c>
      <c r="E182" s="228" t="s">
        <v>217</v>
      </c>
      <c r="F182" s="229" t="s">
        <v>218</v>
      </c>
      <c r="G182" s="230" t="s">
        <v>165</v>
      </c>
      <c r="H182" s="231">
        <v>20</v>
      </c>
      <c r="I182" s="232"/>
      <c r="J182" s="233">
        <f>ROUND(I182*H182,2)</f>
        <v>0</v>
      </c>
      <c r="K182" s="229" t="s">
        <v>166</v>
      </c>
      <c r="L182" s="44"/>
      <c r="M182" s="234" t="s">
        <v>1</v>
      </c>
      <c r="N182" s="235" t="s">
        <v>41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167</v>
      </c>
      <c r="AT182" s="238" t="s">
        <v>162</v>
      </c>
      <c r="AU182" s="238" t="s">
        <v>85</v>
      </c>
      <c r="AY182" s="17" t="s">
        <v>160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83</v>
      </c>
      <c r="BK182" s="239">
        <f>ROUND(I182*H182,2)</f>
        <v>0</v>
      </c>
      <c r="BL182" s="17" t="s">
        <v>167</v>
      </c>
      <c r="BM182" s="238" t="s">
        <v>219</v>
      </c>
    </row>
    <row r="183" s="2" customFormat="1" ht="16.5" customHeight="1">
      <c r="A183" s="38"/>
      <c r="B183" s="39"/>
      <c r="C183" s="274" t="s">
        <v>8</v>
      </c>
      <c r="D183" s="274" t="s">
        <v>211</v>
      </c>
      <c r="E183" s="275" t="s">
        <v>220</v>
      </c>
      <c r="F183" s="276" t="s">
        <v>221</v>
      </c>
      <c r="G183" s="277" t="s">
        <v>222</v>
      </c>
      <c r="H183" s="278">
        <v>0.40000000000000002</v>
      </c>
      <c r="I183" s="279"/>
      <c r="J183" s="280">
        <f>ROUND(I183*H183,2)</f>
        <v>0</v>
      </c>
      <c r="K183" s="276" t="s">
        <v>166</v>
      </c>
      <c r="L183" s="281"/>
      <c r="M183" s="282" t="s">
        <v>1</v>
      </c>
      <c r="N183" s="283" t="s">
        <v>41</v>
      </c>
      <c r="O183" s="91"/>
      <c r="P183" s="236">
        <f>O183*H183</f>
        <v>0</v>
      </c>
      <c r="Q183" s="236">
        <v>0.001</v>
      </c>
      <c r="R183" s="236">
        <f>Q183*H183</f>
        <v>0.00040000000000000002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201</v>
      </c>
      <c r="AT183" s="238" t="s">
        <v>211</v>
      </c>
      <c r="AU183" s="238" t="s">
        <v>85</v>
      </c>
      <c r="AY183" s="17" t="s">
        <v>160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83</v>
      </c>
      <c r="BK183" s="239">
        <f>ROUND(I183*H183,2)</f>
        <v>0</v>
      </c>
      <c r="BL183" s="17" t="s">
        <v>167</v>
      </c>
      <c r="BM183" s="238" t="s">
        <v>223</v>
      </c>
    </row>
    <row r="184" s="13" customFormat="1">
      <c r="A184" s="13"/>
      <c r="B184" s="240"/>
      <c r="C184" s="241"/>
      <c r="D184" s="242" t="s">
        <v>169</v>
      </c>
      <c r="E184" s="241"/>
      <c r="F184" s="244" t="s">
        <v>224</v>
      </c>
      <c r="G184" s="241"/>
      <c r="H184" s="245">
        <v>0.40000000000000002</v>
      </c>
      <c r="I184" s="246"/>
      <c r="J184" s="241"/>
      <c r="K184" s="241"/>
      <c r="L184" s="247"/>
      <c r="M184" s="248"/>
      <c r="N184" s="249"/>
      <c r="O184" s="249"/>
      <c r="P184" s="249"/>
      <c r="Q184" s="249"/>
      <c r="R184" s="249"/>
      <c r="S184" s="249"/>
      <c r="T184" s="25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1" t="s">
        <v>169</v>
      </c>
      <c r="AU184" s="251" t="s">
        <v>85</v>
      </c>
      <c r="AV184" s="13" t="s">
        <v>85</v>
      </c>
      <c r="AW184" s="13" t="s">
        <v>4</v>
      </c>
      <c r="AX184" s="13" t="s">
        <v>83</v>
      </c>
      <c r="AY184" s="251" t="s">
        <v>160</v>
      </c>
    </row>
    <row r="185" s="2" customFormat="1" ht="24.15" customHeight="1">
      <c r="A185" s="38"/>
      <c r="B185" s="39"/>
      <c r="C185" s="227" t="s">
        <v>225</v>
      </c>
      <c r="D185" s="227" t="s">
        <v>162</v>
      </c>
      <c r="E185" s="228" t="s">
        <v>226</v>
      </c>
      <c r="F185" s="229" t="s">
        <v>227</v>
      </c>
      <c r="G185" s="230" t="s">
        <v>165</v>
      </c>
      <c r="H185" s="231">
        <v>20</v>
      </c>
      <c r="I185" s="232"/>
      <c r="J185" s="233">
        <f>ROUND(I185*H185,2)</f>
        <v>0</v>
      </c>
      <c r="K185" s="229" t="s">
        <v>166</v>
      </c>
      <c r="L185" s="44"/>
      <c r="M185" s="234" t="s">
        <v>1</v>
      </c>
      <c r="N185" s="235" t="s">
        <v>41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167</v>
      </c>
      <c r="AT185" s="238" t="s">
        <v>162</v>
      </c>
      <c r="AU185" s="238" t="s">
        <v>85</v>
      </c>
      <c r="AY185" s="17" t="s">
        <v>160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83</v>
      </c>
      <c r="BK185" s="239">
        <f>ROUND(I185*H185,2)</f>
        <v>0</v>
      </c>
      <c r="BL185" s="17" t="s">
        <v>167</v>
      </c>
      <c r="BM185" s="238" t="s">
        <v>228</v>
      </c>
    </row>
    <row r="186" s="2" customFormat="1" ht="24.15" customHeight="1">
      <c r="A186" s="38"/>
      <c r="B186" s="39"/>
      <c r="C186" s="227" t="s">
        <v>229</v>
      </c>
      <c r="D186" s="227" t="s">
        <v>162</v>
      </c>
      <c r="E186" s="228" t="s">
        <v>230</v>
      </c>
      <c r="F186" s="229" t="s">
        <v>231</v>
      </c>
      <c r="G186" s="230" t="s">
        <v>165</v>
      </c>
      <c r="H186" s="231">
        <v>20</v>
      </c>
      <c r="I186" s="232"/>
      <c r="J186" s="233">
        <f>ROUND(I186*H186,2)</f>
        <v>0</v>
      </c>
      <c r="K186" s="229" t="s">
        <v>166</v>
      </c>
      <c r="L186" s="44"/>
      <c r="M186" s="234" t="s">
        <v>1</v>
      </c>
      <c r="N186" s="235" t="s">
        <v>41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167</v>
      </c>
      <c r="AT186" s="238" t="s">
        <v>162</v>
      </c>
      <c r="AU186" s="238" t="s">
        <v>85</v>
      </c>
      <c r="AY186" s="17" t="s">
        <v>160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83</v>
      </c>
      <c r="BK186" s="239">
        <f>ROUND(I186*H186,2)</f>
        <v>0</v>
      </c>
      <c r="BL186" s="17" t="s">
        <v>167</v>
      </c>
      <c r="BM186" s="238" t="s">
        <v>232</v>
      </c>
    </row>
    <row r="187" s="12" customFormat="1" ht="22.8" customHeight="1">
      <c r="A187" s="12"/>
      <c r="B187" s="211"/>
      <c r="C187" s="212"/>
      <c r="D187" s="213" t="s">
        <v>75</v>
      </c>
      <c r="E187" s="225" t="s">
        <v>85</v>
      </c>
      <c r="F187" s="225" t="s">
        <v>233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SUM(P188:P203)</f>
        <v>0</v>
      </c>
      <c r="Q187" s="219"/>
      <c r="R187" s="220">
        <f>SUM(R188:R203)</f>
        <v>55.234637360000008</v>
      </c>
      <c r="S187" s="219"/>
      <c r="T187" s="221">
        <f>SUM(T188:T203)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83</v>
      </c>
      <c r="AT187" s="223" t="s">
        <v>75</v>
      </c>
      <c r="AU187" s="223" t="s">
        <v>83</v>
      </c>
      <c r="AY187" s="222" t="s">
        <v>160</v>
      </c>
      <c r="BK187" s="224">
        <f>SUM(BK188:BK203)</f>
        <v>0</v>
      </c>
    </row>
    <row r="188" s="2" customFormat="1" ht="16.5" customHeight="1">
      <c r="A188" s="38"/>
      <c r="B188" s="39"/>
      <c r="C188" s="227" t="s">
        <v>234</v>
      </c>
      <c r="D188" s="227" t="s">
        <v>162</v>
      </c>
      <c r="E188" s="228" t="s">
        <v>235</v>
      </c>
      <c r="F188" s="229" t="s">
        <v>236</v>
      </c>
      <c r="G188" s="230" t="s">
        <v>176</v>
      </c>
      <c r="H188" s="231">
        <v>7.1879999999999997</v>
      </c>
      <c r="I188" s="232"/>
      <c r="J188" s="233">
        <f>ROUND(I188*H188,2)</f>
        <v>0</v>
      </c>
      <c r="K188" s="229" t="s">
        <v>166</v>
      </c>
      <c r="L188" s="44"/>
      <c r="M188" s="234" t="s">
        <v>1</v>
      </c>
      <c r="N188" s="235" t="s">
        <v>41</v>
      </c>
      <c r="O188" s="91"/>
      <c r="P188" s="236">
        <f>O188*H188</f>
        <v>0</v>
      </c>
      <c r="Q188" s="236">
        <v>2.3010199999999998</v>
      </c>
      <c r="R188" s="236">
        <f>Q188*H188</f>
        <v>16.539731759999999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167</v>
      </c>
      <c r="AT188" s="238" t="s">
        <v>162</v>
      </c>
      <c r="AU188" s="238" t="s">
        <v>85</v>
      </c>
      <c r="AY188" s="17" t="s">
        <v>160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83</v>
      </c>
      <c r="BK188" s="239">
        <f>ROUND(I188*H188,2)</f>
        <v>0</v>
      </c>
      <c r="BL188" s="17" t="s">
        <v>167</v>
      </c>
      <c r="BM188" s="238" t="s">
        <v>237</v>
      </c>
    </row>
    <row r="189" s="13" customFormat="1">
      <c r="A189" s="13"/>
      <c r="B189" s="240"/>
      <c r="C189" s="241"/>
      <c r="D189" s="242" t="s">
        <v>169</v>
      </c>
      <c r="E189" s="243" t="s">
        <v>1</v>
      </c>
      <c r="F189" s="244" t="s">
        <v>182</v>
      </c>
      <c r="G189" s="241"/>
      <c r="H189" s="245">
        <v>7.1879999999999997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169</v>
      </c>
      <c r="AU189" s="251" t="s">
        <v>85</v>
      </c>
      <c r="AV189" s="13" t="s">
        <v>85</v>
      </c>
      <c r="AW189" s="13" t="s">
        <v>32</v>
      </c>
      <c r="AX189" s="13" t="s">
        <v>76</v>
      </c>
      <c r="AY189" s="251" t="s">
        <v>160</v>
      </c>
    </row>
    <row r="190" s="14" customFormat="1">
      <c r="A190" s="14"/>
      <c r="B190" s="252"/>
      <c r="C190" s="253"/>
      <c r="D190" s="242" t="s">
        <v>169</v>
      </c>
      <c r="E190" s="254" t="s">
        <v>1</v>
      </c>
      <c r="F190" s="255" t="s">
        <v>171</v>
      </c>
      <c r="G190" s="253"/>
      <c r="H190" s="256">
        <v>7.1879999999999997</v>
      </c>
      <c r="I190" s="257"/>
      <c r="J190" s="253"/>
      <c r="K190" s="253"/>
      <c r="L190" s="258"/>
      <c r="M190" s="259"/>
      <c r="N190" s="260"/>
      <c r="O190" s="260"/>
      <c r="P190" s="260"/>
      <c r="Q190" s="260"/>
      <c r="R190" s="260"/>
      <c r="S190" s="260"/>
      <c r="T190" s="261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62" t="s">
        <v>169</v>
      </c>
      <c r="AU190" s="262" t="s">
        <v>85</v>
      </c>
      <c r="AV190" s="14" t="s">
        <v>172</v>
      </c>
      <c r="AW190" s="14" t="s">
        <v>32</v>
      </c>
      <c r="AX190" s="14" t="s">
        <v>76</v>
      </c>
      <c r="AY190" s="262" t="s">
        <v>160</v>
      </c>
    </row>
    <row r="191" s="15" customFormat="1">
      <c r="A191" s="15"/>
      <c r="B191" s="263"/>
      <c r="C191" s="264"/>
      <c r="D191" s="242" t="s">
        <v>169</v>
      </c>
      <c r="E191" s="265" t="s">
        <v>1</v>
      </c>
      <c r="F191" s="266" t="s">
        <v>173</v>
      </c>
      <c r="G191" s="264"/>
      <c r="H191" s="267">
        <v>7.1879999999999997</v>
      </c>
      <c r="I191" s="268"/>
      <c r="J191" s="264"/>
      <c r="K191" s="264"/>
      <c r="L191" s="269"/>
      <c r="M191" s="270"/>
      <c r="N191" s="271"/>
      <c r="O191" s="271"/>
      <c r="P191" s="271"/>
      <c r="Q191" s="271"/>
      <c r="R191" s="271"/>
      <c r="S191" s="271"/>
      <c r="T191" s="272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T191" s="273" t="s">
        <v>169</v>
      </c>
      <c r="AU191" s="273" t="s">
        <v>85</v>
      </c>
      <c r="AV191" s="15" t="s">
        <v>167</v>
      </c>
      <c r="AW191" s="15" t="s">
        <v>32</v>
      </c>
      <c r="AX191" s="15" t="s">
        <v>83</v>
      </c>
      <c r="AY191" s="273" t="s">
        <v>160</v>
      </c>
    </row>
    <row r="192" s="2" customFormat="1" ht="33" customHeight="1">
      <c r="A192" s="38"/>
      <c r="B192" s="39"/>
      <c r="C192" s="227" t="s">
        <v>238</v>
      </c>
      <c r="D192" s="227" t="s">
        <v>162</v>
      </c>
      <c r="E192" s="228" t="s">
        <v>239</v>
      </c>
      <c r="F192" s="229" t="s">
        <v>240</v>
      </c>
      <c r="G192" s="230" t="s">
        <v>165</v>
      </c>
      <c r="H192" s="231">
        <v>64.540000000000006</v>
      </c>
      <c r="I192" s="232"/>
      <c r="J192" s="233">
        <f>ROUND(I192*H192,2)</f>
        <v>0</v>
      </c>
      <c r="K192" s="229" t="s">
        <v>166</v>
      </c>
      <c r="L192" s="44"/>
      <c r="M192" s="234" t="s">
        <v>1</v>
      </c>
      <c r="N192" s="235" t="s">
        <v>41</v>
      </c>
      <c r="O192" s="91"/>
      <c r="P192" s="236">
        <f>O192*H192</f>
        <v>0</v>
      </c>
      <c r="Q192" s="236">
        <v>0.49689</v>
      </c>
      <c r="R192" s="236">
        <f>Q192*H192</f>
        <v>32.069280600000006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167</v>
      </c>
      <c r="AT192" s="238" t="s">
        <v>162</v>
      </c>
      <c r="AU192" s="238" t="s">
        <v>85</v>
      </c>
      <c r="AY192" s="17" t="s">
        <v>160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83</v>
      </c>
      <c r="BK192" s="239">
        <f>ROUND(I192*H192,2)</f>
        <v>0</v>
      </c>
      <c r="BL192" s="17" t="s">
        <v>167</v>
      </c>
      <c r="BM192" s="238" t="s">
        <v>241</v>
      </c>
    </row>
    <row r="193" s="13" customFormat="1">
      <c r="A193" s="13"/>
      <c r="B193" s="240"/>
      <c r="C193" s="241"/>
      <c r="D193" s="242" t="s">
        <v>169</v>
      </c>
      <c r="E193" s="243" t="s">
        <v>1</v>
      </c>
      <c r="F193" s="244" t="s">
        <v>242</v>
      </c>
      <c r="G193" s="241"/>
      <c r="H193" s="245">
        <v>64.540000000000006</v>
      </c>
      <c r="I193" s="246"/>
      <c r="J193" s="241"/>
      <c r="K193" s="241"/>
      <c r="L193" s="247"/>
      <c r="M193" s="248"/>
      <c r="N193" s="249"/>
      <c r="O193" s="249"/>
      <c r="P193" s="249"/>
      <c r="Q193" s="249"/>
      <c r="R193" s="249"/>
      <c r="S193" s="249"/>
      <c r="T193" s="250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1" t="s">
        <v>169</v>
      </c>
      <c r="AU193" s="251" t="s">
        <v>85</v>
      </c>
      <c r="AV193" s="13" t="s">
        <v>85</v>
      </c>
      <c r="AW193" s="13" t="s">
        <v>32</v>
      </c>
      <c r="AX193" s="13" t="s">
        <v>76</v>
      </c>
      <c r="AY193" s="251" t="s">
        <v>160</v>
      </c>
    </row>
    <row r="194" s="14" customFormat="1">
      <c r="A194" s="14"/>
      <c r="B194" s="252"/>
      <c r="C194" s="253"/>
      <c r="D194" s="242" t="s">
        <v>169</v>
      </c>
      <c r="E194" s="254" t="s">
        <v>1</v>
      </c>
      <c r="F194" s="255" t="s">
        <v>171</v>
      </c>
      <c r="G194" s="253"/>
      <c r="H194" s="256">
        <v>64.540000000000006</v>
      </c>
      <c r="I194" s="257"/>
      <c r="J194" s="253"/>
      <c r="K194" s="253"/>
      <c r="L194" s="258"/>
      <c r="M194" s="259"/>
      <c r="N194" s="260"/>
      <c r="O194" s="260"/>
      <c r="P194" s="260"/>
      <c r="Q194" s="260"/>
      <c r="R194" s="260"/>
      <c r="S194" s="260"/>
      <c r="T194" s="261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2" t="s">
        <v>169</v>
      </c>
      <c r="AU194" s="262" t="s">
        <v>85</v>
      </c>
      <c r="AV194" s="14" t="s">
        <v>172</v>
      </c>
      <c r="AW194" s="14" t="s">
        <v>32</v>
      </c>
      <c r="AX194" s="14" t="s">
        <v>76</v>
      </c>
      <c r="AY194" s="262" t="s">
        <v>160</v>
      </c>
    </row>
    <row r="195" s="15" customFormat="1">
      <c r="A195" s="15"/>
      <c r="B195" s="263"/>
      <c r="C195" s="264"/>
      <c r="D195" s="242" t="s">
        <v>169</v>
      </c>
      <c r="E195" s="265" t="s">
        <v>106</v>
      </c>
      <c r="F195" s="266" t="s">
        <v>173</v>
      </c>
      <c r="G195" s="264"/>
      <c r="H195" s="267">
        <v>64.540000000000006</v>
      </c>
      <c r="I195" s="268"/>
      <c r="J195" s="264"/>
      <c r="K195" s="264"/>
      <c r="L195" s="269"/>
      <c r="M195" s="270"/>
      <c r="N195" s="271"/>
      <c r="O195" s="271"/>
      <c r="P195" s="271"/>
      <c r="Q195" s="271"/>
      <c r="R195" s="271"/>
      <c r="S195" s="271"/>
      <c r="T195" s="272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3" t="s">
        <v>169</v>
      </c>
      <c r="AU195" s="273" t="s">
        <v>85</v>
      </c>
      <c r="AV195" s="15" t="s">
        <v>167</v>
      </c>
      <c r="AW195" s="15" t="s">
        <v>32</v>
      </c>
      <c r="AX195" s="15" t="s">
        <v>83</v>
      </c>
      <c r="AY195" s="273" t="s">
        <v>160</v>
      </c>
    </row>
    <row r="196" s="2" customFormat="1" ht="33" customHeight="1">
      <c r="A196" s="38"/>
      <c r="B196" s="39"/>
      <c r="C196" s="227" t="s">
        <v>243</v>
      </c>
      <c r="D196" s="227" t="s">
        <v>162</v>
      </c>
      <c r="E196" s="228" t="s">
        <v>244</v>
      </c>
      <c r="F196" s="229" t="s">
        <v>245</v>
      </c>
      <c r="G196" s="230" t="s">
        <v>165</v>
      </c>
      <c r="H196" s="231">
        <v>7.8499999999999996</v>
      </c>
      <c r="I196" s="232"/>
      <c r="J196" s="233">
        <f>ROUND(I196*H196,2)</f>
        <v>0</v>
      </c>
      <c r="K196" s="229" t="s">
        <v>166</v>
      </c>
      <c r="L196" s="44"/>
      <c r="M196" s="234" t="s">
        <v>1</v>
      </c>
      <c r="N196" s="235" t="s">
        <v>41</v>
      </c>
      <c r="O196" s="91"/>
      <c r="P196" s="236">
        <f>O196*H196</f>
        <v>0</v>
      </c>
      <c r="Q196" s="236">
        <v>0.73404000000000003</v>
      </c>
      <c r="R196" s="236">
        <f>Q196*H196</f>
        <v>5.7622140000000002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167</v>
      </c>
      <c r="AT196" s="238" t="s">
        <v>162</v>
      </c>
      <c r="AU196" s="238" t="s">
        <v>85</v>
      </c>
      <c r="AY196" s="17" t="s">
        <v>160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83</v>
      </c>
      <c r="BK196" s="239">
        <f>ROUND(I196*H196,2)</f>
        <v>0</v>
      </c>
      <c r="BL196" s="17" t="s">
        <v>167</v>
      </c>
      <c r="BM196" s="238" t="s">
        <v>246</v>
      </c>
    </row>
    <row r="197" s="13" customFormat="1">
      <c r="A197" s="13"/>
      <c r="B197" s="240"/>
      <c r="C197" s="241"/>
      <c r="D197" s="242" t="s">
        <v>169</v>
      </c>
      <c r="E197" s="243" t="s">
        <v>1</v>
      </c>
      <c r="F197" s="244" t="s">
        <v>109</v>
      </c>
      <c r="G197" s="241"/>
      <c r="H197" s="245">
        <v>7.8499999999999996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169</v>
      </c>
      <c r="AU197" s="251" t="s">
        <v>85</v>
      </c>
      <c r="AV197" s="13" t="s">
        <v>85</v>
      </c>
      <c r="AW197" s="13" t="s">
        <v>32</v>
      </c>
      <c r="AX197" s="13" t="s">
        <v>76</v>
      </c>
      <c r="AY197" s="251" t="s">
        <v>160</v>
      </c>
    </row>
    <row r="198" s="14" customFormat="1">
      <c r="A198" s="14"/>
      <c r="B198" s="252"/>
      <c r="C198" s="253"/>
      <c r="D198" s="242" t="s">
        <v>169</v>
      </c>
      <c r="E198" s="254" t="s">
        <v>1</v>
      </c>
      <c r="F198" s="255" t="s">
        <v>171</v>
      </c>
      <c r="G198" s="253"/>
      <c r="H198" s="256">
        <v>7.8499999999999996</v>
      </c>
      <c r="I198" s="257"/>
      <c r="J198" s="253"/>
      <c r="K198" s="253"/>
      <c r="L198" s="258"/>
      <c r="M198" s="259"/>
      <c r="N198" s="260"/>
      <c r="O198" s="260"/>
      <c r="P198" s="260"/>
      <c r="Q198" s="260"/>
      <c r="R198" s="260"/>
      <c r="S198" s="260"/>
      <c r="T198" s="261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2" t="s">
        <v>169</v>
      </c>
      <c r="AU198" s="262" t="s">
        <v>85</v>
      </c>
      <c r="AV198" s="14" t="s">
        <v>172</v>
      </c>
      <c r="AW198" s="14" t="s">
        <v>32</v>
      </c>
      <c r="AX198" s="14" t="s">
        <v>76</v>
      </c>
      <c r="AY198" s="262" t="s">
        <v>160</v>
      </c>
    </row>
    <row r="199" s="15" customFormat="1">
      <c r="A199" s="15"/>
      <c r="B199" s="263"/>
      <c r="C199" s="264"/>
      <c r="D199" s="242" t="s">
        <v>169</v>
      </c>
      <c r="E199" s="265" t="s">
        <v>108</v>
      </c>
      <c r="F199" s="266" t="s">
        <v>173</v>
      </c>
      <c r="G199" s="264"/>
      <c r="H199" s="267">
        <v>7.8499999999999996</v>
      </c>
      <c r="I199" s="268"/>
      <c r="J199" s="264"/>
      <c r="K199" s="264"/>
      <c r="L199" s="269"/>
      <c r="M199" s="270"/>
      <c r="N199" s="271"/>
      <c r="O199" s="271"/>
      <c r="P199" s="271"/>
      <c r="Q199" s="271"/>
      <c r="R199" s="271"/>
      <c r="S199" s="271"/>
      <c r="T199" s="272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3" t="s">
        <v>169</v>
      </c>
      <c r="AU199" s="273" t="s">
        <v>85</v>
      </c>
      <c r="AV199" s="15" t="s">
        <v>167</v>
      </c>
      <c r="AW199" s="15" t="s">
        <v>32</v>
      </c>
      <c r="AX199" s="15" t="s">
        <v>83</v>
      </c>
      <c r="AY199" s="273" t="s">
        <v>160</v>
      </c>
    </row>
    <row r="200" s="2" customFormat="1" ht="24.15" customHeight="1">
      <c r="A200" s="38"/>
      <c r="B200" s="39"/>
      <c r="C200" s="227" t="s">
        <v>247</v>
      </c>
      <c r="D200" s="227" t="s">
        <v>162</v>
      </c>
      <c r="E200" s="228" t="s">
        <v>248</v>
      </c>
      <c r="F200" s="229" t="s">
        <v>249</v>
      </c>
      <c r="G200" s="230" t="s">
        <v>194</v>
      </c>
      <c r="H200" s="231">
        <v>0.81499999999999995</v>
      </c>
      <c r="I200" s="232"/>
      <c r="J200" s="233">
        <f>ROUND(I200*H200,2)</f>
        <v>0</v>
      </c>
      <c r="K200" s="229" t="s">
        <v>166</v>
      </c>
      <c r="L200" s="44"/>
      <c r="M200" s="234" t="s">
        <v>1</v>
      </c>
      <c r="N200" s="235" t="s">
        <v>41</v>
      </c>
      <c r="O200" s="91"/>
      <c r="P200" s="236">
        <f>O200*H200</f>
        <v>0</v>
      </c>
      <c r="Q200" s="236">
        <v>1.0593999999999999</v>
      </c>
      <c r="R200" s="236">
        <f>Q200*H200</f>
        <v>0.86341099999999982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167</v>
      </c>
      <c r="AT200" s="238" t="s">
        <v>162</v>
      </c>
      <c r="AU200" s="238" t="s">
        <v>85</v>
      </c>
      <c r="AY200" s="17" t="s">
        <v>160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83</v>
      </c>
      <c r="BK200" s="239">
        <f>ROUND(I200*H200,2)</f>
        <v>0</v>
      </c>
      <c r="BL200" s="17" t="s">
        <v>167</v>
      </c>
      <c r="BM200" s="238" t="s">
        <v>250</v>
      </c>
    </row>
    <row r="201" s="13" customFormat="1">
      <c r="A201" s="13"/>
      <c r="B201" s="240"/>
      <c r="C201" s="241"/>
      <c r="D201" s="242" t="s">
        <v>169</v>
      </c>
      <c r="E201" s="243" t="s">
        <v>1</v>
      </c>
      <c r="F201" s="244" t="s">
        <v>251</v>
      </c>
      <c r="G201" s="241"/>
      <c r="H201" s="245">
        <v>0.81499999999999995</v>
      </c>
      <c r="I201" s="246"/>
      <c r="J201" s="241"/>
      <c r="K201" s="241"/>
      <c r="L201" s="247"/>
      <c r="M201" s="248"/>
      <c r="N201" s="249"/>
      <c r="O201" s="249"/>
      <c r="P201" s="249"/>
      <c r="Q201" s="249"/>
      <c r="R201" s="249"/>
      <c r="S201" s="249"/>
      <c r="T201" s="250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51" t="s">
        <v>169</v>
      </c>
      <c r="AU201" s="251" t="s">
        <v>85</v>
      </c>
      <c r="AV201" s="13" t="s">
        <v>85</v>
      </c>
      <c r="AW201" s="13" t="s">
        <v>32</v>
      </c>
      <c r="AX201" s="13" t="s">
        <v>76</v>
      </c>
      <c r="AY201" s="251" t="s">
        <v>160</v>
      </c>
    </row>
    <row r="202" s="14" customFormat="1">
      <c r="A202" s="14"/>
      <c r="B202" s="252"/>
      <c r="C202" s="253"/>
      <c r="D202" s="242" t="s">
        <v>169</v>
      </c>
      <c r="E202" s="254" t="s">
        <v>1</v>
      </c>
      <c r="F202" s="255" t="s">
        <v>171</v>
      </c>
      <c r="G202" s="253"/>
      <c r="H202" s="256">
        <v>0.81499999999999995</v>
      </c>
      <c r="I202" s="257"/>
      <c r="J202" s="253"/>
      <c r="K202" s="253"/>
      <c r="L202" s="258"/>
      <c r="M202" s="259"/>
      <c r="N202" s="260"/>
      <c r="O202" s="260"/>
      <c r="P202" s="260"/>
      <c r="Q202" s="260"/>
      <c r="R202" s="260"/>
      <c r="S202" s="260"/>
      <c r="T202" s="261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2" t="s">
        <v>169</v>
      </c>
      <c r="AU202" s="262" t="s">
        <v>85</v>
      </c>
      <c r="AV202" s="14" t="s">
        <v>172</v>
      </c>
      <c r="AW202" s="14" t="s">
        <v>32</v>
      </c>
      <c r="AX202" s="14" t="s">
        <v>76</v>
      </c>
      <c r="AY202" s="262" t="s">
        <v>160</v>
      </c>
    </row>
    <row r="203" s="15" customFormat="1">
      <c r="A203" s="15"/>
      <c r="B203" s="263"/>
      <c r="C203" s="264"/>
      <c r="D203" s="242" t="s">
        <v>169</v>
      </c>
      <c r="E203" s="265" t="s">
        <v>1</v>
      </c>
      <c r="F203" s="266" t="s">
        <v>173</v>
      </c>
      <c r="G203" s="264"/>
      <c r="H203" s="267">
        <v>0.81499999999999995</v>
      </c>
      <c r="I203" s="268"/>
      <c r="J203" s="264"/>
      <c r="K203" s="264"/>
      <c r="L203" s="269"/>
      <c r="M203" s="270"/>
      <c r="N203" s="271"/>
      <c r="O203" s="271"/>
      <c r="P203" s="271"/>
      <c r="Q203" s="271"/>
      <c r="R203" s="271"/>
      <c r="S203" s="271"/>
      <c r="T203" s="272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3" t="s">
        <v>169</v>
      </c>
      <c r="AU203" s="273" t="s">
        <v>85</v>
      </c>
      <c r="AV203" s="15" t="s">
        <v>167</v>
      </c>
      <c r="AW203" s="15" t="s">
        <v>32</v>
      </c>
      <c r="AX203" s="15" t="s">
        <v>83</v>
      </c>
      <c r="AY203" s="273" t="s">
        <v>160</v>
      </c>
    </row>
    <row r="204" s="12" customFormat="1" ht="22.8" customHeight="1">
      <c r="A204" s="12"/>
      <c r="B204" s="211"/>
      <c r="C204" s="212"/>
      <c r="D204" s="213" t="s">
        <v>75</v>
      </c>
      <c r="E204" s="225" t="s">
        <v>167</v>
      </c>
      <c r="F204" s="225" t="s">
        <v>252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SUM(P205:P240)</f>
        <v>0</v>
      </c>
      <c r="Q204" s="219"/>
      <c r="R204" s="220">
        <f>SUM(R205:R240)</f>
        <v>16.66748716</v>
      </c>
      <c r="S204" s="219"/>
      <c r="T204" s="221">
        <f>SUM(T205:T240)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83</v>
      </c>
      <c r="AT204" s="223" t="s">
        <v>75</v>
      </c>
      <c r="AU204" s="223" t="s">
        <v>83</v>
      </c>
      <c r="AY204" s="222" t="s">
        <v>160</v>
      </c>
      <c r="BK204" s="224">
        <f>SUM(BK205:BK240)</f>
        <v>0</v>
      </c>
    </row>
    <row r="205" s="2" customFormat="1" ht="24.15" customHeight="1">
      <c r="A205" s="38"/>
      <c r="B205" s="39"/>
      <c r="C205" s="227" t="s">
        <v>253</v>
      </c>
      <c r="D205" s="227" t="s">
        <v>162</v>
      </c>
      <c r="E205" s="228" t="s">
        <v>254</v>
      </c>
      <c r="F205" s="229" t="s">
        <v>255</v>
      </c>
      <c r="G205" s="230" t="s">
        <v>165</v>
      </c>
      <c r="H205" s="231">
        <v>40.020000000000003</v>
      </c>
      <c r="I205" s="232"/>
      <c r="J205" s="233">
        <f>ROUND(I205*H205,2)</f>
        <v>0</v>
      </c>
      <c r="K205" s="229" t="s">
        <v>166</v>
      </c>
      <c r="L205" s="44"/>
      <c r="M205" s="234" t="s">
        <v>1</v>
      </c>
      <c r="N205" s="235" t="s">
        <v>41</v>
      </c>
      <c r="O205" s="91"/>
      <c r="P205" s="236">
        <f>O205*H205</f>
        <v>0</v>
      </c>
      <c r="Q205" s="236">
        <v>0.01</v>
      </c>
      <c r="R205" s="236">
        <f>Q205*H205</f>
        <v>0.40020000000000006</v>
      </c>
      <c r="S205" s="236">
        <v>0</v>
      </c>
      <c r="T205" s="23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167</v>
      </c>
      <c r="AT205" s="238" t="s">
        <v>162</v>
      </c>
      <c r="AU205" s="238" t="s">
        <v>85</v>
      </c>
      <c r="AY205" s="17" t="s">
        <v>160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83</v>
      </c>
      <c r="BK205" s="239">
        <f>ROUND(I205*H205,2)</f>
        <v>0</v>
      </c>
      <c r="BL205" s="17" t="s">
        <v>167</v>
      </c>
      <c r="BM205" s="238" t="s">
        <v>256</v>
      </c>
    </row>
    <row r="206" s="13" customFormat="1">
      <c r="A206" s="13"/>
      <c r="B206" s="240"/>
      <c r="C206" s="241"/>
      <c r="D206" s="242" t="s">
        <v>169</v>
      </c>
      <c r="E206" s="243" t="s">
        <v>1</v>
      </c>
      <c r="F206" s="244" t="s">
        <v>257</v>
      </c>
      <c r="G206" s="241"/>
      <c r="H206" s="245">
        <v>36.5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169</v>
      </c>
      <c r="AU206" s="251" t="s">
        <v>85</v>
      </c>
      <c r="AV206" s="13" t="s">
        <v>85</v>
      </c>
      <c r="AW206" s="13" t="s">
        <v>32</v>
      </c>
      <c r="AX206" s="13" t="s">
        <v>76</v>
      </c>
      <c r="AY206" s="251" t="s">
        <v>160</v>
      </c>
    </row>
    <row r="207" s="13" customFormat="1">
      <c r="A207" s="13"/>
      <c r="B207" s="240"/>
      <c r="C207" s="241"/>
      <c r="D207" s="242" t="s">
        <v>169</v>
      </c>
      <c r="E207" s="243" t="s">
        <v>1</v>
      </c>
      <c r="F207" s="244" t="s">
        <v>258</v>
      </c>
      <c r="G207" s="241"/>
      <c r="H207" s="245">
        <v>3.52</v>
      </c>
      <c r="I207" s="246"/>
      <c r="J207" s="241"/>
      <c r="K207" s="241"/>
      <c r="L207" s="247"/>
      <c r="M207" s="248"/>
      <c r="N207" s="249"/>
      <c r="O207" s="249"/>
      <c r="P207" s="249"/>
      <c r="Q207" s="249"/>
      <c r="R207" s="249"/>
      <c r="S207" s="249"/>
      <c r="T207" s="250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1" t="s">
        <v>169</v>
      </c>
      <c r="AU207" s="251" t="s">
        <v>85</v>
      </c>
      <c r="AV207" s="13" t="s">
        <v>85</v>
      </c>
      <c r="AW207" s="13" t="s">
        <v>32</v>
      </c>
      <c r="AX207" s="13" t="s">
        <v>76</v>
      </c>
      <c r="AY207" s="251" t="s">
        <v>160</v>
      </c>
    </row>
    <row r="208" s="14" customFormat="1">
      <c r="A208" s="14"/>
      <c r="B208" s="252"/>
      <c r="C208" s="253"/>
      <c r="D208" s="242" t="s">
        <v>169</v>
      </c>
      <c r="E208" s="254" t="s">
        <v>1</v>
      </c>
      <c r="F208" s="255" t="s">
        <v>171</v>
      </c>
      <c r="G208" s="253"/>
      <c r="H208" s="256">
        <v>40.020000000000003</v>
      </c>
      <c r="I208" s="257"/>
      <c r="J208" s="253"/>
      <c r="K208" s="253"/>
      <c r="L208" s="258"/>
      <c r="M208" s="259"/>
      <c r="N208" s="260"/>
      <c r="O208" s="260"/>
      <c r="P208" s="260"/>
      <c r="Q208" s="260"/>
      <c r="R208" s="260"/>
      <c r="S208" s="260"/>
      <c r="T208" s="261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2" t="s">
        <v>169</v>
      </c>
      <c r="AU208" s="262" t="s">
        <v>85</v>
      </c>
      <c r="AV208" s="14" t="s">
        <v>172</v>
      </c>
      <c r="AW208" s="14" t="s">
        <v>32</v>
      </c>
      <c r="AX208" s="14" t="s">
        <v>76</v>
      </c>
      <c r="AY208" s="262" t="s">
        <v>160</v>
      </c>
    </row>
    <row r="209" s="15" customFormat="1">
      <c r="A209" s="15"/>
      <c r="B209" s="263"/>
      <c r="C209" s="264"/>
      <c r="D209" s="242" t="s">
        <v>169</v>
      </c>
      <c r="E209" s="265" t="s">
        <v>1</v>
      </c>
      <c r="F209" s="266" t="s">
        <v>173</v>
      </c>
      <c r="G209" s="264"/>
      <c r="H209" s="267">
        <v>40.020000000000003</v>
      </c>
      <c r="I209" s="268"/>
      <c r="J209" s="264"/>
      <c r="K209" s="264"/>
      <c r="L209" s="269"/>
      <c r="M209" s="270"/>
      <c r="N209" s="271"/>
      <c r="O209" s="271"/>
      <c r="P209" s="271"/>
      <c r="Q209" s="271"/>
      <c r="R209" s="271"/>
      <c r="S209" s="271"/>
      <c r="T209" s="272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3" t="s">
        <v>169</v>
      </c>
      <c r="AU209" s="273" t="s">
        <v>85</v>
      </c>
      <c r="AV209" s="15" t="s">
        <v>167</v>
      </c>
      <c r="AW209" s="15" t="s">
        <v>32</v>
      </c>
      <c r="AX209" s="15" t="s">
        <v>83</v>
      </c>
      <c r="AY209" s="273" t="s">
        <v>160</v>
      </c>
    </row>
    <row r="210" s="2" customFormat="1" ht="21.75" customHeight="1">
      <c r="A210" s="38"/>
      <c r="B210" s="39"/>
      <c r="C210" s="227" t="s">
        <v>259</v>
      </c>
      <c r="D210" s="227" t="s">
        <v>162</v>
      </c>
      <c r="E210" s="228" t="s">
        <v>260</v>
      </c>
      <c r="F210" s="229" t="s">
        <v>261</v>
      </c>
      <c r="G210" s="230" t="s">
        <v>176</v>
      </c>
      <c r="H210" s="231">
        <v>6.1790000000000003</v>
      </c>
      <c r="I210" s="232"/>
      <c r="J210" s="233">
        <f>ROUND(I210*H210,2)</f>
        <v>0</v>
      </c>
      <c r="K210" s="229" t="s">
        <v>166</v>
      </c>
      <c r="L210" s="44"/>
      <c r="M210" s="234" t="s">
        <v>1</v>
      </c>
      <c r="N210" s="235" t="s">
        <v>41</v>
      </c>
      <c r="O210" s="91"/>
      <c r="P210" s="236">
        <f>O210*H210</f>
        <v>0</v>
      </c>
      <c r="Q210" s="236">
        <v>2.5019499999999999</v>
      </c>
      <c r="R210" s="236">
        <f>Q210*H210</f>
        <v>15.45954905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167</v>
      </c>
      <c r="AT210" s="238" t="s">
        <v>162</v>
      </c>
      <c r="AU210" s="238" t="s">
        <v>85</v>
      </c>
      <c r="AY210" s="17" t="s">
        <v>160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83</v>
      </c>
      <c r="BK210" s="239">
        <f>ROUND(I210*H210,2)</f>
        <v>0</v>
      </c>
      <c r="BL210" s="17" t="s">
        <v>167</v>
      </c>
      <c r="BM210" s="238" t="s">
        <v>262</v>
      </c>
    </row>
    <row r="211" s="13" customFormat="1">
      <c r="A211" s="13"/>
      <c r="B211" s="240"/>
      <c r="C211" s="241"/>
      <c r="D211" s="242" t="s">
        <v>169</v>
      </c>
      <c r="E211" s="243" t="s">
        <v>1</v>
      </c>
      <c r="F211" s="244" t="s">
        <v>263</v>
      </c>
      <c r="G211" s="241"/>
      <c r="H211" s="245">
        <v>5.4749999999999996</v>
      </c>
      <c r="I211" s="246"/>
      <c r="J211" s="241"/>
      <c r="K211" s="241"/>
      <c r="L211" s="247"/>
      <c r="M211" s="248"/>
      <c r="N211" s="249"/>
      <c r="O211" s="249"/>
      <c r="P211" s="249"/>
      <c r="Q211" s="249"/>
      <c r="R211" s="249"/>
      <c r="S211" s="249"/>
      <c r="T211" s="250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1" t="s">
        <v>169</v>
      </c>
      <c r="AU211" s="251" t="s">
        <v>85</v>
      </c>
      <c r="AV211" s="13" t="s">
        <v>85</v>
      </c>
      <c r="AW211" s="13" t="s">
        <v>32</v>
      </c>
      <c r="AX211" s="13" t="s">
        <v>76</v>
      </c>
      <c r="AY211" s="251" t="s">
        <v>160</v>
      </c>
    </row>
    <row r="212" s="13" customFormat="1">
      <c r="A212" s="13"/>
      <c r="B212" s="240"/>
      <c r="C212" s="241"/>
      <c r="D212" s="242" t="s">
        <v>169</v>
      </c>
      <c r="E212" s="243" t="s">
        <v>1</v>
      </c>
      <c r="F212" s="244" t="s">
        <v>264</v>
      </c>
      <c r="G212" s="241"/>
      <c r="H212" s="245">
        <v>0.70399999999999996</v>
      </c>
      <c r="I212" s="246"/>
      <c r="J212" s="241"/>
      <c r="K212" s="241"/>
      <c r="L212" s="247"/>
      <c r="M212" s="248"/>
      <c r="N212" s="249"/>
      <c r="O212" s="249"/>
      <c r="P212" s="249"/>
      <c r="Q212" s="249"/>
      <c r="R212" s="249"/>
      <c r="S212" s="249"/>
      <c r="T212" s="250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1" t="s">
        <v>169</v>
      </c>
      <c r="AU212" s="251" t="s">
        <v>85</v>
      </c>
      <c r="AV212" s="13" t="s">
        <v>85</v>
      </c>
      <c r="AW212" s="13" t="s">
        <v>32</v>
      </c>
      <c r="AX212" s="13" t="s">
        <v>76</v>
      </c>
      <c r="AY212" s="251" t="s">
        <v>160</v>
      </c>
    </row>
    <row r="213" s="14" customFormat="1">
      <c r="A213" s="14"/>
      <c r="B213" s="252"/>
      <c r="C213" s="253"/>
      <c r="D213" s="242" t="s">
        <v>169</v>
      </c>
      <c r="E213" s="254" t="s">
        <v>1</v>
      </c>
      <c r="F213" s="255" t="s">
        <v>171</v>
      </c>
      <c r="G213" s="253"/>
      <c r="H213" s="256">
        <v>6.1790000000000003</v>
      </c>
      <c r="I213" s="257"/>
      <c r="J213" s="253"/>
      <c r="K213" s="253"/>
      <c r="L213" s="258"/>
      <c r="M213" s="259"/>
      <c r="N213" s="260"/>
      <c r="O213" s="260"/>
      <c r="P213" s="260"/>
      <c r="Q213" s="260"/>
      <c r="R213" s="260"/>
      <c r="S213" s="260"/>
      <c r="T213" s="261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2" t="s">
        <v>169</v>
      </c>
      <c r="AU213" s="262" t="s">
        <v>85</v>
      </c>
      <c r="AV213" s="14" t="s">
        <v>172</v>
      </c>
      <c r="AW213" s="14" t="s">
        <v>32</v>
      </c>
      <c r="AX213" s="14" t="s">
        <v>76</v>
      </c>
      <c r="AY213" s="262" t="s">
        <v>160</v>
      </c>
    </row>
    <row r="214" s="15" customFormat="1">
      <c r="A214" s="15"/>
      <c r="B214" s="263"/>
      <c r="C214" s="264"/>
      <c r="D214" s="242" t="s">
        <v>169</v>
      </c>
      <c r="E214" s="265" t="s">
        <v>1</v>
      </c>
      <c r="F214" s="266" t="s">
        <v>173</v>
      </c>
      <c r="G214" s="264"/>
      <c r="H214" s="267">
        <v>6.1790000000000003</v>
      </c>
      <c r="I214" s="268"/>
      <c r="J214" s="264"/>
      <c r="K214" s="264"/>
      <c r="L214" s="269"/>
      <c r="M214" s="270"/>
      <c r="N214" s="271"/>
      <c r="O214" s="271"/>
      <c r="P214" s="271"/>
      <c r="Q214" s="271"/>
      <c r="R214" s="271"/>
      <c r="S214" s="271"/>
      <c r="T214" s="272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3" t="s">
        <v>169</v>
      </c>
      <c r="AU214" s="273" t="s">
        <v>85</v>
      </c>
      <c r="AV214" s="15" t="s">
        <v>167</v>
      </c>
      <c r="AW214" s="15" t="s">
        <v>32</v>
      </c>
      <c r="AX214" s="15" t="s">
        <v>83</v>
      </c>
      <c r="AY214" s="273" t="s">
        <v>160</v>
      </c>
    </row>
    <row r="215" s="2" customFormat="1" ht="24.15" customHeight="1">
      <c r="A215" s="38"/>
      <c r="B215" s="39"/>
      <c r="C215" s="227" t="s">
        <v>7</v>
      </c>
      <c r="D215" s="227" t="s">
        <v>162</v>
      </c>
      <c r="E215" s="228" t="s">
        <v>265</v>
      </c>
      <c r="F215" s="229" t="s">
        <v>266</v>
      </c>
      <c r="G215" s="230" t="s">
        <v>194</v>
      </c>
      <c r="H215" s="231">
        <v>0.10000000000000001</v>
      </c>
      <c r="I215" s="232"/>
      <c r="J215" s="233">
        <f>ROUND(I215*H215,2)</f>
        <v>0</v>
      </c>
      <c r="K215" s="229" t="s">
        <v>166</v>
      </c>
      <c r="L215" s="44"/>
      <c r="M215" s="234" t="s">
        <v>1</v>
      </c>
      <c r="N215" s="235" t="s">
        <v>41</v>
      </c>
      <c r="O215" s="91"/>
      <c r="P215" s="236">
        <f>O215*H215</f>
        <v>0</v>
      </c>
      <c r="Q215" s="236">
        <v>1.0492699999999999</v>
      </c>
      <c r="R215" s="236">
        <f>Q215*H215</f>
        <v>0.10492699999999999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167</v>
      </c>
      <c r="AT215" s="238" t="s">
        <v>162</v>
      </c>
      <c r="AU215" s="238" t="s">
        <v>85</v>
      </c>
      <c r="AY215" s="17" t="s">
        <v>160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83</v>
      </c>
      <c r="BK215" s="239">
        <f>ROUND(I215*H215,2)</f>
        <v>0</v>
      </c>
      <c r="BL215" s="17" t="s">
        <v>167</v>
      </c>
      <c r="BM215" s="238" t="s">
        <v>267</v>
      </c>
    </row>
    <row r="216" s="13" customFormat="1">
      <c r="A216" s="13"/>
      <c r="B216" s="240"/>
      <c r="C216" s="241"/>
      <c r="D216" s="242" t="s">
        <v>169</v>
      </c>
      <c r="E216" s="243" t="s">
        <v>1</v>
      </c>
      <c r="F216" s="244" t="s">
        <v>268</v>
      </c>
      <c r="G216" s="241"/>
      <c r="H216" s="245">
        <v>0.10000000000000001</v>
      </c>
      <c r="I216" s="246"/>
      <c r="J216" s="241"/>
      <c r="K216" s="241"/>
      <c r="L216" s="247"/>
      <c r="M216" s="248"/>
      <c r="N216" s="249"/>
      <c r="O216" s="249"/>
      <c r="P216" s="249"/>
      <c r="Q216" s="249"/>
      <c r="R216" s="249"/>
      <c r="S216" s="249"/>
      <c r="T216" s="25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1" t="s">
        <v>169</v>
      </c>
      <c r="AU216" s="251" t="s">
        <v>85</v>
      </c>
      <c r="AV216" s="13" t="s">
        <v>85</v>
      </c>
      <c r="AW216" s="13" t="s">
        <v>32</v>
      </c>
      <c r="AX216" s="13" t="s">
        <v>76</v>
      </c>
      <c r="AY216" s="251" t="s">
        <v>160</v>
      </c>
    </row>
    <row r="217" s="14" customFormat="1">
      <c r="A217" s="14"/>
      <c r="B217" s="252"/>
      <c r="C217" s="253"/>
      <c r="D217" s="242" t="s">
        <v>169</v>
      </c>
      <c r="E217" s="254" t="s">
        <v>1</v>
      </c>
      <c r="F217" s="255" t="s">
        <v>171</v>
      </c>
      <c r="G217" s="253"/>
      <c r="H217" s="256">
        <v>0.10000000000000001</v>
      </c>
      <c r="I217" s="257"/>
      <c r="J217" s="253"/>
      <c r="K217" s="253"/>
      <c r="L217" s="258"/>
      <c r="M217" s="259"/>
      <c r="N217" s="260"/>
      <c r="O217" s="260"/>
      <c r="P217" s="260"/>
      <c r="Q217" s="260"/>
      <c r="R217" s="260"/>
      <c r="S217" s="260"/>
      <c r="T217" s="261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2" t="s">
        <v>169</v>
      </c>
      <c r="AU217" s="262" t="s">
        <v>85</v>
      </c>
      <c r="AV217" s="14" t="s">
        <v>172</v>
      </c>
      <c r="AW217" s="14" t="s">
        <v>32</v>
      </c>
      <c r="AX217" s="14" t="s">
        <v>76</v>
      </c>
      <c r="AY217" s="262" t="s">
        <v>160</v>
      </c>
    </row>
    <row r="218" s="15" customFormat="1">
      <c r="A218" s="15"/>
      <c r="B218" s="263"/>
      <c r="C218" s="264"/>
      <c r="D218" s="242" t="s">
        <v>169</v>
      </c>
      <c r="E218" s="265" t="s">
        <v>1</v>
      </c>
      <c r="F218" s="266" t="s">
        <v>173</v>
      </c>
      <c r="G218" s="264"/>
      <c r="H218" s="267">
        <v>0.10000000000000001</v>
      </c>
      <c r="I218" s="268"/>
      <c r="J218" s="264"/>
      <c r="K218" s="264"/>
      <c r="L218" s="269"/>
      <c r="M218" s="270"/>
      <c r="N218" s="271"/>
      <c r="O218" s="271"/>
      <c r="P218" s="271"/>
      <c r="Q218" s="271"/>
      <c r="R218" s="271"/>
      <c r="S218" s="271"/>
      <c r="T218" s="272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3" t="s">
        <v>169</v>
      </c>
      <c r="AU218" s="273" t="s">
        <v>85</v>
      </c>
      <c r="AV218" s="15" t="s">
        <v>167</v>
      </c>
      <c r="AW218" s="15" t="s">
        <v>32</v>
      </c>
      <c r="AX218" s="15" t="s">
        <v>83</v>
      </c>
      <c r="AY218" s="273" t="s">
        <v>160</v>
      </c>
    </row>
    <row r="219" s="2" customFormat="1" ht="24.15" customHeight="1">
      <c r="A219" s="38"/>
      <c r="B219" s="39"/>
      <c r="C219" s="227" t="s">
        <v>269</v>
      </c>
      <c r="D219" s="227" t="s">
        <v>162</v>
      </c>
      <c r="E219" s="228" t="s">
        <v>270</v>
      </c>
      <c r="F219" s="229" t="s">
        <v>271</v>
      </c>
      <c r="G219" s="230" t="s">
        <v>194</v>
      </c>
      <c r="H219" s="231">
        <v>0.51900000000000002</v>
      </c>
      <c r="I219" s="232"/>
      <c r="J219" s="233">
        <f>ROUND(I219*H219,2)</f>
        <v>0</v>
      </c>
      <c r="K219" s="229" t="s">
        <v>166</v>
      </c>
      <c r="L219" s="44"/>
      <c r="M219" s="234" t="s">
        <v>1</v>
      </c>
      <c r="N219" s="235" t="s">
        <v>41</v>
      </c>
      <c r="O219" s="91"/>
      <c r="P219" s="236">
        <f>O219*H219</f>
        <v>0</v>
      </c>
      <c r="Q219" s="236">
        <v>1.06277</v>
      </c>
      <c r="R219" s="236">
        <f>Q219*H219</f>
        <v>0.55157763000000004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167</v>
      </c>
      <c r="AT219" s="238" t="s">
        <v>162</v>
      </c>
      <c r="AU219" s="238" t="s">
        <v>85</v>
      </c>
      <c r="AY219" s="17" t="s">
        <v>160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83</v>
      </c>
      <c r="BK219" s="239">
        <f>ROUND(I219*H219,2)</f>
        <v>0</v>
      </c>
      <c r="BL219" s="17" t="s">
        <v>167</v>
      </c>
      <c r="BM219" s="238" t="s">
        <v>272</v>
      </c>
    </row>
    <row r="220" s="13" customFormat="1">
      <c r="A220" s="13"/>
      <c r="B220" s="240"/>
      <c r="C220" s="241"/>
      <c r="D220" s="242" t="s">
        <v>169</v>
      </c>
      <c r="E220" s="243" t="s">
        <v>1</v>
      </c>
      <c r="F220" s="244" t="s">
        <v>273</v>
      </c>
      <c r="G220" s="241"/>
      <c r="H220" s="245">
        <v>0.47299999999999998</v>
      </c>
      <c r="I220" s="246"/>
      <c r="J220" s="241"/>
      <c r="K220" s="241"/>
      <c r="L220" s="247"/>
      <c r="M220" s="248"/>
      <c r="N220" s="249"/>
      <c r="O220" s="249"/>
      <c r="P220" s="249"/>
      <c r="Q220" s="249"/>
      <c r="R220" s="249"/>
      <c r="S220" s="249"/>
      <c r="T220" s="250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1" t="s">
        <v>169</v>
      </c>
      <c r="AU220" s="251" t="s">
        <v>85</v>
      </c>
      <c r="AV220" s="13" t="s">
        <v>85</v>
      </c>
      <c r="AW220" s="13" t="s">
        <v>32</v>
      </c>
      <c r="AX220" s="13" t="s">
        <v>76</v>
      </c>
      <c r="AY220" s="251" t="s">
        <v>160</v>
      </c>
    </row>
    <row r="221" s="13" customFormat="1">
      <c r="A221" s="13"/>
      <c r="B221" s="240"/>
      <c r="C221" s="241"/>
      <c r="D221" s="242" t="s">
        <v>169</v>
      </c>
      <c r="E221" s="243" t="s">
        <v>1</v>
      </c>
      <c r="F221" s="244" t="s">
        <v>274</v>
      </c>
      <c r="G221" s="241"/>
      <c r="H221" s="245">
        <v>0.045999999999999999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169</v>
      </c>
      <c r="AU221" s="251" t="s">
        <v>85</v>
      </c>
      <c r="AV221" s="13" t="s">
        <v>85</v>
      </c>
      <c r="AW221" s="13" t="s">
        <v>32</v>
      </c>
      <c r="AX221" s="13" t="s">
        <v>76</v>
      </c>
      <c r="AY221" s="251" t="s">
        <v>160</v>
      </c>
    </row>
    <row r="222" s="14" customFormat="1">
      <c r="A222" s="14"/>
      <c r="B222" s="252"/>
      <c r="C222" s="253"/>
      <c r="D222" s="242" t="s">
        <v>169</v>
      </c>
      <c r="E222" s="254" t="s">
        <v>1</v>
      </c>
      <c r="F222" s="255" t="s">
        <v>171</v>
      </c>
      <c r="G222" s="253"/>
      <c r="H222" s="256">
        <v>0.51900000000000002</v>
      </c>
      <c r="I222" s="257"/>
      <c r="J222" s="253"/>
      <c r="K222" s="253"/>
      <c r="L222" s="258"/>
      <c r="M222" s="259"/>
      <c r="N222" s="260"/>
      <c r="O222" s="260"/>
      <c r="P222" s="260"/>
      <c r="Q222" s="260"/>
      <c r="R222" s="260"/>
      <c r="S222" s="260"/>
      <c r="T222" s="261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2" t="s">
        <v>169</v>
      </c>
      <c r="AU222" s="262" t="s">
        <v>85</v>
      </c>
      <c r="AV222" s="14" t="s">
        <v>172</v>
      </c>
      <c r="AW222" s="14" t="s">
        <v>32</v>
      </c>
      <c r="AX222" s="14" t="s">
        <v>76</v>
      </c>
      <c r="AY222" s="262" t="s">
        <v>160</v>
      </c>
    </row>
    <row r="223" s="15" customFormat="1">
      <c r="A223" s="15"/>
      <c r="B223" s="263"/>
      <c r="C223" s="264"/>
      <c r="D223" s="242" t="s">
        <v>169</v>
      </c>
      <c r="E223" s="265" t="s">
        <v>1</v>
      </c>
      <c r="F223" s="266" t="s">
        <v>173</v>
      </c>
      <c r="G223" s="264"/>
      <c r="H223" s="267">
        <v>0.51900000000000002</v>
      </c>
      <c r="I223" s="268"/>
      <c r="J223" s="264"/>
      <c r="K223" s="264"/>
      <c r="L223" s="269"/>
      <c r="M223" s="270"/>
      <c r="N223" s="271"/>
      <c r="O223" s="271"/>
      <c r="P223" s="271"/>
      <c r="Q223" s="271"/>
      <c r="R223" s="271"/>
      <c r="S223" s="271"/>
      <c r="T223" s="272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73" t="s">
        <v>169</v>
      </c>
      <c r="AU223" s="273" t="s">
        <v>85</v>
      </c>
      <c r="AV223" s="15" t="s">
        <v>167</v>
      </c>
      <c r="AW223" s="15" t="s">
        <v>32</v>
      </c>
      <c r="AX223" s="15" t="s">
        <v>83</v>
      </c>
      <c r="AY223" s="273" t="s">
        <v>160</v>
      </c>
    </row>
    <row r="224" s="2" customFormat="1" ht="24.15" customHeight="1">
      <c r="A224" s="38"/>
      <c r="B224" s="39"/>
      <c r="C224" s="227" t="s">
        <v>275</v>
      </c>
      <c r="D224" s="227" t="s">
        <v>162</v>
      </c>
      <c r="E224" s="228" t="s">
        <v>276</v>
      </c>
      <c r="F224" s="229" t="s">
        <v>277</v>
      </c>
      <c r="G224" s="230" t="s">
        <v>165</v>
      </c>
      <c r="H224" s="231">
        <v>5.9729999999999999</v>
      </c>
      <c r="I224" s="232"/>
      <c r="J224" s="233">
        <f>ROUND(I224*H224,2)</f>
        <v>0</v>
      </c>
      <c r="K224" s="229" t="s">
        <v>166</v>
      </c>
      <c r="L224" s="44"/>
      <c r="M224" s="234" t="s">
        <v>1</v>
      </c>
      <c r="N224" s="235" t="s">
        <v>41</v>
      </c>
      <c r="O224" s="91"/>
      <c r="P224" s="236">
        <f>O224*H224</f>
        <v>0</v>
      </c>
      <c r="Q224" s="236">
        <v>0.012959999999999999</v>
      </c>
      <c r="R224" s="236">
        <f>Q224*H224</f>
        <v>0.077410079999999992</v>
      </c>
      <c r="S224" s="236">
        <v>0</v>
      </c>
      <c r="T224" s="23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167</v>
      </c>
      <c r="AT224" s="238" t="s">
        <v>162</v>
      </c>
      <c r="AU224" s="238" t="s">
        <v>85</v>
      </c>
      <c r="AY224" s="17" t="s">
        <v>160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83</v>
      </c>
      <c r="BK224" s="239">
        <f>ROUND(I224*H224,2)</f>
        <v>0</v>
      </c>
      <c r="BL224" s="17" t="s">
        <v>167</v>
      </c>
      <c r="BM224" s="238" t="s">
        <v>278</v>
      </c>
    </row>
    <row r="225" s="13" customFormat="1">
      <c r="A225" s="13"/>
      <c r="B225" s="240"/>
      <c r="C225" s="241"/>
      <c r="D225" s="242" t="s">
        <v>169</v>
      </c>
      <c r="E225" s="243" t="s">
        <v>1</v>
      </c>
      <c r="F225" s="244" t="s">
        <v>279</v>
      </c>
      <c r="G225" s="241"/>
      <c r="H225" s="245">
        <v>5.093</v>
      </c>
      <c r="I225" s="246"/>
      <c r="J225" s="241"/>
      <c r="K225" s="241"/>
      <c r="L225" s="247"/>
      <c r="M225" s="248"/>
      <c r="N225" s="249"/>
      <c r="O225" s="249"/>
      <c r="P225" s="249"/>
      <c r="Q225" s="249"/>
      <c r="R225" s="249"/>
      <c r="S225" s="249"/>
      <c r="T225" s="250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1" t="s">
        <v>169</v>
      </c>
      <c r="AU225" s="251" t="s">
        <v>85</v>
      </c>
      <c r="AV225" s="13" t="s">
        <v>85</v>
      </c>
      <c r="AW225" s="13" t="s">
        <v>32</v>
      </c>
      <c r="AX225" s="13" t="s">
        <v>76</v>
      </c>
      <c r="AY225" s="251" t="s">
        <v>160</v>
      </c>
    </row>
    <row r="226" s="13" customFormat="1">
      <c r="A226" s="13"/>
      <c r="B226" s="240"/>
      <c r="C226" s="241"/>
      <c r="D226" s="242" t="s">
        <v>169</v>
      </c>
      <c r="E226" s="243" t="s">
        <v>1</v>
      </c>
      <c r="F226" s="244" t="s">
        <v>280</v>
      </c>
      <c r="G226" s="241"/>
      <c r="H226" s="245">
        <v>0.88</v>
      </c>
      <c r="I226" s="246"/>
      <c r="J226" s="241"/>
      <c r="K226" s="241"/>
      <c r="L226" s="247"/>
      <c r="M226" s="248"/>
      <c r="N226" s="249"/>
      <c r="O226" s="249"/>
      <c r="P226" s="249"/>
      <c r="Q226" s="249"/>
      <c r="R226" s="249"/>
      <c r="S226" s="249"/>
      <c r="T226" s="25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1" t="s">
        <v>169</v>
      </c>
      <c r="AU226" s="251" t="s">
        <v>85</v>
      </c>
      <c r="AV226" s="13" t="s">
        <v>85</v>
      </c>
      <c r="AW226" s="13" t="s">
        <v>32</v>
      </c>
      <c r="AX226" s="13" t="s">
        <v>76</v>
      </c>
      <c r="AY226" s="251" t="s">
        <v>160</v>
      </c>
    </row>
    <row r="227" s="14" customFormat="1">
      <c r="A227" s="14"/>
      <c r="B227" s="252"/>
      <c r="C227" s="253"/>
      <c r="D227" s="242" t="s">
        <v>169</v>
      </c>
      <c r="E227" s="254" t="s">
        <v>1</v>
      </c>
      <c r="F227" s="255" t="s">
        <v>171</v>
      </c>
      <c r="G227" s="253"/>
      <c r="H227" s="256">
        <v>5.9729999999999999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2" t="s">
        <v>169</v>
      </c>
      <c r="AU227" s="262" t="s">
        <v>85</v>
      </c>
      <c r="AV227" s="14" t="s">
        <v>172</v>
      </c>
      <c r="AW227" s="14" t="s">
        <v>32</v>
      </c>
      <c r="AX227" s="14" t="s">
        <v>76</v>
      </c>
      <c r="AY227" s="262" t="s">
        <v>160</v>
      </c>
    </row>
    <row r="228" s="15" customFormat="1">
      <c r="A228" s="15"/>
      <c r="B228" s="263"/>
      <c r="C228" s="264"/>
      <c r="D228" s="242" t="s">
        <v>169</v>
      </c>
      <c r="E228" s="265" t="s">
        <v>1</v>
      </c>
      <c r="F228" s="266" t="s">
        <v>173</v>
      </c>
      <c r="G228" s="264"/>
      <c r="H228" s="267">
        <v>5.9729999999999999</v>
      </c>
      <c r="I228" s="268"/>
      <c r="J228" s="264"/>
      <c r="K228" s="264"/>
      <c r="L228" s="269"/>
      <c r="M228" s="270"/>
      <c r="N228" s="271"/>
      <c r="O228" s="271"/>
      <c r="P228" s="271"/>
      <c r="Q228" s="271"/>
      <c r="R228" s="271"/>
      <c r="S228" s="271"/>
      <c r="T228" s="272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3" t="s">
        <v>169</v>
      </c>
      <c r="AU228" s="273" t="s">
        <v>85</v>
      </c>
      <c r="AV228" s="15" t="s">
        <v>167</v>
      </c>
      <c r="AW228" s="15" t="s">
        <v>32</v>
      </c>
      <c r="AX228" s="15" t="s">
        <v>83</v>
      </c>
      <c r="AY228" s="273" t="s">
        <v>160</v>
      </c>
    </row>
    <row r="229" s="2" customFormat="1" ht="24.15" customHeight="1">
      <c r="A229" s="38"/>
      <c r="B229" s="39"/>
      <c r="C229" s="227" t="s">
        <v>281</v>
      </c>
      <c r="D229" s="227" t="s">
        <v>162</v>
      </c>
      <c r="E229" s="228" t="s">
        <v>282</v>
      </c>
      <c r="F229" s="229" t="s">
        <v>283</v>
      </c>
      <c r="G229" s="230" t="s">
        <v>165</v>
      </c>
      <c r="H229" s="231">
        <v>5.9729999999999999</v>
      </c>
      <c r="I229" s="232"/>
      <c r="J229" s="233">
        <f>ROUND(I229*H229,2)</f>
        <v>0</v>
      </c>
      <c r="K229" s="229" t="s">
        <v>166</v>
      </c>
      <c r="L229" s="44"/>
      <c r="M229" s="234" t="s">
        <v>1</v>
      </c>
      <c r="N229" s="235" t="s">
        <v>41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167</v>
      </c>
      <c r="AT229" s="238" t="s">
        <v>162</v>
      </c>
      <c r="AU229" s="238" t="s">
        <v>85</v>
      </c>
      <c r="AY229" s="17" t="s">
        <v>160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83</v>
      </c>
      <c r="BK229" s="239">
        <f>ROUND(I229*H229,2)</f>
        <v>0</v>
      </c>
      <c r="BL229" s="17" t="s">
        <v>167</v>
      </c>
      <c r="BM229" s="238" t="s">
        <v>284</v>
      </c>
    </row>
    <row r="230" s="2" customFormat="1" ht="16.5" customHeight="1">
      <c r="A230" s="38"/>
      <c r="B230" s="39"/>
      <c r="C230" s="227" t="s">
        <v>285</v>
      </c>
      <c r="D230" s="227" t="s">
        <v>162</v>
      </c>
      <c r="E230" s="228" t="s">
        <v>286</v>
      </c>
      <c r="F230" s="229" t="s">
        <v>287</v>
      </c>
      <c r="G230" s="230" t="s">
        <v>165</v>
      </c>
      <c r="H230" s="231">
        <v>1.76</v>
      </c>
      <c r="I230" s="232"/>
      <c r="J230" s="233">
        <f>ROUND(I230*H230,2)</f>
        <v>0</v>
      </c>
      <c r="K230" s="229" t="s">
        <v>166</v>
      </c>
      <c r="L230" s="44"/>
      <c r="M230" s="234" t="s">
        <v>1</v>
      </c>
      <c r="N230" s="235" t="s">
        <v>41</v>
      </c>
      <c r="O230" s="91"/>
      <c r="P230" s="236">
        <f>O230*H230</f>
        <v>0</v>
      </c>
      <c r="Q230" s="236">
        <v>0.00792</v>
      </c>
      <c r="R230" s="236">
        <f>Q230*H230</f>
        <v>0.013939200000000001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167</v>
      </c>
      <c r="AT230" s="238" t="s">
        <v>162</v>
      </c>
      <c r="AU230" s="238" t="s">
        <v>85</v>
      </c>
      <c r="AY230" s="17" t="s">
        <v>160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83</v>
      </c>
      <c r="BK230" s="239">
        <f>ROUND(I230*H230,2)</f>
        <v>0</v>
      </c>
      <c r="BL230" s="17" t="s">
        <v>167</v>
      </c>
      <c r="BM230" s="238" t="s">
        <v>288</v>
      </c>
    </row>
    <row r="231" s="13" customFormat="1">
      <c r="A231" s="13"/>
      <c r="B231" s="240"/>
      <c r="C231" s="241"/>
      <c r="D231" s="242" t="s">
        <v>169</v>
      </c>
      <c r="E231" s="243" t="s">
        <v>1</v>
      </c>
      <c r="F231" s="244" t="s">
        <v>289</v>
      </c>
      <c r="G231" s="241"/>
      <c r="H231" s="245">
        <v>1.76</v>
      </c>
      <c r="I231" s="246"/>
      <c r="J231" s="241"/>
      <c r="K231" s="241"/>
      <c r="L231" s="247"/>
      <c r="M231" s="248"/>
      <c r="N231" s="249"/>
      <c r="O231" s="249"/>
      <c r="P231" s="249"/>
      <c r="Q231" s="249"/>
      <c r="R231" s="249"/>
      <c r="S231" s="249"/>
      <c r="T231" s="250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1" t="s">
        <v>169</v>
      </c>
      <c r="AU231" s="251" t="s">
        <v>85</v>
      </c>
      <c r="AV231" s="13" t="s">
        <v>85</v>
      </c>
      <c r="AW231" s="13" t="s">
        <v>32</v>
      </c>
      <c r="AX231" s="13" t="s">
        <v>76</v>
      </c>
      <c r="AY231" s="251" t="s">
        <v>160</v>
      </c>
    </row>
    <row r="232" s="14" customFormat="1">
      <c r="A232" s="14"/>
      <c r="B232" s="252"/>
      <c r="C232" s="253"/>
      <c r="D232" s="242" t="s">
        <v>169</v>
      </c>
      <c r="E232" s="254" t="s">
        <v>1</v>
      </c>
      <c r="F232" s="255" t="s">
        <v>171</v>
      </c>
      <c r="G232" s="253"/>
      <c r="H232" s="256">
        <v>1.76</v>
      </c>
      <c r="I232" s="257"/>
      <c r="J232" s="253"/>
      <c r="K232" s="253"/>
      <c r="L232" s="258"/>
      <c r="M232" s="259"/>
      <c r="N232" s="260"/>
      <c r="O232" s="260"/>
      <c r="P232" s="260"/>
      <c r="Q232" s="260"/>
      <c r="R232" s="260"/>
      <c r="S232" s="260"/>
      <c r="T232" s="261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2" t="s">
        <v>169</v>
      </c>
      <c r="AU232" s="262" t="s">
        <v>85</v>
      </c>
      <c r="AV232" s="14" t="s">
        <v>172</v>
      </c>
      <c r="AW232" s="14" t="s">
        <v>32</v>
      </c>
      <c r="AX232" s="14" t="s">
        <v>76</v>
      </c>
      <c r="AY232" s="262" t="s">
        <v>160</v>
      </c>
    </row>
    <row r="233" s="15" customFormat="1">
      <c r="A233" s="15"/>
      <c r="B233" s="263"/>
      <c r="C233" s="264"/>
      <c r="D233" s="242" t="s">
        <v>169</v>
      </c>
      <c r="E233" s="265" t="s">
        <v>1</v>
      </c>
      <c r="F233" s="266" t="s">
        <v>173</v>
      </c>
      <c r="G233" s="264"/>
      <c r="H233" s="267">
        <v>1.76</v>
      </c>
      <c r="I233" s="268"/>
      <c r="J233" s="264"/>
      <c r="K233" s="264"/>
      <c r="L233" s="269"/>
      <c r="M233" s="270"/>
      <c r="N233" s="271"/>
      <c r="O233" s="271"/>
      <c r="P233" s="271"/>
      <c r="Q233" s="271"/>
      <c r="R233" s="271"/>
      <c r="S233" s="271"/>
      <c r="T233" s="272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3" t="s">
        <v>169</v>
      </c>
      <c r="AU233" s="273" t="s">
        <v>85</v>
      </c>
      <c r="AV233" s="15" t="s">
        <v>167</v>
      </c>
      <c r="AW233" s="15" t="s">
        <v>32</v>
      </c>
      <c r="AX233" s="15" t="s">
        <v>83</v>
      </c>
      <c r="AY233" s="273" t="s">
        <v>160</v>
      </c>
    </row>
    <row r="234" s="2" customFormat="1" ht="16.5" customHeight="1">
      <c r="A234" s="38"/>
      <c r="B234" s="39"/>
      <c r="C234" s="227" t="s">
        <v>290</v>
      </c>
      <c r="D234" s="227" t="s">
        <v>162</v>
      </c>
      <c r="E234" s="228" t="s">
        <v>291</v>
      </c>
      <c r="F234" s="229" t="s">
        <v>292</v>
      </c>
      <c r="G234" s="230" t="s">
        <v>165</v>
      </c>
      <c r="H234" s="231">
        <v>1.76</v>
      </c>
      <c r="I234" s="232"/>
      <c r="J234" s="233">
        <f>ROUND(I234*H234,2)</f>
        <v>0</v>
      </c>
      <c r="K234" s="229" t="s">
        <v>166</v>
      </c>
      <c r="L234" s="44"/>
      <c r="M234" s="234" t="s">
        <v>1</v>
      </c>
      <c r="N234" s="235" t="s">
        <v>41</v>
      </c>
      <c r="O234" s="91"/>
      <c r="P234" s="236">
        <f>O234*H234</f>
        <v>0</v>
      </c>
      <c r="Q234" s="236">
        <v>0</v>
      </c>
      <c r="R234" s="236">
        <f>Q234*H234</f>
        <v>0</v>
      </c>
      <c r="S234" s="236">
        <v>0</v>
      </c>
      <c r="T234" s="237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8" t="s">
        <v>167</v>
      </c>
      <c r="AT234" s="238" t="s">
        <v>162</v>
      </c>
      <c r="AU234" s="238" t="s">
        <v>85</v>
      </c>
      <c r="AY234" s="17" t="s">
        <v>160</v>
      </c>
      <c r="BE234" s="239">
        <f>IF(N234="základní",J234,0)</f>
        <v>0</v>
      </c>
      <c r="BF234" s="239">
        <f>IF(N234="snížená",J234,0)</f>
        <v>0</v>
      </c>
      <c r="BG234" s="239">
        <f>IF(N234="zákl. přenesená",J234,0)</f>
        <v>0</v>
      </c>
      <c r="BH234" s="239">
        <f>IF(N234="sníž. přenesená",J234,0)</f>
        <v>0</v>
      </c>
      <c r="BI234" s="239">
        <f>IF(N234="nulová",J234,0)</f>
        <v>0</v>
      </c>
      <c r="BJ234" s="17" t="s">
        <v>83</v>
      </c>
      <c r="BK234" s="239">
        <f>ROUND(I234*H234,2)</f>
        <v>0</v>
      </c>
      <c r="BL234" s="17" t="s">
        <v>167</v>
      </c>
      <c r="BM234" s="238" t="s">
        <v>293</v>
      </c>
    </row>
    <row r="235" s="2" customFormat="1" ht="24.15" customHeight="1">
      <c r="A235" s="38"/>
      <c r="B235" s="39"/>
      <c r="C235" s="227" t="s">
        <v>294</v>
      </c>
      <c r="D235" s="227" t="s">
        <v>162</v>
      </c>
      <c r="E235" s="228" t="s">
        <v>295</v>
      </c>
      <c r="F235" s="229" t="s">
        <v>296</v>
      </c>
      <c r="G235" s="230" t="s">
        <v>165</v>
      </c>
      <c r="H235" s="231">
        <v>5.0999999999999996</v>
      </c>
      <c r="I235" s="232"/>
      <c r="J235" s="233">
        <f>ROUND(I235*H235,2)</f>
        <v>0</v>
      </c>
      <c r="K235" s="229" t="s">
        <v>166</v>
      </c>
      <c r="L235" s="44"/>
      <c r="M235" s="234" t="s">
        <v>1</v>
      </c>
      <c r="N235" s="235" t="s">
        <v>41</v>
      </c>
      <c r="O235" s="91"/>
      <c r="P235" s="236">
        <f>O235*H235</f>
        <v>0</v>
      </c>
      <c r="Q235" s="236">
        <v>0</v>
      </c>
      <c r="R235" s="236">
        <f>Q235*H235</f>
        <v>0</v>
      </c>
      <c r="S235" s="236">
        <v>0</v>
      </c>
      <c r="T235" s="237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8" t="s">
        <v>167</v>
      </c>
      <c r="AT235" s="238" t="s">
        <v>162</v>
      </c>
      <c r="AU235" s="238" t="s">
        <v>85</v>
      </c>
      <c r="AY235" s="17" t="s">
        <v>160</v>
      </c>
      <c r="BE235" s="239">
        <f>IF(N235="základní",J235,0)</f>
        <v>0</v>
      </c>
      <c r="BF235" s="239">
        <f>IF(N235="snížená",J235,0)</f>
        <v>0</v>
      </c>
      <c r="BG235" s="239">
        <f>IF(N235="zákl. přenesená",J235,0)</f>
        <v>0</v>
      </c>
      <c r="BH235" s="239">
        <f>IF(N235="sníž. přenesená",J235,0)</f>
        <v>0</v>
      </c>
      <c r="BI235" s="239">
        <f>IF(N235="nulová",J235,0)</f>
        <v>0</v>
      </c>
      <c r="BJ235" s="17" t="s">
        <v>83</v>
      </c>
      <c r="BK235" s="239">
        <f>ROUND(I235*H235,2)</f>
        <v>0</v>
      </c>
      <c r="BL235" s="17" t="s">
        <v>167</v>
      </c>
      <c r="BM235" s="238" t="s">
        <v>297</v>
      </c>
    </row>
    <row r="236" s="13" customFormat="1">
      <c r="A236" s="13"/>
      <c r="B236" s="240"/>
      <c r="C236" s="241"/>
      <c r="D236" s="242" t="s">
        <v>169</v>
      </c>
      <c r="E236" s="243" t="s">
        <v>1</v>
      </c>
      <c r="F236" s="244" t="s">
        <v>298</v>
      </c>
      <c r="G236" s="241"/>
      <c r="H236" s="245">
        <v>5.0999999999999996</v>
      </c>
      <c r="I236" s="246"/>
      <c r="J236" s="241"/>
      <c r="K236" s="241"/>
      <c r="L236" s="247"/>
      <c r="M236" s="248"/>
      <c r="N236" s="249"/>
      <c r="O236" s="249"/>
      <c r="P236" s="249"/>
      <c r="Q236" s="249"/>
      <c r="R236" s="249"/>
      <c r="S236" s="249"/>
      <c r="T236" s="25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1" t="s">
        <v>169</v>
      </c>
      <c r="AU236" s="251" t="s">
        <v>85</v>
      </c>
      <c r="AV236" s="13" t="s">
        <v>85</v>
      </c>
      <c r="AW236" s="13" t="s">
        <v>32</v>
      </c>
      <c r="AX236" s="13" t="s">
        <v>76</v>
      </c>
      <c r="AY236" s="251" t="s">
        <v>160</v>
      </c>
    </row>
    <row r="237" s="14" customFormat="1">
      <c r="A237" s="14"/>
      <c r="B237" s="252"/>
      <c r="C237" s="253"/>
      <c r="D237" s="242" t="s">
        <v>169</v>
      </c>
      <c r="E237" s="254" t="s">
        <v>1</v>
      </c>
      <c r="F237" s="255" t="s">
        <v>171</v>
      </c>
      <c r="G237" s="253"/>
      <c r="H237" s="256">
        <v>5.0999999999999996</v>
      </c>
      <c r="I237" s="257"/>
      <c r="J237" s="253"/>
      <c r="K237" s="253"/>
      <c r="L237" s="258"/>
      <c r="M237" s="259"/>
      <c r="N237" s="260"/>
      <c r="O237" s="260"/>
      <c r="P237" s="260"/>
      <c r="Q237" s="260"/>
      <c r="R237" s="260"/>
      <c r="S237" s="260"/>
      <c r="T237" s="261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2" t="s">
        <v>169</v>
      </c>
      <c r="AU237" s="262" t="s">
        <v>85</v>
      </c>
      <c r="AV237" s="14" t="s">
        <v>172</v>
      </c>
      <c r="AW237" s="14" t="s">
        <v>32</v>
      </c>
      <c r="AX237" s="14" t="s">
        <v>76</v>
      </c>
      <c r="AY237" s="262" t="s">
        <v>160</v>
      </c>
    </row>
    <row r="238" s="15" customFormat="1">
      <c r="A238" s="15"/>
      <c r="B238" s="263"/>
      <c r="C238" s="264"/>
      <c r="D238" s="242" t="s">
        <v>169</v>
      </c>
      <c r="E238" s="265" t="s">
        <v>1</v>
      </c>
      <c r="F238" s="266" t="s">
        <v>173</v>
      </c>
      <c r="G238" s="264"/>
      <c r="H238" s="267">
        <v>5.0999999999999996</v>
      </c>
      <c r="I238" s="268"/>
      <c r="J238" s="264"/>
      <c r="K238" s="264"/>
      <c r="L238" s="269"/>
      <c r="M238" s="270"/>
      <c r="N238" s="271"/>
      <c r="O238" s="271"/>
      <c r="P238" s="271"/>
      <c r="Q238" s="271"/>
      <c r="R238" s="271"/>
      <c r="S238" s="271"/>
      <c r="T238" s="272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3" t="s">
        <v>169</v>
      </c>
      <c r="AU238" s="273" t="s">
        <v>85</v>
      </c>
      <c r="AV238" s="15" t="s">
        <v>167</v>
      </c>
      <c r="AW238" s="15" t="s">
        <v>32</v>
      </c>
      <c r="AX238" s="15" t="s">
        <v>83</v>
      </c>
      <c r="AY238" s="273" t="s">
        <v>160</v>
      </c>
    </row>
    <row r="239" s="2" customFormat="1" ht="24.15" customHeight="1">
      <c r="A239" s="38"/>
      <c r="B239" s="39"/>
      <c r="C239" s="274" t="s">
        <v>299</v>
      </c>
      <c r="D239" s="274" t="s">
        <v>211</v>
      </c>
      <c r="E239" s="275" t="s">
        <v>300</v>
      </c>
      <c r="F239" s="276" t="s">
        <v>301</v>
      </c>
      <c r="G239" s="277" t="s">
        <v>165</v>
      </c>
      <c r="H239" s="278">
        <v>5.2530000000000001</v>
      </c>
      <c r="I239" s="279"/>
      <c r="J239" s="280">
        <f>ROUND(I239*H239,2)</f>
        <v>0</v>
      </c>
      <c r="K239" s="276" t="s">
        <v>166</v>
      </c>
      <c r="L239" s="281"/>
      <c r="M239" s="282" t="s">
        <v>1</v>
      </c>
      <c r="N239" s="283" t="s">
        <v>41</v>
      </c>
      <c r="O239" s="91"/>
      <c r="P239" s="236">
        <f>O239*H239</f>
        <v>0</v>
      </c>
      <c r="Q239" s="236">
        <v>0.0114</v>
      </c>
      <c r="R239" s="236">
        <f>Q239*H239</f>
        <v>0.059884200000000005</v>
      </c>
      <c r="S239" s="236">
        <v>0</v>
      </c>
      <c r="T239" s="23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8" t="s">
        <v>201</v>
      </c>
      <c r="AT239" s="238" t="s">
        <v>211</v>
      </c>
      <c r="AU239" s="238" t="s">
        <v>85</v>
      </c>
      <c r="AY239" s="17" t="s">
        <v>160</v>
      </c>
      <c r="BE239" s="239">
        <f>IF(N239="základní",J239,0)</f>
        <v>0</v>
      </c>
      <c r="BF239" s="239">
        <f>IF(N239="snížená",J239,0)</f>
        <v>0</v>
      </c>
      <c r="BG239" s="239">
        <f>IF(N239="zákl. přenesená",J239,0)</f>
        <v>0</v>
      </c>
      <c r="BH239" s="239">
        <f>IF(N239="sníž. přenesená",J239,0)</f>
        <v>0</v>
      </c>
      <c r="BI239" s="239">
        <f>IF(N239="nulová",J239,0)</f>
        <v>0</v>
      </c>
      <c r="BJ239" s="17" t="s">
        <v>83</v>
      </c>
      <c r="BK239" s="239">
        <f>ROUND(I239*H239,2)</f>
        <v>0</v>
      </c>
      <c r="BL239" s="17" t="s">
        <v>167</v>
      </c>
      <c r="BM239" s="238" t="s">
        <v>302</v>
      </c>
    </row>
    <row r="240" s="13" customFormat="1">
      <c r="A240" s="13"/>
      <c r="B240" s="240"/>
      <c r="C240" s="241"/>
      <c r="D240" s="242" t="s">
        <v>169</v>
      </c>
      <c r="E240" s="241"/>
      <c r="F240" s="244" t="s">
        <v>303</v>
      </c>
      <c r="G240" s="241"/>
      <c r="H240" s="245">
        <v>5.2530000000000001</v>
      </c>
      <c r="I240" s="246"/>
      <c r="J240" s="241"/>
      <c r="K240" s="241"/>
      <c r="L240" s="247"/>
      <c r="M240" s="248"/>
      <c r="N240" s="249"/>
      <c r="O240" s="249"/>
      <c r="P240" s="249"/>
      <c r="Q240" s="249"/>
      <c r="R240" s="249"/>
      <c r="S240" s="249"/>
      <c r="T240" s="250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1" t="s">
        <v>169</v>
      </c>
      <c r="AU240" s="251" t="s">
        <v>85</v>
      </c>
      <c r="AV240" s="13" t="s">
        <v>85</v>
      </c>
      <c r="AW240" s="13" t="s">
        <v>4</v>
      </c>
      <c r="AX240" s="13" t="s">
        <v>83</v>
      </c>
      <c r="AY240" s="251" t="s">
        <v>160</v>
      </c>
    </row>
    <row r="241" s="12" customFormat="1" ht="22.8" customHeight="1">
      <c r="A241" s="12"/>
      <c r="B241" s="211"/>
      <c r="C241" s="212"/>
      <c r="D241" s="213" t="s">
        <v>75</v>
      </c>
      <c r="E241" s="225" t="s">
        <v>186</v>
      </c>
      <c r="F241" s="225" t="s">
        <v>304</v>
      </c>
      <c r="G241" s="212"/>
      <c r="H241" s="212"/>
      <c r="I241" s="215"/>
      <c r="J241" s="226">
        <f>BK241</f>
        <v>0</v>
      </c>
      <c r="K241" s="212"/>
      <c r="L241" s="217"/>
      <c r="M241" s="218"/>
      <c r="N241" s="219"/>
      <c r="O241" s="219"/>
      <c r="P241" s="220">
        <f>SUM(P242:P245)</f>
        <v>0</v>
      </c>
      <c r="Q241" s="219"/>
      <c r="R241" s="220">
        <f>SUM(R242:R245)</f>
        <v>4.4830000000000005</v>
      </c>
      <c r="S241" s="219"/>
      <c r="T241" s="221">
        <f>SUM(T242:T245)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22" t="s">
        <v>83</v>
      </c>
      <c r="AT241" s="223" t="s">
        <v>75</v>
      </c>
      <c r="AU241" s="223" t="s">
        <v>83</v>
      </c>
      <c r="AY241" s="222" t="s">
        <v>160</v>
      </c>
      <c r="BK241" s="224">
        <f>SUM(BK242:BK245)</f>
        <v>0</v>
      </c>
    </row>
    <row r="242" s="2" customFormat="1" ht="21.75" customHeight="1">
      <c r="A242" s="38"/>
      <c r="B242" s="39"/>
      <c r="C242" s="227" t="s">
        <v>305</v>
      </c>
      <c r="D242" s="227" t="s">
        <v>162</v>
      </c>
      <c r="E242" s="228" t="s">
        <v>306</v>
      </c>
      <c r="F242" s="229" t="s">
        <v>307</v>
      </c>
      <c r="G242" s="230" t="s">
        <v>165</v>
      </c>
      <c r="H242" s="231">
        <v>20</v>
      </c>
      <c r="I242" s="232"/>
      <c r="J242" s="233">
        <f>ROUND(I242*H242,2)</f>
        <v>0</v>
      </c>
      <c r="K242" s="229" t="s">
        <v>166</v>
      </c>
      <c r="L242" s="44"/>
      <c r="M242" s="234" t="s">
        <v>1</v>
      </c>
      <c r="N242" s="235" t="s">
        <v>41</v>
      </c>
      <c r="O242" s="91"/>
      <c r="P242" s="236">
        <f>O242*H242</f>
        <v>0</v>
      </c>
      <c r="Q242" s="236">
        <v>0</v>
      </c>
      <c r="R242" s="236">
        <f>Q242*H242</f>
        <v>0</v>
      </c>
      <c r="S242" s="236">
        <v>0</v>
      </c>
      <c r="T242" s="23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38" t="s">
        <v>167</v>
      </c>
      <c r="AT242" s="238" t="s">
        <v>162</v>
      </c>
      <c r="AU242" s="238" t="s">
        <v>85</v>
      </c>
      <c r="AY242" s="17" t="s">
        <v>160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7" t="s">
        <v>83</v>
      </c>
      <c r="BK242" s="239">
        <f>ROUND(I242*H242,2)</f>
        <v>0</v>
      </c>
      <c r="BL242" s="17" t="s">
        <v>167</v>
      </c>
      <c r="BM242" s="238" t="s">
        <v>308</v>
      </c>
    </row>
    <row r="243" s="2" customFormat="1" ht="24.15" customHeight="1">
      <c r="A243" s="38"/>
      <c r="B243" s="39"/>
      <c r="C243" s="227" t="s">
        <v>309</v>
      </c>
      <c r="D243" s="227" t="s">
        <v>162</v>
      </c>
      <c r="E243" s="228" t="s">
        <v>310</v>
      </c>
      <c r="F243" s="229" t="s">
        <v>311</v>
      </c>
      <c r="G243" s="230" t="s">
        <v>165</v>
      </c>
      <c r="H243" s="231">
        <v>20</v>
      </c>
      <c r="I243" s="232"/>
      <c r="J243" s="233">
        <f>ROUND(I243*H243,2)</f>
        <v>0</v>
      </c>
      <c r="K243" s="229" t="s">
        <v>166</v>
      </c>
      <c r="L243" s="44"/>
      <c r="M243" s="234" t="s">
        <v>1</v>
      </c>
      <c r="N243" s="235" t="s">
        <v>41</v>
      </c>
      <c r="O243" s="91"/>
      <c r="P243" s="236">
        <f>O243*H243</f>
        <v>0</v>
      </c>
      <c r="Q243" s="236">
        <v>0.089219999999999994</v>
      </c>
      <c r="R243" s="236">
        <f>Q243*H243</f>
        <v>1.7843999999999998</v>
      </c>
      <c r="S243" s="236">
        <v>0</v>
      </c>
      <c r="T243" s="23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8" t="s">
        <v>167</v>
      </c>
      <c r="AT243" s="238" t="s">
        <v>162</v>
      </c>
      <c r="AU243" s="238" t="s">
        <v>85</v>
      </c>
      <c r="AY243" s="17" t="s">
        <v>160</v>
      </c>
      <c r="BE243" s="239">
        <f>IF(N243="základní",J243,0)</f>
        <v>0</v>
      </c>
      <c r="BF243" s="239">
        <f>IF(N243="snížená",J243,0)</f>
        <v>0</v>
      </c>
      <c r="BG243" s="239">
        <f>IF(N243="zákl. přenesená",J243,0)</f>
        <v>0</v>
      </c>
      <c r="BH243" s="239">
        <f>IF(N243="sníž. přenesená",J243,0)</f>
        <v>0</v>
      </c>
      <c r="BI243" s="239">
        <f>IF(N243="nulová",J243,0)</f>
        <v>0</v>
      </c>
      <c r="BJ243" s="17" t="s">
        <v>83</v>
      </c>
      <c r="BK243" s="239">
        <f>ROUND(I243*H243,2)</f>
        <v>0</v>
      </c>
      <c r="BL243" s="17" t="s">
        <v>167</v>
      </c>
      <c r="BM243" s="238" t="s">
        <v>312</v>
      </c>
    </row>
    <row r="244" s="2" customFormat="1" ht="24.15" customHeight="1">
      <c r="A244" s="38"/>
      <c r="B244" s="39"/>
      <c r="C244" s="274" t="s">
        <v>313</v>
      </c>
      <c r="D244" s="274" t="s">
        <v>211</v>
      </c>
      <c r="E244" s="275" t="s">
        <v>314</v>
      </c>
      <c r="F244" s="276" t="s">
        <v>315</v>
      </c>
      <c r="G244" s="277" t="s">
        <v>165</v>
      </c>
      <c r="H244" s="278">
        <v>20.600000000000001</v>
      </c>
      <c r="I244" s="279"/>
      <c r="J244" s="280">
        <f>ROUND(I244*H244,2)</f>
        <v>0</v>
      </c>
      <c r="K244" s="276" t="s">
        <v>166</v>
      </c>
      <c r="L244" s="281"/>
      <c r="M244" s="282" t="s">
        <v>1</v>
      </c>
      <c r="N244" s="283" t="s">
        <v>41</v>
      </c>
      <c r="O244" s="91"/>
      <c r="P244" s="236">
        <f>O244*H244</f>
        <v>0</v>
      </c>
      <c r="Q244" s="236">
        <v>0.13100000000000001</v>
      </c>
      <c r="R244" s="236">
        <f>Q244*H244</f>
        <v>2.6986000000000003</v>
      </c>
      <c r="S244" s="236">
        <v>0</v>
      </c>
      <c r="T244" s="237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38" t="s">
        <v>201</v>
      </c>
      <c r="AT244" s="238" t="s">
        <v>211</v>
      </c>
      <c r="AU244" s="238" t="s">
        <v>85</v>
      </c>
      <c r="AY244" s="17" t="s">
        <v>160</v>
      </c>
      <c r="BE244" s="239">
        <f>IF(N244="základní",J244,0)</f>
        <v>0</v>
      </c>
      <c r="BF244" s="239">
        <f>IF(N244="snížená",J244,0)</f>
        <v>0</v>
      </c>
      <c r="BG244" s="239">
        <f>IF(N244="zákl. přenesená",J244,0)</f>
        <v>0</v>
      </c>
      <c r="BH244" s="239">
        <f>IF(N244="sníž. přenesená",J244,0)</f>
        <v>0</v>
      </c>
      <c r="BI244" s="239">
        <f>IF(N244="nulová",J244,0)</f>
        <v>0</v>
      </c>
      <c r="BJ244" s="17" t="s">
        <v>83</v>
      </c>
      <c r="BK244" s="239">
        <f>ROUND(I244*H244,2)</f>
        <v>0</v>
      </c>
      <c r="BL244" s="17" t="s">
        <v>167</v>
      </c>
      <c r="BM244" s="238" t="s">
        <v>316</v>
      </c>
    </row>
    <row r="245" s="13" customFormat="1">
      <c r="A245" s="13"/>
      <c r="B245" s="240"/>
      <c r="C245" s="241"/>
      <c r="D245" s="242" t="s">
        <v>169</v>
      </c>
      <c r="E245" s="241"/>
      <c r="F245" s="244" t="s">
        <v>317</v>
      </c>
      <c r="G245" s="241"/>
      <c r="H245" s="245">
        <v>20.600000000000001</v>
      </c>
      <c r="I245" s="246"/>
      <c r="J245" s="241"/>
      <c r="K245" s="241"/>
      <c r="L245" s="247"/>
      <c r="M245" s="248"/>
      <c r="N245" s="249"/>
      <c r="O245" s="249"/>
      <c r="P245" s="249"/>
      <c r="Q245" s="249"/>
      <c r="R245" s="249"/>
      <c r="S245" s="249"/>
      <c r="T245" s="250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1" t="s">
        <v>169</v>
      </c>
      <c r="AU245" s="251" t="s">
        <v>85</v>
      </c>
      <c r="AV245" s="13" t="s">
        <v>85</v>
      </c>
      <c r="AW245" s="13" t="s">
        <v>4</v>
      </c>
      <c r="AX245" s="13" t="s">
        <v>83</v>
      </c>
      <c r="AY245" s="251" t="s">
        <v>160</v>
      </c>
    </row>
    <row r="246" s="12" customFormat="1" ht="22.8" customHeight="1">
      <c r="A246" s="12"/>
      <c r="B246" s="211"/>
      <c r="C246" s="212"/>
      <c r="D246" s="213" t="s">
        <v>75</v>
      </c>
      <c r="E246" s="225" t="s">
        <v>191</v>
      </c>
      <c r="F246" s="225" t="s">
        <v>318</v>
      </c>
      <c r="G246" s="212"/>
      <c r="H246" s="212"/>
      <c r="I246" s="215"/>
      <c r="J246" s="226">
        <f>BK246</f>
        <v>0</v>
      </c>
      <c r="K246" s="212"/>
      <c r="L246" s="217"/>
      <c r="M246" s="218"/>
      <c r="N246" s="219"/>
      <c r="O246" s="219"/>
      <c r="P246" s="220">
        <f>SUM(P247:P387)</f>
        <v>0</v>
      </c>
      <c r="Q246" s="219"/>
      <c r="R246" s="220">
        <f>SUM(R247:R387)</f>
        <v>17.909261700000002</v>
      </c>
      <c r="S246" s="219"/>
      <c r="T246" s="221">
        <f>SUM(T247:T387)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22" t="s">
        <v>83</v>
      </c>
      <c r="AT246" s="223" t="s">
        <v>75</v>
      </c>
      <c r="AU246" s="223" t="s">
        <v>83</v>
      </c>
      <c r="AY246" s="222" t="s">
        <v>160</v>
      </c>
      <c r="BK246" s="224">
        <f>SUM(BK247:BK387)</f>
        <v>0</v>
      </c>
    </row>
    <row r="247" s="2" customFormat="1" ht="24.15" customHeight="1">
      <c r="A247" s="38"/>
      <c r="B247" s="39"/>
      <c r="C247" s="227" t="s">
        <v>319</v>
      </c>
      <c r="D247" s="227" t="s">
        <v>162</v>
      </c>
      <c r="E247" s="228" t="s">
        <v>320</v>
      </c>
      <c r="F247" s="229" t="s">
        <v>321</v>
      </c>
      <c r="G247" s="230" t="s">
        <v>322</v>
      </c>
      <c r="H247" s="231">
        <v>304.39999999999998</v>
      </c>
      <c r="I247" s="232"/>
      <c r="J247" s="233">
        <f>ROUND(I247*H247,2)</f>
        <v>0</v>
      </c>
      <c r="K247" s="229" t="s">
        <v>166</v>
      </c>
      <c r="L247" s="44"/>
      <c r="M247" s="234" t="s">
        <v>1</v>
      </c>
      <c r="N247" s="235" t="s">
        <v>41</v>
      </c>
      <c r="O247" s="91"/>
      <c r="P247" s="236">
        <f>O247*H247</f>
        <v>0</v>
      </c>
      <c r="Q247" s="236">
        <v>0.0015</v>
      </c>
      <c r="R247" s="236">
        <f>Q247*H247</f>
        <v>0.45659999999999995</v>
      </c>
      <c r="S247" s="236">
        <v>0</v>
      </c>
      <c r="T247" s="237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8" t="s">
        <v>167</v>
      </c>
      <c r="AT247" s="238" t="s">
        <v>162</v>
      </c>
      <c r="AU247" s="238" t="s">
        <v>85</v>
      </c>
      <c r="AY247" s="17" t="s">
        <v>160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7" t="s">
        <v>83</v>
      </c>
      <c r="BK247" s="239">
        <f>ROUND(I247*H247,2)</f>
        <v>0</v>
      </c>
      <c r="BL247" s="17" t="s">
        <v>167</v>
      </c>
      <c r="BM247" s="238" t="s">
        <v>323</v>
      </c>
    </row>
    <row r="248" s="13" customFormat="1">
      <c r="A248" s="13"/>
      <c r="B248" s="240"/>
      <c r="C248" s="241"/>
      <c r="D248" s="242" t="s">
        <v>169</v>
      </c>
      <c r="E248" s="243" t="s">
        <v>1</v>
      </c>
      <c r="F248" s="244" t="s">
        <v>324</v>
      </c>
      <c r="G248" s="241"/>
      <c r="H248" s="245">
        <v>294.39999999999998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169</v>
      </c>
      <c r="AU248" s="251" t="s">
        <v>85</v>
      </c>
      <c r="AV248" s="13" t="s">
        <v>85</v>
      </c>
      <c r="AW248" s="13" t="s">
        <v>32</v>
      </c>
      <c r="AX248" s="13" t="s">
        <v>76</v>
      </c>
      <c r="AY248" s="251" t="s">
        <v>160</v>
      </c>
    </row>
    <row r="249" s="13" customFormat="1">
      <c r="A249" s="13"/>
      <c r="B249" s="240"/>
      <c r="C249" s="241"/>
      <c r="D249" s="242" t="s">
        <v>169</v>
      </c>
      <c r="E249" s="243" t="s">
        <v>1</v>
      </c>
      <c r="F249" s="244" t="s">
        <v>325</v>
      </c>
      <c r="G249" s="241"/>
      <c r="H249" s="245">
        <v>10</v>
      </c>
      <c r="I249" s="246"/>
      <c r="J249" s="241"/>
      <c r="K249" s="241"/>
      <c r="L249" s="247"/>
      <c r="M249" s="248"/>
      <c r="N249" s="249"/>
      <c r="O249" s="249"/>
      <c r="P249" s="249"/>
      <c r="Q249" s="249"/>
      <c r="R249" s="249"/>
      <c r="S249" s="249"/>
      <c r="T249" s="250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1" t="s">
        <v>169</v>
      </c>
      <c r="AU249" s="251" t="s">
        <v>85</v>
      </c>
      <c r="AV249" s="13" t="s">
        <v>85</v>
      </c>
      <c r="AW249" s="13" t="s">
        <v>32</v>
      </c>
      <c r="AX249" s="13" t="s">
        <v>76</v>
      </c>
      <c r="AY249" s="251" t="s">
        <v>160</v>
      </c>
    </row>
    <row r="250" s="14" customFormat="1">
      <c r="A250" s="14"/>
      <c r="B250" s="252"/>
      <c r="C250" s="253"/>
      <c r="D250" s="242" t="s">
        <v>169</v>
      </c>
      <c r="E250" s="254" t="s">
        <v>1</v>
      </c>
      <c r="F250" s="255" t="s">
        <v>171</v>
      </c>
      <c r="G250" s="253"/>
      <c r="H250" s="256">
        <v>304.39999999999998</v>
      </c>
      <c r="I250" s="257"/>
      <c r="J250" s="253"/>
      <c r="K250" s="253"/>
      <c r="L250" s="258"/>
      <c r="M250" s="259"/>
      <c r="N250" s="260"/>
      <c r="O250" s="260"/>
      <c r="P250" s="260"/>
      <c r="Q250" s="260"/>
      <c r="R250" s="260"/>
      <c r="S250" s="260"/>
      <c r="T250" s="261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2" t="s">
        <v>169</v>
      </c>
      <c r="AU250" s="262" t="s">
        <v>85</v>
      </c>
      <c r="AV250" s="14" t="s">
        <v>172</v>
      </c>
      <c r="AW250" s="14" t="s">
        <v>32</v>
      </c>
      <c r="AX250" s="14" t="s">
        <v>76</v>
      </c>
      <c r="AY250" s="262" t="s">
        <v>160</v>
      </c>
    </row>
    <row r="251" s="15" customFormat="1">
      <c r="A251" s="15"/>
      <c r="B251" s="263"/>
      <c r="C251" s="264"/>
      <c r="D251" s="242" t="s">
        <v>169</v>
      </c>
      <c r="E251" s="265" t="s">
        <v>1</v>
      </c>
      <c r="F251" s="266" t="s">
        <v>173</v>
      </c>
      <c r="G251" s="264"/>
      <c r="H251" s="267">
        <v>304.39999999999998</v>
      </c>
      <c r="I251" s="268"/>
      <c r="J251" s="264"/>
      <c r="K251" s="264"/>
      <c r="L251" s="269"/>
      <c r="M251" s="270"/>
      <c r="N251" s="271"/>
      <c r="O251" s="271"/>
      <c r="P251" s="271"/>
      <c r="Q251" s="271"/>
      <c r="R251" s="271"/>
      <c r="S251" s="271"/>
      <c r="T251" s="272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3" t="s">
        <v>169</v>
      </c>
      <c r="AU251" s="273" t="s">
        <v>85</v>
      </c>
      <c r="AV251" s="15" t="s">
        <v>167</v>
      </c>
      <c r="AW251" s="15" t="s">
        <v>32</v>
      </c>
      <c r="AX251" s="15" t="s">
        <v>83</v>
      </c>
      <c r="AY251" s="273" t="s">
        <v>160</v>
      </c>
    </row>
    <row r="252" s="2" customFormat="1" ht="24.15" customHeight="1">
      <c r="A252" s="38"/>
      <c r="B252" s="39"/>
      <c r="C252" s="227" t="s">
        <v>326</v>
      </c>
      <c r="D252" s="227" t="s">
        <v>162</v>
      </c>
      <c r="E252" s="228" t="s">
        <v>327</v>
      </c>
      <c r="F252" s="229" t="s">
        <v>328</v>
      </c>
      <c r="G252" s="230" t="s">
        <v>165</v>
      </c>
      <c r="H252" s="231">
        <v>36.810000000000002</v>
      </c>
      <c r="I252" s="232"/>
      <c r="J252" s="233">
        <f>ROUND(I252*H252,2)</f>
        <v>0</v>
      </c>
      <c r="K252" s="229" t="s">
        <v>166</v>
      </c>
      <c r="L252" s="44"/>
      <c r="M252" s="234" t="s">
        <v>1</v>
      </c>
      <c r="N252" s="235" t="s">
        <v>41</v>
      </c>
      <c r="O252" s="91"/>
      <c r="P252" s="236">
        <f>O252*H252</f>
        <v>0</v>
      </c>
      <c r="Q252" s="236">
        <v>0.0014</v>
      </c>
      <c r="R252" s="236">
        <f>Q252*H252</f>
        <v>0.051534000000000003</v>
      </c>
      <c r="S252" s="236">
        <v>0</v>
      </c>
      <c r="T252" s="23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38" t="s">
        <v>167</v>
      </c>
      <c r="AT252" s="238" t="s">
        <v>162</v>
      </c>
      <c r="AU252" s="238" t="s">
        <v>85</v>
      </c>
      <c r="AY252" s="17" t="s">
        <v>160</v>
      </c>
      <c r="BE252" s="239">
        <f>IF(N252="základní",J252,0)</f>
        <v>0</v>
      </c>
      <c r="BF252" s="239">
        <f>IF(N252="snížená",J252,0)</f>
        <v>0</v>
      </c>
      <c r="BG252" s="239">
        <f>IF(N252="zákl. přenesená",J252,0)</f>
        <v>0</v>
      </c>
      <c r="BH252" s="239">
        <f>IF(N252="sníž. přenesená",J252,0)</f>
        <v>0</v>
      </c>
      <c r="BI252" s="239">
        <f>IF(N252="nulová",J252,0)</f>
        <v>0</v>
      </c>
      <c r="BJ252" s="17" t="s">
        <v>83</v>
      </c>
      <c r="BK252" s="239">
        <f>ROUND(I252*H252,2)</f>
        <v>0</v>
      </c>
      <c r="BL252" s="17" t="s">
        <v>167</v>
      </c>
      <c r="BM252" s="238" t="s">
        <v>329</v>
      </c>
    </row>
    <row r="253" s="13" customFormat="1">
      <c r="A253" s="13"/>
      <c r="B253" s="240"/>
      <c r="C253" s="241"/>
      <c r="D253" s="242" t="s">
        <v>169</v>
      </c>
      <c r="E253" s="243" t="s">
        <v>1</v>
      </c>
      <c r="F253" s="244" t="s">
        <v>330</v>
      </c>
      <c r="G253" s="241"/>
      <c r="H253" s="245">
        <v>36.810000000000002</v>
      </c>
      <c r="I253" s="246"/>
      <c r="J253" s="241"/>
      <c r="K253" s="241"/>
      <c r="L253" s="247"/>
      <c r="M253" s="248"/>
      <c r="N253" s="249"/>
      <c r="O253" s="249"/>
      <c r="P253" s="249"/>
      <c r="Q253" s="249"/>
      <c r="R253" s="249"/>
      <c r="S253" s="249"/>
      <c r="T253" s="250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1" t="s">
        <v>169</v>
      </c>
      <c r="AU253" s="251" t="s">
        <v>85</v>
      </c>
      <c r="AV253" s="13" t="s">
        <v>85</v>
      </c>
      <c r="AW253" s="13" t="s">
        <v>32</v>
      </c>
      <c r="AX253" s="13" t="s">
        <v>76</v>
      </c>
      <c r="AY253" s="251" t="s">
        <v>160</v>
      </c>
    </row>
    <row r="254" s="14" customFormat="1">
      <c r="A254" s="14"/>
      <c r="B254" s="252"/>
      <c r="C254" s="253"/>
      <c r="D254" s="242" t="s">
        <v>169</v>
      </c>
      <c r="E254" s="254" t="s">
        <v>1</v>
      </c>
      <c r="F254" s="255" t="s">
        <v>171</v>
      </c>
      <c r="G254" s="253"/>
      <c r="H254" s="256">
        <v>36.810000000000002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2" t="s">
        <v>169</v>
      </c>
      <c r="AU254" s="262" t="s">
        <v>85</v>
      </c>
      <c r="AV254" s="14" t="s">
        <v>172</v>
      </c>
      <c r="AW254" s="14" t="s">
        <v>32</v>
      </c>
      <c r="AX254" s="14" t="s">
        <v>76</v>
      </c>
      <c r="AY254" s="262" t="s">
        <v>160</v>
      </c>
    </row>
    <row r="255" s="15" customFormat="1">
      <c r="A255" s="15"/>
      <c r="B255" s="263"/>
      <c r="C255" s="264"/>
      <c r="D255" s="242" t="s">
        <v>169</v>
      </c>
      <c r="E255" s="265" t="s">
        <v>1</v>
      </c>
      <c r="F255" s="266" t="s">
        <v>173</v>
      </c>
      <c r="G255" s="264"/>
      <c r="H255" s="267">
        <v>36.810000000000002</v>
      </c>
      <c r="I255" s="268"/>
      <c r="J255" s="264"/>
      <c r="K255" s="264"/>
      <c r="L255" s="269"/>
      <c r="M255" s="270"/>
      <c r="N255" s="271"/>
      <c r="O255" s="271"/>
      <c r="P255" s="271"/>
      <c r="Q255" s="271"/>
      <c r="R255" s="271"/>
      <c r="S255" s="271"/>
      <c r="T255" s="272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3" t="s">
        <v>169</v>
      </c>
      <c r="AU255" s="273" t="s">
        <v>85</v>
      </c>
      <c r="AV255" s="15" t="s">
        <v>167</v>
      </c>
      <c r="AW255" s="15" t="s">
        <v>32</v>
      </c>
      <c r="AX255" s="15" t="s">
        <v>83</v>
      </c>
      <c r="AY255" s="273" t="s">
        <v>160</v>
      </c>
    </row>
    <row r="256" s="2" customFormat="1" ht="24.15" customHeight="1">
      <c r="A256" s="38"/>
      <c r="B256" s="39"/>
      <c r="C256" s="227" t="s">
        <v>331</v>
      </c>
      <c r="D256" s="227" t="s">
        <v>162</v>
      </c>
      <c r="E256" s="228" t="s">
        <v>332</v>
      </c>
      <c r="F256" s="229" t="s">
        <v>333</v>
      </c>
      <c r="G256" s="230" t="s">
        <v>165</v>
      </c>
      <c r="H256" s="231">
        <v>185.96000000000001</v>
      </c>
      <c r="I256" s="232"/>
      <c r="J256" s="233">
        <f>ROUND(I256*H256,2)</f>
        <v>0</v>
      </c>
      <c r="K256" s="229" t="s">
        <v>166</v>
      </c>
      <c r="L256" s="44"/>
      <c r="M256" s="234" t="s">
        <v>1</v>
      </c>
      <c r="N256" s="235" t="s">
        <v>41</v>
      </c>
      <c r="O256" s="91"/>
      <c r="P256" s="236">
        <f>O256*H256</f>
        <v>0</v>
      </c>
      <c r="Q256" s="236">
        <v>0.0049399999999999999</v>
      </c>
      <c r="R256" s="236">
        <f>Q256*H256</f>
        <v>0.91864240000000008</v>
      </c>
      <c r="S256" s="236">
        <v>0</v>
      </c>
      <c r="T256" s="23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8" t="s">
        <v>167</v>
      </c>
      <c r="AT256" s="238" t="s">
        <v>162</v>
      </c>
      <c r="AU256" s="238" t="s">
        <v>85</v>
      </c>
      <c r="AY256" s="17" t="s">
        <v>160</v>
      </c>
      <c r="BE256" s="239">
        <f>IF(N256="základní",J256,0)</f>
        <v>0</v>
      </c>
      <c r="BF256" s="239">
        <f>IF(N256="snížená",J256,0)</f>
        <v>0</v>
      </c>
      <c r="BG256" s="239">
        <f>IF(N256="zákl. přenesená",J256,0)</f>
        <v>0</v>
      </c>
      <c r="BH256" s="239">
        <f>IF(N256="sníž. přenesená",J256,0)</f>
        <v>0</v>
      </c>
      <c r="BI256" s="239">
        <f>IF(N256="nulová",J256,0)</f>
        <v>0</v>
      </c>
      <c r="BJ256" s="17" t="s">
        <v>83</v>
      </c>
      <c r="BK256" s="239">
        <f>ROUND(I256*H256,2)</f>
        <v>0</v>
      </c>
      <c r="BL256" s="17" t="s">
        <v>167</v>
      </c>
      <c r="BM256" s="238" t="s">
        <v>334</v>
      </c>
    </row>
    <row r="257" s="13" customFormat="1">
      <c r="A257" s="13"/>
      <c r="B257" s="240"/>
      <c r="C257" s="241"/>
      <c r="D257" s="242" t="s">
        <v>169</v>
      </c>
      <c r="E257" s="243" t="s">
        <v>1</v>
      </c>
      <c r="F257" s="244" t="s">
        <v>335</v>
      </c>
      <c r="G257" s="241"/>
      <c r="H257" s="245">
        <v>149.15000000000001</v>
      </c>
      <c r="I257" s="246"/>
      <c r="J257" s="241"/>
      <c r="K257" s="241"/>
      <c r="L257" s="247"/>
      <c r="M257" s="248"/>
      <c r="N257" s="249"/>
      <c r="O257" s="249"/>
      <c r="P257" s="249"/>
      <c r="Q257" s="249"/>
      <c r="R257" s="249"/>
      <c r="S257" s="249"/>
      <c r="T257" s="250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1" t="s">
        <v>169</v>
      </c>
      <c r="AU257" s="251" t="s">
        <v>85</v>
      </c>
      <c r="AV257" s="13" t="s">
        <v>85</v>
      </c>
      <c r="AW257" s="13" t="s">
        <v>32</v>
      </c>
      <c r="AX257" s="13" t="s">
        <v>76</v>
      </c>
      <c r="AY257" s="251" t="s">
        <v>160</v>
      </c>
    </row>
    <row r="258" s="13" customFormat="1">
      <c r="A258" s="13"/>
      <c r="B258" s="240"/>
      <c r="C258" s="241"/>
      <c r="D258" s="242" t="s">
        <v>169</v>
      </c>
      <c r="E258" s="243" t="s">
        <v>1</v>
      </c>
      <c r="F258" s="244" t="s">
        <v>330</v>
      </c>
      <c r="G258" s="241"/>
      <c r="H258" s="245">
        <v>36.810000000000002</v>
      </c>
      <c r="I258" s="246"/>
      <c r="J258" s="241"/>
      <c r="K258" s="241"/>
      <c r="L258" s="247"/>
      <c r="M258" s="248"/>
      <c r="N258" s="249"/>
      <c r="O258" s="249"/>
      <c r="P258" s="249"/>
      <c r="Q258" s="249"/>
      <c r="R258" s="249"/>
      <c r="S258" s="249"/>
      <c r="T258" s="250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1" t="s">
        <v>169</v>
      </c>
      <c r="AU258" s="251" t="s">
        <v>85</v>
      </c>
      <c r="AV258" s="13" t="s">
        <v>85</v>
      </c>
      <c r="AW258" s="13" t="s">
        <v>32</v>
      </c>
      <c r="AX258" s="13" t="s">
        <v>76</v>
      </c>
      <c r="AY258" s="251" t="s">
        <v>160</v>
      </c>
    </row>
    <row r="259" s="14" customFormat="1">
      <c r="A259" s="14"/>
      <c r="B259" s="252"/>
      <c r="C259" s="253"/>
      <c r="D259" s="242" t="s">
        <v>169</v>
      </c>
      <c r="E259" s="254" t="s">
        <v>1</v>
      </c>
      <c r="F259" s="255" t="s">
        <v>171</v>
      </c>
      <c r="G259" s="253"/>
      <c r="H259" s="256">
        <v>185.96000000000001</v>
      </c>
      <c r="I259" s="257"/>
      <c r="J259" s="253"/>
      <c r="K259" s="253"/>
      <c r="L259" s="258"/>
      <c r="M259" s="259"/>
      <c r="N259" s="260"/>
      <c r="O259" s="260"/>
      <c r="P259" s="260"/>
      <c r="Q259" s="260"/>
      <c r="R259" s="260"/>
      <c r="S259" s="260"/>
      <c r="T259" s="261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2" t="s">
        <v>169</v>
      </c>
      <c r="AU259" s="262" t="s">
        <v>85</v>
      </c>
      <c r="AV259" s="14" t="s">
        <v>172</v>
      </c>
      <c r="AW259" s="14" t="s">
        <v>32</v>
      </c>
      <c r="AX259" s="14" t="s">
        <v>76</v>
      </c>
      <c r="AY259" s="262" t="s">
        <v>160</v>
      </c>
    </row>
    <row r="260" s="15" customFormat="1">
      <c r="A260" s="15"/>
      <c r="B260" s="263"/>
      <c r="C260" s="264"/>
      <c r="D260" s="242" t="s">
        <v>169</v>
      </c>
      <c r="E260" s="265" t="s">
        <v>1</v>
      </c>
      <c r="F260" s="266" t="s">
        <v>173</v>
      </c>
      <c r="G260" s="264"/>
      <c r="H260" s="267">
        <v>185.96000000000001</v>
      </c>
      <c r="I260" s="268"/>
      <c r="J260" s="264"/>
      <c r="K260" s="264"/>
      <c r="L260" s="269"/>
      <c r="M260" s="270"/>
      <c r="N260" s="271"/>
      <c r="O260" s="271"/>
      <c r="P260" s="271"/>
      <c r="Q260" s="271"/>
      <c r="R260" s="271"/>
      <c r="S260" s="271"/>
      <c r="T260" s="272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3" t="s">
        <v>169</v>
      </c>
      <c r="AU260" s="273" t="s">
        <v>85</v>
      </c>
      <c r="AV260" s="15" t="s">
        <v>167</v>
      </c>
      <c r="AW260" s="15" t="s">
        <v>32</v>
      </c>
      <c r="AX260" s="15" t="s">
        <v>83</v>
      </c>
      <c r="AY260" s="273" t="s">
        <v>160</v>
      </c>
    </row>
    <row r="261" s="2" customFormat="1" ht="16.5" customHeight="1">
      <c r="A261" s="38"/>
      <c r="B261" s="39"/>
      <c r="C261" s="227" t="s">
        <v>336</v>
      </c>
      <c r="D261" s="227" t="s">
        <v>162</v>
      </c>
      <c r="E261" s="228" t="s">
        <v>337</v>
      </c>
      <c r="F261" s="229" t="s">
        <v>338</v>
      </c>
      <c r="G261" s="230" t="s">
        <v>165</v>
      </c>
      <c r="H261" s="231">
        <v>775.14999999999998</v>
      </c>
      <c r="I261" s="232"/>
      <c r="J261" s="233">
        <f>ROUND(I261*H261,2)</f>
        <v>0</v>
      </c>
      <c r="K261" s="229" t="s">
        <v>166</v>
      </c>
      <c r="L261" s="44"/>
      <c r="M261" s="234" t="s">
        <v>1</v>
      </c>
      <c r="N261" s="235" t="s">
        <v>41</v>
      </c>
      <c r="O261" s="91"/>
      <c r="P261" s="236">
        <f>O261*H261</f>
        <v>0</v>
      </c>
      <c r="Q261" s="236">
        <v>0.00025999999999999998</v>
      </c>
      <c r="R261" s="236">
        <f>Q261*H261</f>
        <v>0.20153899999999997</v>
      </c>
      <c r="S261" s="236">
        <v>0</v>
      </c>
      <c r="T261" s="237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38" t="s">
        <v>167</v>
      </c>
      <c r="AT261" s="238" t="s">
        <v>162</v>
      </c>
      <c r="AU261" s="238" t="s">
        <v>85</v>
      </c>
      <c r="AY261" s="17" t="s">
        <v>160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7" t="s">
        <v>83</v>
      </c>
      <c r="BK261" s="239">
        <f>ROUND(I261*H261,2)</f>
        <v>0</v>
      </c>
      <c r="BL261" s="17" t="s">
        <v>167</v>
      </c>
      <c r="BM261" s="238" t="s">
        <v>339</v>
      </c>
    </row>
    <row r="262" s="13" customFormat="1">
      <c r="A262" s="13"/>
      <c r="B262" s="240"/>
      <c r="C262" s="241"/>
      <c r="D262" s="242" t="s">
        <v>169</v>
      </c>
      <c r="E262" s="243" t="s">
        <v>1</v>
      </c>
      <c r="F262" s="244" t="s">
        <v>340</v>
      </c>
      <c r="G262" s="241"/>
      <c r="H262" s="245">
        <v>149.15000000000001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169</v>
      </c>
      <c r="AU262" s="251" t="s">
        <v>85</v>
      </c>
      <c r="AV262" s="13" t="s">
        <v>85</v>
      </c>
      <c r="AW262" s="13" t="s">
        <v>32</v>
      </c>
      <c r="AX262" s="13" t="s">
        <v>76</v>
      </c>
      <c r="AY262" s="251" t="s">
        <v>160</v>
      </c>
    </row>
    <row r="263" s="13" customFormat="1">
      <c r="A263" s="13"/>
      <c r="B263" s="240"/>
      <c r="C263" s="241"/>
      <c r="D263" s="242" t="s">
        <v>169</v>
      </c>
      <c r="E263" s="243" t="s">
        <v>1</v>
      </c>
      <c r="F263" s="244" t="s">
        <v>341</v>
      </c>
      <c r="G263" s="241"/>
      <c r="H263" s="245">
        <v>469.98000000000002</v>
      </c>
      <c r="I263" s="246"/>
      <c r="J263" s="241"/>
      <c r="K263" s="241"/>
      <c r="L263" s="247"/>
      <c r="M263" s="248"/>
      <c r="N263" s="249"/>
      <c r="O263" s="249"/>
      <c r="P263" s="249"/>
      <c r="Q263" s="249"/>
      <c r="R263" s="249"/>
      <c r="S263" s="249"/>
      <c r="T263" s="250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1" t="s">
        <v>169</v>
      </c>
      <c r="AU263" s="251" t="s">
        <v>85</v>
      </c>
      <c r="AV263" s="13" t="s">
        <v>85</v>
      </c>
      <c r="AW263" s="13" t="s">
        <v>32</v>
      </c>
      <c r="AX263" s="13" t="s">
        <v>76</v>
      </c>
      <c r="AY263" s="251" t="s">
        <v>160</v>
      </c>
    </row>
    <row r="264" s="13" customFormat="1">
      <c r="A264" s="13"/>
      <c r="B264" s="240"/>
      <c r="C264" s="241"/>
      <c r="D264" s="242" t="s">
        <v>169</v>
      </c>
      <c r="E264" s="243" t="s">
        <v>1</v>
      </c>
      <c r="F264" s="244" t="s">
        <v>342</v>
      </c>
      <c r="G264" s="241"/>
      <c r="H264" s="245">
        <v>86.760000000000005</v>
      </c>
      <c r="I264" s="246"/>
      <c r="J264" s="241"/>
      <c r="K264" s="241"/>
      <c r="L264" s="247"/>
      <c r="M264" s="248"/>
      <c r="N264" s="249"/>
      <c r="O264" s="249"/>
      <c r="P264" s="249"/>
      <c r="Q264" s="249"/>
      <c r="R264" s="249"/>
      <c r="S264" s="249"/>
      <c r="T264" s="250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1" t="s">
        <v>169</v>
      </c>
      <c r="AU264" s="251" t="s">
        <v>85</v>
      </c>
      <c r="AV264" s="13" t="s">
        <v>85</v>
      </c>
      <c r="AW264" s="13" t="s">
        <v>32</v>
      </c>
      <c r="AX264" s="13" t="s">
        <v>76</v>
      </c>
      <c r="AY264" s="251" t="s">
        <v>160</v>
      </c>
    </row>
    <row r="265" s="13" customFormat="1">
      <c r="A265" s="13"/>
      <c r="B265" s="240"/>
      <c r="C265" s="241"/>
      <c r="D265" s="242" t="s">
        <v>169</v>
      </c>
      <c r="E265" s="243" t="s">
        <v>1</v>
      </c>
      <c r="F265" s="244" t="s">
        <v>343</v>
      </c>
      <c r="G265" s="241"/>
      <c r="H265" s="245">
        <v>24.539999999999999</v>
      </c>
      <c r="I265" s="246"/>
      <c r="J265" s="241"/>
      <c r="K265" s="241"/>
      <c r="L265" s="247"/>
      <c r="M265" s="248"/>
      <c r="N265" s="249"/>
      <c r="O265" s="249"/>
      <c r="P265" s="249"/>
      <c r="Q265" s="249"/>
      <c r="R265" s="249"/>
      <c r="S265" s="249"/>
      <c r="T265" s="25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1" t="s">
        <v>169</v>
      </c>
      <c r="AU265" s="251" t="s">
        <v>85</v>
      </c>
      <c r="AV265" s="13" t="s">
        <v>85</v>
      </c>
      <c r="AW265" s="13" t="s">
        <v>32</v>
      </c>
      <c r="AX265" s="13" t="s">
        <v>76</v>
      </c>
      <c r="AY265" s="251" t="s">
        <v>160</v>
      </c>
    </row>
    <row r="266" s="13" customFormat="1">
      <c r="A266" s="13"/>
      <c r="B266" s="240"/>
      <c r="C266" s="241"/>
      <c r="D266" s="242" t="s">
        <v>169</v>
      </c>
      <c r="E266" s="243" t="s">
        <v>1</v>
      </c>
      <c r="F266" s="244" t="s">
        <v>344</v>
      </c>
      <c r="G266" s="241"/>
      <c r="H266" s="245">
        <v>44.719999999999999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169</v>
      </c>
      <c r="AU266" s="251" t="s">
        <v>85</v>
      </c>
      <c r="AV266" s="13" t="s">
        <v>85</v>
      </c>
      <c r="AW266" s="13" t="s">
        <v>32</v>
      </c>
      <c r="AX266" s="13" t="s">
        <v>76</v>
      </c>
      <c r="AY266" s="251" t="s">
        <v>160</v>
      </c>
    </row>
    <row r="267" s="14" customFormat="1">
      <c r="A267" s="14"/>
      <c r="B267" s="252"/>
      <c r="C267" s="253"/>
      <c r="D267" s="242" t="s">
        <v>169</v>
      </c>
      <c r="E267" s="254" t="s">
        <v>1</v>
      </c>
      <c r="F267" s="255" t="s">
        <v>171</v>
      </c>
      <c r="G267" s="253"/>
      <c r="H267" s="256">
        <v>775.14999999999998</v>
      </c>
      <c r="I267" s="257"/>
      <c r="J267" s="253"/>
      <c r="K267" s="253"/>
      <c r="L267" s="258"/>
      <c r="M267" s="259"/>
      <c r="N267" s="260"/>
      <c r="O267" s="260"/>
      <c r="P267" s="260"/>
      <c r="Q267" s="260"/>
      <c r="R267" s="260"/>
      <c r="S267" s="260"/>
      <c r="T267" s="261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2" t="s">
        <v>169</v>
      </c>
      <c r="AU267" s="262" t="s">
        <v>85</v>
      </c>
      <c r="AV267" s="14" t="s">
        <v>172</v>
      </c>
      <c r="AW267" s="14" t="s">
        <v>32</v>
      </c>
      <c r="AX267" s="14" t="s">
        <v>76</v>
      </c>
      <c r="AY267" s="262" t="s">
        <v>160</v>
      </c>
    </row>
    <row r="268" s="15" customFormat="1">
      <c r="A268" s="15"/>
      <c r="B268" s="263"/>
      <c r="C268" s="264"/>
      <c r="D268" s="242" t="s">
        <v>169</v>
      </c>
      <c r="E268" s="265" t="s">
        <v>1</v>
      </c>
      <c r="F268" s="266" t="s">
        <v>173</v>
      </c>
      <c r="G268" s="264"/>
      <c r="H268" s="267">
        <v>775.14999999999998</v>
      </c>
      <c r="I268" s="268"/>
      <c r="J268" s="264"/>
      <c r="K268" s="264"/>
      <c r="L268" s="269"/>
      <c r="M268" s="270"/>
      <c r="N268" s="271"/>
      <c r="O268" s="271"/>
      <c r="P268" s="271"/>
      <c r="Q268" s="271"/>
      <c r="R268" s="271"/>
      <c r="S268" s="271"/>
      <c r="T268" s="272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73" t="s">
        <v>169</v>
      </c>
      <c r="AU268" s="273" t="s">
        <v>85</v>
      </c>
      <c r="AV268" s="15" t="s">
        <v>167</v>
      </c>
      <c r="AW268" s="15" t="s">
        <v>32</v>
      </c>
      <c r="AX268" s="15" t="s">
        <v>83</v>
      </c>
      <c r="AY268" s="273" t="s">
        <v>160</v>
      </c>
    </row>
    <row r="269" s="2" customFormat="1" ht="21.75" customHeight="1">
      <c r="A269" s="38"/>
      <c r="B269" s="39"/>
      <c r="C269" s="227" t="s">
        <v>345</v>
      </c>
      <c r="D269" s="227" t="s">
        <v>162</v>
      </c>
      <c r="E269" s="228" t="s">
        <v>346</v>
      </c>
      <c r="F269" s="229" t="s">
        <v>347</v>
      </c>
      <c r="G269" s="230" t="s">
        <v>165</v>
      </c>
      <c r="H269" s="231">
        <v>236.31</v>
      </c>
      <c r="I269" s="232"/>
      <c r="J269" s="233">
        <f>ROUND(I269*H269,2)</f>
        <v>0</v>
      </c>
      <c r="K269" s="229" t="s">
        <v>166</v>
      </c>
      <c r="L269" s="44"/>
      <c r="M269" s="234" t="s">
        <v>1</v>
      </c>
      <c r="N269" s="235" t="s">
        <v>41</v>
      </c>
      <c r="O269" s="91"/>
      <c r="P269" s="236">
        <f>O269*H269</f>
        <v>0</v>
      </c>
      <c r="Q269" s="236">
        <v>0.0043800000000000002</v>
      </c>
      <c r="R269" s="236">
        <f>Q269*H269</f>
        <v>1.0350378</v>
      </c>
      <c r="S269" s="236">
        <v>0</v>
      </c>
      <c r="T269" s="237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8" t="s">
        <v>167</v>
      </c>
      <c r="AT269" s="238" t="s">
        <v>162</v>
      </c>
      <c r="AU269" s="238" t="s">
        <v>85</v>
      </c>
      <c r="AY269" s="17" t="s">
        <v>160</v>
      </c>
      <c r="BE269" s="239">
        <f>IF(N269="základní",J269,0)</f>
        <v>0</v>
      </c>
      <c r="BF269" s="239">
        <f>IF(N269="snížená",J269,0)</f>
        <v>0</v>
      </c>
      <c r="BG269" s="239">
        <f>IF(N269="zákl. přenesená",J269,0)</f>
        <v>0</v>
      </c>
      <c r="BH269" s="239">
        <f>IF(N269="sníž. přenesená",J269,0)</f>
        <v>0</v>
      </c>
      <c r="BI269" s="239">
        <f>IF(N269="nulová",J269,0)</f>
        <v>0</v>
      </c>
      <c r="BJ269" s="17" t="s">
        <v>83</v>
      </c>
      <c r="BK269" s="239">
        <f>ROUND(I269*H269,2)</f>
        <v>0</v>
      </c>
      <c r="BL269" s="17" t="s">
        <v>167</v>
      </c>
      <c r="BM269" s="238" t="s">
        <v>348</v>
      </c>
    </row>
    <row r="270" s="13" customFormat="1">
      <c r="A270" s="13"/>
      <c r="B270" s="240"/>
      <c r="C270" s="241"/>
      <c r="D270" s="242" t="s">
        <v>169</v>
      </c>
      <c r="E270" s="243" t="s">
        <v>1</v>
      </c>
      <c r="F270" s="244" t="s">
        <v>330</v>
      </c>
      <c r="G270" s="241"/>
      <c r="H270" s="245">
        <v>36.810000000000002</v>
      </c>
      <c r="I270" s="246"/>
      <c r="J270" s="241"/>
      <c r="K270" s="241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169</v>
      </c>
      <c r="AU270" s="251" t="s">
        <v>85</v>
      </c>
      <c r="AV270" s="13" t="s">
        <v>85</v>
      </c>
      <c r="AW270" s="13" t="s">
        <v>32</v>
      </c>
      <c r="AX270" s="13" t="s">
        <v>76</v>
      </c>
      <c r="AY270" s="251" t="s">
        <v>160</v>
      </c>
    </row>
    <row r="271" s="13" customFormat="1">
      <c r="A271" s="13"/>
      <c r="B271" s="240"/>
      <c r="C271" s="241"/>
      <c r="D271" s="242" t="s">
        <v>169</v>
      </c>
      <c r="E271" s="243" t="s">
        <v>1</v>
      </c>
      <c r="F271" s="244" t="s">
        <v>335</v>
      </c>
      <c r="G271" s="241"/>
      <c r="H271" s="245">
        <v>149.15000000000001</v>
      </c>
      <c r="I271" s="246"/>
      <c r="J271" s="241"/>
      <c r="K271" s="241"/>
      <c r="L271" s="247"/>
      <c r="M271" s="248"/>
      <c r="N271" s="249"/>
      <c r="O271" s="249"/>
      <c r="P271" s="249"/>
      <c r="Q271" s="249"/>
      <c r="R271" s="249"/>
      <c r="S271" s="249"/>
      <c r="T271" s="25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1" t="s">
        <v>169</v>
      </c>
      <c r="AU271" s="251" t="s">
        <v>85</v>
      </c>
      <c r="AV271" s="13" t="s">
        <v>85</v>
      </c>
      <c r="AW271" s="13" t="s">
        <v>32</v>
      </c>
      <c r="AX271" s="13" t="s">
        <v>76</v>
      </c>
      <c r="AY271" s="251" t="s">
        <v>160</v>
      </c>
    </row>
    <row r="272" s="13" customFormat="1">
      <c r="A272" s="13"/>
      <c r="B272" s="240"/>
      <c r="C272" s="241"/>
      <c r="D272" s="242" t="s">
        <v>169</v>
      </c>
      <c r="E272" s="243" t="s">
        <v>1</v>
      </c>
      <c r="F272" s="244" t="s">
        <v>349</v>
      </c>
      <c r="G272" s="241"/>
      <c r="H272" s="245">
        <v>50.350000000000001</v>
      </c>
      <c r="I272" s="246"/>
      <c r="J272" s="241"/>
      <c r="K272" s="241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169</v>
      </c>
      <c r="AU272" s="251" t="s">
        <v>85</v>
      </c>
      <c r="AV272" s="13" t="s">
        <v>85</v>
      </c>
      <c r="AW272" s="13" t="s">
        <v>32</v>
      </c>
      <c r="AX272" s="13" t="s">
        <v>76</v>
      </c>
      <c r="AY272" s="251" t="s">
        <v>160</v>
      </c>
    </row>
    <row r="273" s="14" customFormat="1">
      <c r="A273" s="14"/>
      <c r="B273" s="252"/>
      <c r="C273" s="253"/>
      <c r="D273" s="242" t="s">
        <v>169</v>
      </c>
      <c r="E273" s="254" t="s">
        <v>1</v>
      </c>
      <c r="F273" s="255" t="s">
        <v>171</v>
      </c>
      <c r="G273" s="253"/>
      <c r="H273" s="256">
        <v>236.31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2" t="s">
        <v>169</v>
      </c>
      <c r="AU273" s="262" t="s">
        <v>85</v>
      </c>
      <c r="AV273" s="14" t="s">
        <v>172</v>
      </c>
      <c r="AW273" s="14" t="s">
        <v>32</v>
      </c>
      <c r="AX273" s="14" t="s">
        <v>76</v>
      </c>
      <c r="AY273" s="262" t="s">
        <v>160</v>
      </c>
    </row>
    <row r="274" s="15" customFormat="1">
      <c r="A274" s="15"/>
      <c r="B274" s="263"/>
      <c r="C274" s="264"/>
      <c r="D274" s="242" t="s">
        <v>169</v>
      </c>
      <c r="E274" s="265" t="s">
        <v>1</v>
      </c>
      <c r="F274" s="266" t="s">
        <v>173</v>
      </c>
      <c r="G274" s="264"/>
      <c r="H274" s="267">
        <v>236.31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3" t="s">
        <v>169</v>
      </c>
      <c r="AU274" s="273" t="s">
        <v>85</v>
      </c>
      <c r="AV274" s="15" t="s">
        <v>167</v>
      </c>
      <c r="AW274" s="15" t="s">
        <v>32</v>
      </c>
      <c r="AX274" s="15" t="s">
        <v>83</v>
      </c>
      <c r="AY274" s="273" t="s">
        <v>160</v>
      </c>
    </row>
    <row r="275" s="2" customFormat="1" ht="24.15" customHeight="1">
      <c r="A275" s="38"/>
      <c r="B275" s="39"/>
      <c r="C275" s="227" t="s">
        <v>350</v>
      </c>
      <c r="D275" s="227" t="s">
        <v>162</v>
      </c>
      <c r="E275" s="228" t="s">
        <v>351</v>
      </c>
      <c r="F275" s="229" t="s">
        <v>352</v>
      </c>
      <c r="G275" s="230" t="s">
        <v>322</v>
      </c>
      <c r="H275" s="231">
        <v>588.79999999999995</v>
      </c>
      <c r="I275" s="232"/>
      <c r="J275" s="233">
        <f>ROUND(I275*H275,2)</f>
        <v>0</v>
      </c>
      <c r="K275" s="229" t="s">
        <v>166</v>
      </c>
      <c r="L275" s="44"/>
      <c r="M275" s="234" t="s">
        <v>1</v>
      </c>
      <c r="N275" s="235" t="s">
        <v>41</v>
      </c>
      <c r="O275" s="91"/>
      <c r="P275" s="236">
        <f>O275*H275</f>
        <v>0</v>
      </c>
      <c r="Q275" s="236">
        <v>0</v>
      </c>
      <c r="R275" s="236">
        <f>Q275*H275</f>
        <v>0</v>
      </c>
      <c r="S275" s="236">
        <v>0</v>
      </c>
      <c r="T275" s="23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8" t="s">
        <v>167</v>
      </c>
      <c r="AT275" s="238" t="s">
        <v>162</v>
      </c>
      <c r="AU275" s="238" t="s">
        <v>85</v>
      </c>
      <c r="AY275" s="17" t="s">
        <v>160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7" t="s">
        <v>83</v>
      </c>
      <c r="BK275" s="239">
        <f>ROUND(I275*H275,2)</f>
        <v>0</v>
      </c>
      <c r="BL275" s="17" t="s">
        <v>167</v>
      </c>
      <c r="BM275" s="238" t="s">
        <v>353</v>
      </c>
    </row>
    <row r="276" s="13" customFormat="1">
      <c r="A276" s="13"/>
      <c r="B276" s="240"/>
      <c r="C276" s="241"/>
      <c r="D276" s="242" t="s">
        <v>169</v>
      </c>
      <c r="E276" s="243" t="s">
        <v>1</v>
      </c>
      <c r="F276" s="244" t="s">
        <v>354</v>
      </c>
      <c r="G276" s="241"/>
      <c r="H276" s="245">
        <v>209.80000000000001</v>
      </c>
      <c r="I276" s="246"/>
      <c r="J276" s="241"/>
      <c r="K276" s="241"/>
      <c r="L276" s="247"/>
      <c r="M276" s="248"/>
      <c r="N276" s="249"/>
      <c r="O276" s="249"/>
      <c r="P276" s="249"/>
      <c r="Q276" s="249"/>
      <c r="R276" s="249"/>
      <c r="S276" s="249"/>
      <c r="T276" s="25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169</v>
      </c>
      <c r="AU276" s="251" t="s">
        <v>85</v>
      </c>
      <c r="AV276" s="13" t="s">
        <v>85</v>
      </c>
      <c r="AW276" s="13" t="s">
        <v>32</v>
      </c>
      <c r="AX276" s="13" t="s">
        <v>76</v>
      </c>
      <c r="AY276" s="251" t="s">
        <v>160</v>
      </c>
    </row>
    <row r="277" s="13" customFormat="1">
      <c r="A277" s="13"/>
      <c r="B277" s="240"/>
      <c r="C277" s="241"/>
      <c r="D277" s="242" t="s">
        <v>169</v>
      </c>
      <c r="E277" s="243" t="s">
        <v>1</v>
      </c>
      <c r="F277" s="244" t="s">
        <v>355</v>
      </c>
      <c r="G277" s="241"/>
      <c r="H277" s="245">
        <v>379</v>
      </c>
      <c r="I277" s="246"/>
      <c r="J277" s="241"/>
      <c r="K277" s="241"/>
      <c r="L277" s="247"/>
      <c r="M277" s="248"/>
      <c r="N277" s="249"/>
      <c r="O277" s="249"/>
      <c r="P277" s="249"/>
      <c r="Q277" s="249"/>
      <c r="R277" s="249"/>
      <c r="S277" s="249"/>
      <c r="T277" s="25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1" t="s">
        <v>169</v>
      </c>
      <c r="AU277" s="251" t="s">
        <v>85</v>
      </c>
      <c r="AV277" s="13" t="s">
        <v>85</v>
      </c>
      <c r="AW277" s="13" t="s">
        <v>32</v>
      </c>
      <c r="AX277" s="13" t="s">
        <v>76</v>
      </c>
      <c r="AY277" s="251" t="s">
        <v>160</v>
      </c>
    </row>
    <row r="278" s="14" customFormat="1">
      <c r="A278" s="14"/>
      <c r="B278" s="252"/>
      <c r="C278" s="253"/>
      <c r="D278" s="242" t="s">
        <v>169</v>
      </c>
      <c r="E278" s="254" t="s">
        <v>1</v>
      </c>
      <c r="F278" s="255" t="s">
        <v>171</v>
      </c>
      <c r="G278" s="253"/>
      <c r="H278" s="256">
        <v>588.79999999999995</v>
      </c>
      <c r="I278" s="257"/>
      <c r="J278" s="253"/>
      <c r="K278" s="253"/>
      <c r="L278" s="258"/>
      <c r="M278" s="259"/>
      <c r="N278" s="260"/>
      <c r="O278" s="260"/>
      <c r="P278" s="260"/>
      <c r="Q278" s="260"/>
      <c r="R278" s="260"/>
      <c r="S278" s="260"/>
      <c r="T278" s="261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2" t="s">
        <v>169</v>
      </c>
      <c r="AU278" s="262" t="s">
        <v>85</v>
      </c>
      <c r="AV278" s="14" t="s">
        <v>172</v>
      </c>
      <c r="AW278" s="14" t="s">
        <v>32</v>
      </c>
      <c r="AX278" s="14" t="s">
        <v>76</v>
      </c>
      <c r="AY278" s="262" t="s">
        <v>160</v>
      </c>
    </row>
    <row r="279" s="15" customFormat="1">
      <c r="A279" s="15"/>
      <c r="B279" s="263"/>
      <c r="C279" s="264"/>
      <c r="D279" s="242" t="s">
        <v>169</v>
      </c>
      <c r="E279" s="265" t="s">
        <v>1</v>
      </c>
      <c r="F279" s="266" t="s">
        <v>173</v>
      </c>
      <c r="G279" s="264"/>
      <c r="H279" s="267">
        <v>588.79999999999995</v>
      </c>
      <c r="I279" s="268"/>
      <c r="J279" s="264"/>
      <c r="K279" s="264"/>
      <c r="L279" s="269"/>
      <c r="M279" s="270"/>
      <c r="N279" s="271"/>
      <c r="O279" s="271"/>
      <c r="P279" s="271"/>
      <c r="Q279" s="271"/>
      <c r="R279" s="271"/>
      <c r="S279" s="271"/>
      <c r="T279" s="272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73" t="s">
        <v>169</v>
      </c>
      <c r="AU279" s="273" t="s">
        <v>85</v>
      </c>
      <c r="AV279" s="15" t="s">
        <v>167</v>
      </c>
      <c r="AW279" s="15" t="s">
        <v>32</v>
      </c>
      <c r="AX279" s="15" t="s">
        <v>83</v>
      </c>
      <c r="AY279" s="273" t="s">
        <v>160</v>
      </c>
    </row>
    <row r="280" s="2" customFormat="1" ht="24.15" customHeight="1">
      <c r="A280" s="38"/>
      <c r="B280" s="39"/>
      <c r="C280" s="274" t="s">
        <v>356</v>
      </c>
      <c r="D280" s="274" t="s">
        <v>211</v>
      </c>
      <c r="E280" s="275" t="s">
        <v>357</v>
      </c>
      <c r="F280" s="276" t="s">
        <v>358</v>
      </c>
      <c r="G280" s="277" t="s">
        <v>322</v>
      </c>
      <c r="H280" s="278">
        <v>618.24000000000001</v>
      </c>
      <c r="I280" s="279"/>
      <c r="J280" s="280">
        <f>ROUND(I280*H280,2)</f>
        <v>0</v>
      </c>
      <c r="K280" s="276" t="s">
        <v>166</v>
      </c>
      <c r="L280" s="281"/>
      <c r="M280" s="282" t="s">
        <v>1</v>
      </c>
      <c r="N280" s="283" t="s">
        <v>41</v>
      </c>
      <c r="O280" s="91"/>
      <c r="P280" s="236">
        <f>O280*H280</f>
        <v>0</v>
      </c>
      <c r="Q280" s="236">
        <v>4.0000000000000003E-05</v>
      </c>
      <c r="R280" s="236">
        <f>Q280*H280</f>
        <v>0.024729600000000001</v>
      </c>
      <c r="S280" s="236">
        <v>0</v>
      </c>
      <c r="T280" s="23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8" t="s">
        <v>201</v>
      </c>
      <c r="AT280" s="238" t="s">
        <v>211</v>
      </c>
      <c r="AU280" s="238" t="s">
        <v>85</v>
      </c>
      <c r="AY280" s="17" t="s">
        <v>160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7" t="s">
        <v>83</v>
      </c>
      <c r="BK280" s="239">
        <f>ROUND(I280*H280,2)</f>
        <v>0</v>
      </c>
      <c r="BL280" s="17" t="s">
        <v>167</v>
      </c>
      <c r="BM280" s="238" t="s">
        <v>359</v>
      </c>
    </row>
    <row r="281" s="13" customFormat="1">
      <c r="A281" s="13"/>
      <c r="B281" s="240"/>
      <c r="C281" s="241"/>
      <c r="D281" s="242" t="s">
        <v>169</v>
      </c>
      <c r="E281" s="241"/>
      <c r="F281" s="244" t="s">
        <v>360</v>
      </c>
      <c r="G281" s="241"/>
      <c r="H281" s="245">
        <v>618.24000000000001</v>
      </c>
      <c r="I281" s="246"/>
      <c r="J281" s="241"/>
      <c r="K281" s="241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169</v>
      </c>
      <c r="AU281" s="251" t="s">
        <v>85</v>
      </c>
      <c r="AV281" s="13" t="s">
        <v>85</v>
      </c>
      <c r="AW281" s="13" t="s">
        <v>4</v>
      </c>
      <c r="AX281" s="13" t="s">
        <v>83</v>
      </c>
      <c r="AY281" s="251" t="s">
        <v>160</v>
      </c>
    </row>
    <row r="282" s="2" customFormat="1" ht="24.15" customHeight="1">
      <c r="A282" s="38"/>
      <c r="B282" s="39"/>
      <c r="C282" s="227" t="s">
        <v>361</v>
      </c>
      <c r="D282" s="227" t="s">
        <v>162</v>
      </c>
      <c r="E282" s="228" t="s">
        <v>362</v>
      </c>
      <c r="F282" s="229" t="s">
        <v>363</v>
      </c>
      <c r="G282" s="230" t="s">
        <v>165</v>
      </c>
      <c r="H282" s="231">
        <v>202.03999999999999</v>
      </c>
      <c r="I282" s="232"/>
      <c r="J282" s="233">
        <f>ROUND(I282*H282,2)</f>
        <v>0</v>
      </c>
      <c r="K282" s="229" t="s">
        <v>166</v>
      </c>
      <c r="L282" s="44"/>
      <c r="M282" s="234" t="s">
        <v>1</v>
      </c>
      <c r="N282" s="235" t="s">
        <v>41</v>
      </c>
      <c r="O282" s="91"/>
      <c r="P282" s="236">
        <f>O282*H282</f>
        <v>0</v>
      </c>
      <c r="Q282" s="236">
        <v>0.00018000000000000001</v>
      </c>
      <c r="R282" s="236">
        <f>Q282*H282</f>
        <v>0.036367200000000002</v>
      </c>
      <c r="S282" s="236">
        <v>0</v>
      </c>
      <c r="T282" s="23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8" t="s">
        <v>167</v>
      </c>
      <c r="AT282" s="238" t="s">
        <v>162</v>
      </c>
      <c r="AU282" s="238" t="s">
        <v>85</v>
      </c>
      <c r="AY282" s="17" t="s">
        <v>160</v>
      </c>
      <c r="BE282" s="239">
        <f>IF(N282="základní",J282,0)</f>
        <v>0</v>
      </c>
      <c r="BF282" s="239">
        <f>IF(N282="snížená",J282,0)</f>
        <v>0</v>
      </c>
      <c r="BG282" s="239">
        <f>IF(N282="zákl. přenesená",J282,0)</f>
        <v>0</v>
      </c>
      <c r="BH282" s="239">
        <f>IF(N282="sníž. přenesená",J282,0)</f>
        <v>0</v>
      </c>
      <c r="BI282" s="239">
        <f>IF(N282="nulová",J282,0)</f>
        <v>0</v>
      </c>
      <c r="BJ282" s="17" t="s">
        <v>83</v>
      </c>
      <c r="BK282" s="239">
        <f>ROUND(I282*H282,2)</f>
        <v>0</v>
      </c>
      <c r="BL282" s="17" t="s">
        <v>167</v>
      </c>
      <c r="BM282" s="238" t="s">
        <v>364</v>
      </c>
    </row>
    <row r="283" s="13" customFormat="1">
      <c r="A283" s="13"/>
      <c r="B283" s="240"/>
      <c r="C283" s="241"/>
      <c r="D283" s="242" t="s">
        <v>169</v>
      </c>
      <c r="E283" s="243" t="s">
        <v>1</v>
      </c>
      <c r="F283" s="244" t="s">
        <v>342</v>
      </c>
      <c r="G283" s="241"/>
      <c r="H283" s="245">
        <v>86.760000000000005</v>
      </c>
      <c r="I283" s="246"/>
      <c r="J283" s="241"/>
      <c r="K283" s="241"/>
      <c r="L283" s="247"/>
      <c r="M283" s="248"/>
      <c r="N283" s="249"/>
      <c r="O283" s="249"/>
      <c r="P283" s="249"/>
      <c r="Q283" s="249"/>
      <c r="R283" s="249"/>
      <c r="S283" s="249"/>
      <c r="T283" s="25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1" t="s">
        <v>169</v>
      </c>
      <c r="AU283" s="251" t="s">
        <v>85</v>
      </c>
      <c r="AV283" s="13" t="s">
        <v>85</v>
      </c>
      <c r="AW283" s="13" t="s">
        <v>32</v>
      </c>
      <c r="AX283" s="13" t="s">
        <v>76</v>
      </c>
      <c r="AY283" s="251" t="s">
        <v>160</v>
      </c>
    </row>
    <row r="284" s="13" customFormat="1">
      <c r="A284" s="13"/>
      <c r="B284" s="240"/>
      <c r="C284" s="241"/>
      <c r="D284" s="242" t="s">
        <v>169</v>
      </c>
      <c r="E284" s="243" t="s">
        <v>1</v>
      </c>
      <c r="F284" s="244" t="s">
        <v>343</v>
      </c>
      <c r="G284" s="241"/>
      <c r="H284" s="245">
        <v>24.539999999999999</v>
      </c>
      <c r="I284" s="246"/>
      <c r="J284" s="241"/>
      <c r="K284" s="241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169</v>
      </c>
      <c r="AU284" s="251" t="s">
        <v>85</v>
      </c>
      <c r="AV284" s="13" t="s">
        <v>85</v>
      </c>
      <c r="AW284" s="13" t="s">
        <v>32</v>
      </c>
      <c r="AX284" s="13" t="s">
        <v>76</v>
      </c>
      <c r="AY284" s="251" t="s">
        <v>160</v>
      </c>
    </row>
    <row r="285" s="13" customFormat="1">
      <c r="A285" s="13"/>
      <c r="B285" s="240"/>
      <c r="C285" s="241"/>
      <c r="D285" s="242" t="s">
        <v>169</v>
      </c>
      <c r="E285" s="243" t="s">
        <v>1</v>
      </c>
      <c r="F285" s="244" t="s">
        <v>344</v>
      </c>
      <c r="G285" s="241"/>
      <c r="H285" s="245">
        <v>44.719999999999999</v>
      </c>
      <c r="I285" s="246"/>
      <c r="J285" s="241"/>
      <c r="K285" s="241"/>
      <c r="L285" s="247"/>
      <c r="M285" s="248"/>
      <c r="N285" s="249"/>
      <c r="O285" s="249"/>
      <c r="P285" s="249"/>
      <c r="Q285" s="249"/>
      <c r="R285" s="249"/>
      <c r="S285" s="249"/>
      <c r="T285" s="250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1" t="s">
        <v>169</v>
      </c>
      <c r="AU285" s="251" t="s">
        <v>85</v>
      </c>
      <c r="AV285" s="13" t="s">
        <v>85</v>
      </c>
      <c r="AW285" s="13" t="s">
        <v>32</v>
      </c>
      <c r="AX285" s="13" t="s">
        <v>76</v>
      </c>
      <c r="AY285" s="251" t="s">
        <v>160</v>
      </c>
    </row>
    <row r="286" s="13" customFormat="1">
      <c r="A286" s="13"/>
      <c r="B286" s="240"/>
      <c r="C286" s="241"/>
      <c r="D286" s="242" t="s">
        <v>169</v>
      </c>
      <c r="E286" s="243" t="s">
        <v>1</v>
      </c>
      <c r="F286" s="244" t="s">
        <v>330</v>
      </c>
      <c r="G286" s="241"/>
      <c r="H286" s="245">
        <v>36.810000000000002</v>
      </c>
      <c r="I286" s="246"/>
      <c r="J286" s="241"/>
      <c r="K286" s="241"/>
      <c r="L286" s="247"/>
      <c r="M286" s="248"/>
      <c r="N286" s="249"/>
      <c r="O286" s="249"/>
      <c r="P286" s="249"/>
      <c r="Q286" s="249"/>
      <c r="R286" s="249"/>
      <c r="S286" s="249"/>
      <c r="T286" s="25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1" t="s">
        <v>169</v>
      </c>
      <c r="AU286" s="251" t="s">
        <v>85</v>
      </c>
      <c r="AV286" s="13" t="s">
        <v>85</v>
      </c>
      <c r="AW286" s="13" t="s">
        <v>32</v>
      </c>
      <c r="AX286" s="13" t="s">
        <v>76</v>
      </c>
      <c r="AY286" s="251" t="s">
        <v>160</v>
      </c>
    </row>
    <row r="287" s="13" customFormat="1">
      <c r="A287" s="13"/>
      <c r="B287" s="240"/>
      <c r="C287" s="241"/>
      <c r="D287" s="242" t="s">
        <v>169</v>
      </c>
      <c r="E287" s="243" t="s">
        <v>1</v>
      </c>
      <c r="F287" s="244" t="s">
        <v>365</v>
      </c>
      <c r="G287" s="241"/>
      <c r="H287" s="245">
        <v>9.2100000000000009</v>
      </c>
      <c r="I287" s="246"/>
      <c r="J287" s="241"/>
      <c r="K287" s="241"/>
      <c r="L287" s="247"/>
      <c r="M287" s="248"/>
      <c r="N287" s="249"/>
      <c r="O287" s="249"/>
      <c r="P287" s="249"/>
      <c r="Q287" s="249"/>
      <c r="R287" s="249"/>
      <c r="S287" s="249"/>
      <c r="T287" s="25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1" t="s">
        <v>169</v>
      </c>
      <c r="AU287" s="251" t="s">
        <v>85</v>
      </c>
      <c r="AV287" s="13" t="s">
        <v>85</v>
      </c>
      <c r="AW287" s="13" t="s">
        <v>32</v>
      </c>
      <c r="AX287" s="13" t="s">
        <v>76</v>
      </c>
      <c r="AY287" s="251" t="s">
        <v>160</v>
      </c>
    </row>
    <row r="288" s="14" customFormat="1">
      <c r="A288" s="14"/>
      <c r="B288" s="252"/>
      <c r="C288" s="253"/>
      <c r="D288" s="242" t="s">
        <v>169</v>
      </c>
      <c r="E288" s="254" t="s">
        <v>1</v>
      </c>
      <c r="F288" s="255" t="s">
        <v>171</v>
      </c>
      <c r="G288" s="253"/>
      <c r="H288" s="256">
        <v>202.03999999999999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2" t="s">
        <v>169</v>
      </c>
      <c r="AU288" s="262" t="s">
        <v>85</v>
      </c>
      <c r="AV288" s="14" t="s">
        <v>172</v>
      </c>
      <c r="AW288" s="14" t="s">
        <v>32</v>
      </c>
      <c r="AX288" s="14" t="s">
        <v>76</v>
      </c>
      <c r="AY288" s="262" t="s">
        <v>160</v>
      </c>
    </row>
    <row r="289" s="15" customFormat="1">
      <c r="A289" s="15"/>
      <c r="B289" s="263"/>
      <c r="C289" s="264"/>
      <c r="D289" s="242" t="s">
        <v>169</v>
      </c>
      <c r="E289" s="265" t="s">
        <v>1</v>
      </c>
      <c r="F289" s="266" t="s">
        <v>173</v>
      </c>
      <c r="G289" s="264"/>
      <c r="H289" s="267">
        <v>202.03999999999999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3" t="s">
        <v>169</v>
      </c>
      <c r="AU289" s="273" t="s">
        <v>85</v>
      </c>
      <c r="AV289" s="15" t="s">
        <v>167</v>
      </c>
      <c r="AW289" s="15" t="s">
        <v>32</v>
      </c>
      <c r="AX289" s="15" t="s">
        <v>83</v>
      </c>
      <c r="AY289" s="273" t="s">
        <v>160</v>
      </c>
    </row>
    <row r="290" s="2" customFormat="1" ht="24.15" customHeight="1">
      <c r="A290" s="38"/>
      <c r="B290" s="39"/>
      <c r="C290" s="227" t="s">
        <v>366</v>
      </c>
      <c r="D290" s="227" t="s">
        <v>162</v>
      </c>
      <c r="E290" s="228" t="s">
        <v>367</v>
      </c>
      <c r="F290" s="229" t="s">
        <v>368</v>
      </c>
      <c r="G290" s="230" t="s">
        <v>165</v>
      </c>
      <c r="H290" s="231">
        <v>511.12</v>
      </c>
      <c r="I290" s="232"/>
      <c r="J290" s="233">
        <f>ROUND(I290*H290,2)</f>
        <v>0</v>
      </c>
      <c r="K290" s="229" t="s">
        <v>166</v>
      </c>
      <c r="L290" s="44"/>
      <c r="M290" s="234" t="s">
        <v>1</v>
      </c>
      <c r="N290" s="235" t="s">
        <v>41</v>
      </c>
      <c r="O290" s="91"/>
      <c r="P290" s="236">
        <f>O290*H290</f>
        <v>0</v>
      </c>
      <c r="Q290" s="236">
        <v>0.00013999999999999999</v>
      </c>
      <c r="R290" s="236">
        <f>Q290*H290</f>
        <v>0.07155679999999999</v>
      </c>
      <c r="S290" s="236">
        <v>0</v>
      </c>
      <c r="T290" s="237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8" t="s">
        <v>167</v>
      </c>
      <c r="AT290" s="238" t="s">
        <v>162</v>
      </c>
      <c r="AU290" s="238" t="s">
        <v>85</v>
      </c>
      <c r="AY290" s="17" t="s">
        <v>160</v>
      </c>
      <c r="BE290" s="239">
        <f>IF(N290="základní",J290,0)</f>
        <v>0</v>
      </c>
      <c r="BF290" s="239">
        <f>IF(N290="snížená",J290,0)</f>
        <v>0</v>
      </c>
      <c r="BG290" s="239">
        <f>IF(N290="zákl. přenesená",J290,0)</f>
        <v>0</v>
      </c>
      <c r="BH290" s="239">
        <f>IF(N290="sníž. přenesená",J290,0)</f>
        <v>0</v>
      </c>
      <c r="BI290" s="239">
        <f>IF(N290="nulová",J290,0)</f>
        <v>0</v>
      </c>
      <c r="BJ290" s="17" t="s">
        <v>83</v>
      </c>
      <c r="BK290" s="239">
        <f>ROUND(I290*H290,2)</f>
        <v>0</v>
      </c>
      <c r="BL290" s="17" t="s">
        <v>167</v>
      </c>
      <c r="BM290" s="238" t="s">
        <v>369</v>
      </c>
    </row>
    <row r="291" s="13" customFormat="1">
      <c r="A291" s="13"/>
      <c r="B291" s="240"/>
      <c r="C291" s="241"/>
      <c r="D291" s="242" t="s">
        <v>169</v>
      </c>
      <c r="E291" s="243" t="s">
        <v>1</v>
      </c>
      <c r="F291" s="244" t="s">
        <v>341</v>
      </c>
      <c r="G291" s="241"/>
      <c r="H291" s="245">
        <v>469.98000000000002</v>
      </c>
      <c r="I291" s="246"/>
      <c r="J291" s="241"/>
      <c r="K291" s="241"/>
      <c r="L291" s="247"/>
      <c r="M291" s="248"/>
      <c r="N291" s="249"/>
      <c r="O291" s="249"/>
      <c r="P291" s="249"/>
      <c r="Q291" s="249"/>
      <c r="R291" s="249"/>
      <c r="S291" s="249"/>
      <c r="T291" s="250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51" t="s">
        <v>169</v>
      </c>
      <c r="AU291" s="251" t="s">
        <v>85</v>
      </c>
      <c r="AV291" s="13" t="s">
        <v>85</v>
      </c>
      <c r="AW291" s="13" t="s">
        <v>32</v>
      </c>
      <c r="AX291" s="13" t="s">
        <v>76</v>
      </c>
      <c r="AY291" s="251" t="s">
        <v>160</v>
      </c>
    </row>
    <row r="292" s="13" customFormat="1">
      <c r="A292" s="13"/>
      <c r="B292" s="240"/>
      <c r="C292" s="241"/>
      <c r="D292" s="242" t="s">
        <v>169</v>
      </c>
      <c r="E292" s="243" t="s">
        <v>1</v>
      </c>
      <c r="F292" s="244" t="s">
        <v>370</v>
      </c>
      <c r="G292" s="241"/>
      <c r="H292" s="245">
        <v>41.140000000000001</v>
      </c>
      <c r="I292" s="246"/>
      <c r="J292" s="241"/>
      <c r="K292" s="241"/>
      <c r="L292" s="247"/>
      <c r="M292" s="248"/>
      <c r="N292" s="249"/>
      <c r="O292" s="249"/>
      <c r="P292" s="249"/>
      <c r="Q292" s="249"/>
      <c r="R292" s="249"/>
      <c r="S292" s="249"/>
      <c r="T292" s="25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169</v>
      </c>
      <c r="AU292" s="251" t="s">
        <v>85</v>
      </c>
      <c r="AV292" s="13" t="s">
        <v>85</v>
      </c>
      <c r="AW292" s="13" t="s">
        <v>32</v>
      </c>
      <c r="AX292" s="13" t="s">
        <v>76</v>
      </c>
      <c r="AY292" s="251" t="s">
        <v>160</v>
      </c>
    </row>
    <row r="293" s="14" customFormat="1">
      <c r="A293" s="14"/>
      <c r="B293" s="252"/>
      <c r="C293" s="253"/>
      <c r="D293" s="242" t="s">
        <v>169</v>
      </c>
      <c r="E293" s="254" t="s">
        <v>1</v>
      </c>
      <c r="F293" s="255" t="s">
        <v>171</v>
      </c>
      <c r="G293" s="253"/>
      <c r="H293" s="256">
        <v>511.12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2" t="s">
        <v>169</v>
      </c>
      <c r="AU293" s="262" t="s">
        <v>85</v>
      </c>
      <c r="AV293" s="14" t="s">
        <v>172</v>
      </c>
      <c r="AW293" s="14" t="s">
        <v>32</v>
      </c>
      <c r="AX293" s="14" t="s">
        <v>76</v>
      </c>
      <c r="AY293" s="262" t="s">
        <v>160</v>
      </c>
    </row>
    <row r="294" s="15" customFormat="1">
      <c r="A294" s="15"/>
      <c r="B294" s="263"/>
      <c r="C294" s="264"/>
      <c r="D294" s="242" t="s">
        <v>169</v>
      </c>
      <c r="E294" s="265" t="s">
        <v>1</v>
      </c>
      <c r="F294" s="266" t="s">
        <v>173</v>
      </c>
      <c r="G294" s="264"/>
      <c r="H294" s="267">
        <v>511.12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3" t="s">
        <v>169</v>
      </c>
      <c r="AU294" s="273" t="s">
        <v>85</v>
      </c>
      <c r="AV294" s="15" t="s">
        <v>167</v>
      </c>
      <c r="AW294" s="15" t="s">
        <v>32</v>
      </c>
      <c r="AX294" s="15" t="s">
        <v>83</v>
      </c>
      <c r="AY294" s="273" t="s">
        <v>160</v>
      </c>
    </row>
    <row r="295" s="2" customFormat="1" ht="44.25" customHeight="1">
      <c r="A295" s="38"/>
      <c r="B295" s="39"/>
      <c r="C295" s="227" t="s">
        <v>371</v>
      </c>
      <c r="D295" s="227" t="s">
        <v>162</v>
      </c>
      <c r="E295" s="228" t="s">
        <v>372</v>
      </c>
      <c r="F295" s="229" t="s">
        <v>373</v>
      </c>
      <c r="G295" s="230" t="s">
        <v>165</v>
      </c>
      <c r="H295" s="231">
        <v>111.3</v>
      </c>
      <c r="I295" s="232"/>
      <c r="J295" s="233">
        <f>ROUND(I295*H295,2)</f>
        <v>0</v>
      </c>
      <c r="K295" s="229" t="s">
        <v>166</v>
      </c>
      <c r="L295" s="44"/>
      <c r="M295" s="234" t="s">
        <v>1</v>
      </c>
      <c r="N295" s="235" t="s">
        <v>41</v>
      </c>
      <c r="O295" s="91"/>
      <c r="P295" s="236">
        <f>O295*H295</f>
        <v>0</v>
      </c>
      <c r="Q295" s="236">
        <v>0.0086</v>
      </c>
      <c r="R295" s="236">
        <f>Q295*H295</f>
        <v>0.95718000000000003</v>
      </c>
      <c r="S295" s="236">
        <v>0</v>
      </c>
      <c r="T295" s="237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38" t="s">
        <v>167</v>
      </c>
      <c r="AT295" s="238" t="s">
        <v>162</v>
      </c>
      <c r="AU295" s="238" t="s">
        <v>85</v>
      </c>
      <c r="AY295" s="17" t="s">
        <v>160</v>
      </c>
      <c r="BE295" s="239">
        <f>IF(N295="základní",J295,0)</f>
        <v>0</v>
      </c>
      <c r="BF295" s="239">
        <f>IF(N295="snížená",J295,0)</f>
        <v>0</v>
      </c>
      <c r="BG295" s="239">
        <f>IF(N295="zákl. přenesená",J295,0)</f>
        <v>0</v>
      </c>
      <c r="BH295" s="239">
        <f>IF(N295="sníž. přenesená",J295,0)</f>
        <v>0</v>
      </c>
      <c r="BI295" s="239">
        <f>IF(N295="nulová",J295,0)</f>
        <v>0</v>
      </c>
      <c r="BJ295" s="17" t="s">
        <v>83</v>
      </c>
      <c r="BK295" s="239">
        <f>ROUND(I295*H295,2)</f>
        <v>0</v>
      </c>
      <c r="BL295" s="17" t="s">
        <v>167</v>
      </c>
      <c r="BM295" s="238" t="s">
        <v>374</v>
      </c>
    </row>
    <row r="296" s="13" customFormat="1">
      <c r="A296" s="13"/>
      <c r="B296" s="240"/>
      <c r="C296" s="241"/>
      <c r="D296" s="242" t="s">
        <v>169</v>
      </c>
      <c r="E296" s="243" t="s">
        <v>1</v>
      </c>
      <c r="F296" s="244" t="s">
        <v>342</v>
      </c>
      <c r="G296" s="241"/>
      <c r="H296" s="245">
        <v>86.760000000000005</v>
      </c>
      <c r="I296" s="246"/>
      <c r="J296" s="241"/>
      <c r="K296" s="241"/>
      <c r="L296" s="247"/>
      <c r="M296" s="248"/>
      <c r="N296" s="249"/>
      <c r="O296" s="249"/>
      <c r="P296" s="249"/>
      <c r="Q296" s="249"/>
      <c r="R296" s="249"/>
      <c r="S296" s="249"/>
      <c r="T296" s="250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51" t="s">
        <v>169</v>
      </c>
      <c r="AU296" s="251" t="s">
        <v>85</v>
      </c>
      <c r="AV296" s="13" t="s">
        <v>85</v>
      </c>
      <c r="AW296" s="13" t="s">
        <v>32</v>
      </c>
      <c r="AX296" s="13" t="s">
        <v>76</v>
      </c>
      <c r="AY296" s="251" t="s">
        <v>160</v>
      </c>
    </row>
    <row r="297" s="13" customFormat="1">
      <c r="A297" s="13"/>
      <c r="B297" s="240"/>
      <c r="C297" s="241"/>
      <c r="D297" s="242" t="s">
        <v>169</v>
      </c>
      <c r="E297" s="243" t="s">
        <v>1</v>
      </c>
      <c r="F297" s="244" t="s">
        <v>343</v>
      </c>
      <c r="G297" s="241"/>
      <c r="H297" s="245">
        <v>24.539999999999999</v>
      </c>
      <c r="I297" s="246"/>
      <c r="J297" s="241"/>
      <c r="K297" s="241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169</v>
      </c>
      <c r="AU297" s="251" t="s">
        <v>85</v>
      </c>
      <c r="AV297" s="13" t="s">
        <v>85</v>
      </c>
      <c r="AW297" s="13" t="s">
        <v>32</v>
      </c>
      <c r="AX297" s="13" t="s">
        <v>76</v>
      </c>
      <c r="AY297" s="251" t="s">
        <v>160</v>
      </c>
    </row>
    <row r="298" s="14" customFormat="1">
      <c r="A298" s="14"/>
      <c r="B298" s="252"/>
      <c r="C298" s="253"/>
      <c r="D298" s="242" t="s">
        <v>169</v>
      </c>
      <c r="E298" s="254" t="s">
        <v>1</v>
      </c>
      <c r="F298" s="255" t="s">
        <v>171</v>
      </c>
      <c r="G298" s="253"/>
      <c r="H298" s="256">
        <v>111.3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2" t="s">
        <v>169</v>
      </c>
      <c r="AU298" s="262" t="s">
        <v>85</v>
      </c>
      <c r="AV298" s="14" t="s">
        <v>172</v>
      </c>
      <c r="AW298" s="14" t="s">
        <v>32</v>
      </c>
      <c r="AX298" s="14" t="s">
        <v>76</v>
      </c>
      <c r="AY298" s="262" t="s">
        <v>160</v>
      </c>
    </row>
    <row r="299" s="15" customFormat="1">
      <c r="A299" s="15"/>
      <c r="B299" s="263"/>
      <c r="C299" s="264"/>
      <c r="D299" s="242" t="s">
        <v>169</v>
      </c>
      <c r="E299" s="265" t="s">
        <v>1</v>
      </c>
      <c r="F299" s="266" t="s">
        <v>173</v>
      </c>
      <c r="G299" s="264"/>
      <c r="H299" s="267">
        <v>111.3</v>
      </c>
      <c r="I299" s="268"/>
      <c r="J299" s="264"/>
      <c r="K299" s="264"/>
      <c r="L299" s="269"/>
      <c r="M299" s="270"/>
      <c r="N299" s="271"/>
      <c r="O299" s="271"/>
      <c r="P299" s="271"/>
      <c r="Q299" s="271"/>
      <c r="R299" s="271"/>
      <c r="S299" s="271"/>
      <c r="T299" s="272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3" t="s">
        <v>169</v>
      </c>
      <c r="AU299" s="273" t="s">
        <v>85</v>
      </c>
      <c r="AV299" s="15" t="s">
        <v>167</v>
      </c>
      <c r="AW299" s="15" t="s">
        <v>32</v>
      </c>
      <c r="AX299" s="15" t="s">
        <v>83</v>
      </c>
      <c r="AY299" s="273" t="s">
        <v>160</v>
      </c>
    </row>
    <row r="300" s="2" customFormat="1" ht="16.5" customHeight="1">
      <c r="A300" s="38"/>
      <c r="B300" s="39"/>
      <c r="C300" s="274" t="s">
        <v>375</v>
      </c>
      <c r="D300" s="274" t="s">
        <v>211</v>
      </c>
      <c r="E300" s="275" t="s">
        <v>376</v>
      </c>
      <c r="F300" s="276" t="s">
        <v>377</v>
      </c>
      <c r="G300" s="277" t="s">
        <v>165</v>
      </c>
      <c r="H300" s="278">
        <v>91.097999999999999</v>
      </c>
      <c r="I300" s="279"/>
      <c r="J300" s="280">
        <f>ROUND(I300*H300,2)</f>
        <v>0</v>
      </c>
      <c r="K300" s="276" t="s">
        <v>166</v>
      </c>
      <c r="L300" s="281"/>
      <c r="M300" s="282" t="s">
        <v>1</v>
      </c>
      <c r="N300" s="283" t="s">
        <v>41</v>
      </c>
      <c r="O300" s="91"/>
      <c r="P300" s="236">
        <f>O300*H300</f>
        <v>0</v>
      </c>
      <c r="Q300" s="236">
        <v>0.0020999999999999999</v>
      </c>
      <c r="R300" s="236">
        <f>Q300*H300</f>
        <v>0.1913058</v>
      </c>
      <c r="S300" s="236">
        <v>0</v>
      </c>
      <c r="T300" s="237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8" t="s">
        <v>201</v>
      </c>
      <c r="AT300" s="238" t="s">
        <v>211</v>
      </c>
      <c r="AU300" s="238" t="s">
        <v>85</v>
      </c>
      <c r="AY300" s="17" t="s">
        <v>160</v>
      </c>
      <c r="BE300" s="239">
        <f>IF(N300="základní",J300,0)</f>
        <v>0</v>
      </c>
      <c r="BF300" s="239">
        <f>IF(N300="snížená",J300,0)</f>
        <v>0</v>
      </c>
      <c r="BG300" s="239">
        <f>IF(N300="zákl. přenesená",J300,0)</f>
        <v>0</v>
      </c>
      <c r="BH300" s="239">
        <f>IF(N300="sníž. přenesená",J300,0)</f>
        <v>0</v>
      </c>
      <c r="BI300" s="239">
        <f>IF(N300="nulová",J300,0)</f>
        <v>0</v>
      </c>
      <c r="BJ300" s="17" t="s">
        <v>83</v>
      </c>
      <c r="BK300" s="239">
        <f>ROUND(I300*H300,2)</f>
        <v>0</v>
      </c>
      <c r="BL300" s="17" t="s">
        <v>167</v>
      </c>
      <c r="BM300" s="238" t="s">
        <v>378</v>
      </c>
    </row>
    <row r="301" s="13" customFormat="1">
      <c r="A301" s="13"/>
      <c r="B301" s="240"/>
      <c r="C301" s="241"/>
      <c r="D301" s="242" t="s">
        <v>169</v>
      </c>
      <c r="E301" s="243" t="s">
        <v>1</v>
      </c>
      <c r="F301" s="244" t="s">
        <v>342</v>
      </c>
      <c r="G301" s="241"/>
      <c r="H301" s="245">
        <v>86.760000000000005</v>
      </c>
      <c r="I301" s="246"/>
      <c r="J301" s="241"/>
      <c r="K301" s="241"/>
      <c r="L301" s="247"/>
      <c r="M301" s="248"/>
      <c r="N301" s="249"/>
      <c r="O301" s="249"/>
      <c r="P301" s="249"/>
      <c r="Q301" s="249"/>
      <c r="R301" s="249"/>
      <c r="S301" s="249"/>
      <c r="T301" s="250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1" t="s">
        <v>169</v>
      </c>
      <c r="AU301" s="251" t="s">
        <v>85</v>
      </c>
      <c r="AV301" s="13" t="s">
        <v>85</v>
      </c>
      <c r="AW301" s="13" t="s">
        <v>32</v>
      </c>
      <c r="AX301" s="13" t="s">
        <v>76</v>
      </c>
      <c r="AY301" s="251" t="s">
        <v>160</v>
      </c>
    </row>
    <row r="302" s="14" customFormat="1">
      <c r="A302" s="14"/>
      <c r="B302" s="252"/>
      <c r="C302" s="253"/>
      <c r="D302" s="242" t="s">
        <v>169</v>
      </c>
      <c r="E302" s="254" t="s">
        <v>1</v>
      </c>
      <c r="F302" s="255" t="s">
        <v>171</v>
      </c>
      <c r="G302" s="253"/>
      <c r="H302" s="256">
        <v>86.760000000000005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62" t="s">
        <v>169</v>
      </c>
      <c r="AU302" s="262" t="s">
        <v>85</v>
      </c>
      <c r="AV302" s="14" t="s">
        <v>172</v>
      </c>
      <c r="AW302" s="14" t="s">
        <v>32</v>
      </c>
      <c r="AX302" s="14" t="s">
        <v>76</v>
      </c>
      <c r="AY302" s="262" t="s">
        <v>160</v>
      </c>
    </row>
    <row r="303" s="15" customFormat="1">
      <c r="A303" s="15"/>
      <c r="B303" s="263"/>
      <c r="C303" s="264"/>
      <c r="D303" s="242" t="s">
        <v>169</v>
      </c>
      <c r="E303" s="265" t="s">
        <v>1</v>
      </c>
      <c r="F303" s="266" t="s">
        <v>173</v>
      </c>
      <c r="G303" s="264"/>
      <c r="H303" s="267">
        <v>86.760000000000005</v>
      </c>
      <c r="I303" s="268"/>
      <c r="J303" s="264"/>
      <c r="K303" s="264"/>
      <c r="L303" s="269"/>
      <c r="M303" s="270"/>
      <c r="N303" s="271"/>
      <c r="O303" s="271"/>
      <c r="P303" s="271"/>
      <c r="Q303" s="271"/>
      <c r="R303" s="271"/>
      <c r="S303" s="271"/>
      <c r="T303" s="272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3" t="s">
        <v>169</v>
      </c>
      <c r="AU303" s="273" t="s">
        <v>85</v>
      </c>
      <c r="AV303" s="15" t="s">
        <v>167</v>
      </c>
      <c r="AW303" s="15" t="s">
        <v>32</v>
      </c>
      <c r="AX303" s="15" t="s">
        <v>83</v>
      </c>
      <c r="AY303" s="273" t="s">
        <v>160</v>
      </c>
    </row>
    <row r="304" s="13" customFormat="1">
      <c r="A304" s="13"/>
      <c r="B304" s="240"/>
      <c r="C304" s="241"/>
      <c r="D304" s="242" t="s">
        <v>169</v>
      </c>
      <c r="E304" s="241"/>
      <c r="F304" s="244" t="s">
        <v>379</v>
      </c>
      <c r="G304" s="241"/>
      <c r="H304" s="245">
        <v>91.097999999999999</v>
      </c>
      <c r="I304" s="246"/>
      <c r="J304" s="241"/>
      <c r="K304" s="241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169</v>
      </c>
      <c r="AU304" s="251" t="s">
        <v>85</v>
      </c>
      <c r="AV304" s="13" t="s">
        <v>85</v>
      </c>
      <c r="AW304" s="13" t="s">
        <v>4</v>
      </c>
      <c r="AX304" s="13" t="s">
        <v>83</v>
      </c>
      <c r="AY304" s="251" t="s">
        <v>160</v>
      </c>
    </row>
    <row r="305" s="2" customFormat="1" ht="24.15" customHeight="1">
      <c r="A305" s="38"/>
      <c r="B305" s="39"/>
      <c r="C305" s="274" t="s">
        <v>380</v>
      </c>
      <c r="D305" s="274" t="s">
        <v>211</v>
      </c>
      <c r="E305" s="275" t="s">
        <v>381</v>
      </c>
      <c r="F305" s="276" t="s">
        <v>382</v>
      </c>
      <c r="G305" s="277" t="s">
        <v>165</v>
      </c>
      <c r="H305" s="278">
        <v>25.766999999999999</v>
      </c>
      <c r="I305" s="279"/>
      <c r="J305" s="280">
        <f>ROUND(I305*H305,2)</f>
        <v>0</v>
      </c>
      <c r="K305" s="276" t="s">
        <v>1</v>
      </c>
      <c r="L305" s="281"/>
      <c r="M305" s="282" t="s">
        <v>1</v>
      </c>
      <c r="N305" s="283" t="s">
        <v>41</v>
      </c>
      <c r="O305" s="91"/>
      <c r="P305" s="236">
        <f>O305*H305</f>
        <v>0</v>
      </c>
      <c r="Q305" s="236">
        <v>0.0041000000000000003</v>
      </c>
      <c r="R305" s="236">
        <f>Q305*H305</f>
        <v>0.10564470000000001</v>
      </c>
      <c r="S305" s="236">
        <v>0</v>
      </c>
      <c r="T305" s="23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8" t="s">
        <v>201</v>
      </c>
      <c r="AT305" s="238" t="s">
        <v>211</v>
      </c>
      <c r="AU305" s="238" t="s">
        <v>85</v>
      </c>
      <c r="AY305" s="17" t="s">
        <v>160</v>
      </c>
      <c r="BE305" s="239">
        <f>IF(N305="základní",J305,0)</f>
        <v>0</v>
      </c>
      <c r="BF305" s="239">
        <f>IF(N305="snížená",J305,0)</f>
        <v>0</v>
      </c>
      <c r="BG305" s="239">
        <f>IF(N305="zákl. přenesená",J305,0)</f>
        <v>0</v>
      </c>
      <c r="BH305" s="239">
        <f>IF(N305="sníž. přenesená",J305,0)</f>
        <v>0</v>
      </c>
      <c r="BI305" s="239">
        <f>IF(N305="nulová",J305,0)</f>
        <v>0</v>
      </c>
      <c r="BJ305" s="17" t="s">
        <v>83</v>
      </c>
      <c r="BK305" s="239">
        <f>ROUND(I305*H305,2)</f>
        <v>0</v>
      </c>
      <c r="BL305" s="17" t="s">
        <v>167</v>
      </c>
      <c r="BM305" s="238" t="s">
        <v>383</v>
      </c>
    </row>
    <row r="306" s="13" customFormat="1">
      <c r="A306" s="13"/>
      <c r="B306" s="240"/>
      <c r="C306" s="241"/>
      <c r="D306" s="242" t="s">
        <v>169</v>
      </c>
      <c r="E306" s="243" t="s">
        <v>1</v>
      </c>
      <c r="F306" s="244" t="s">
        <v>343</v>
      </c>
      <c r="G306" s="241"/>
      <c r="H306" s="245">
        <v>24.539999999999999</v>
      </c>
      <c r="I306" s="246"/>
      <c r="J306" s="241"/>
      <c r="K306" s="241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169</v>
      </c>
      <c r="AU306" s="251" t="s">
        <v>85</v>
      </c>
      <c r="AV306" s="13" t="s">
        <v>85</v>
      </c>
      <c r="AW306" s="13" t="s">
        <v>32</v>
      </c>
      <c r="AX306" s="13" t="s">
        <v>76</v>
      </c>
      <c r="AY306" s="251" t="s">
        <v>160</v>
      </c>
    </row>
    <row r="307" s="14" customFormat="1">
      <c r="A307" s="14"/>
      <c r="B307" s="252"/>
      <c r="C307" s="253"/>
      <c r="D307" s="242" t="s">
        <v>169</v>
      </c>
      <c r="E307" s="254" t="s">
        <v>1</v>
      </c>
      <c r="F307" s="255" t="s">
        <v>171</v>
      </c>
      <c r="G307" s="253"/>
      <c r="H307" s="256">
        <v>24.539999999999999</v>
      </c>
      <c r="I307" s="257"/>
      <c r="J307" s="253"/>
      <c r="K307" s="253"/>
      <c r="L307" s="258"/>
      <c r="M307" s="259"/>
      <c r="N307" s="260"/>
      <c r="O307" s="260"/>
      <c r="P307" s="260"/>
      <c r="Q307" s="260"/>
      <c r="R307" s="260"/>
      <c r="S307" s="260"/>
      <c r="T307" s="261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2" t="s">
        <v>169</v>
      </c>
      <c r="AU307" s="262" t="s">
        <v>85</v>
      </c>
      <c r="AV307" s="14" t="s">
        <v>172</v>
      </c>
      <c r="AW307" s="14" t="s">
        <v>32</v>
      </c>
      <c r="AX307" s="14" t="s">
        <v>76</v>
      </c>
      <c r="AY307" s="262" t="s">
        <v>160</v>
      </c>
    </row>
    <row r="308" s="15" customFormat="1">
      <c r="A308" s="15"/>
      <c r="B308" s="263"/>
      <c r="C308" s="264"/>
      <c r="D308" s="242" t="s">
        <v>169</v>
      </c>
      <c r="E308" s="265" t="s">
        <v>1</v>
      </c>
      <c r="F308" s="266" t="s">
        <v>173</v>
      </c>
      <c r="G308" s="264"/>
      <c r="H308" s="267">
        <v>24.539999999999999</v>
      </c>
      <c r="I308" s="268"/>
      <c r="J308" s="264"/>
      <c r="K308" s="264"/>
      <c r="L308" s="269"/>
      <c r="M308" s="270"/>
      <c r="N308" s="271"/>
      <c r="O308" s="271"/>
      <c r="P308" s="271"/>
      <c r="Q308" s="271"/>
      <c r="R308" s="271"/>
      <c r="S308" s="271"/>
      <c r="T308" s="272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3" t="s">
        <v>169</v>
      </c>
      <c r="AU308" s="273" t="s">
        <v>85</v>
      </c>
      <c r="AV308" s="15" t="s">
        <v>167</v>
      </c>
      <c r="AW308" s="15" t="s">
        <v>32</v>
      </c>
      <c r="AX308" s="15" t="s">
        <v>83</v>
      </c>
      <c r="AY308" s="273" t="s">
        <v>160</v>
      </c>
    </row>
    <row r="309" s="13" customFormat="1">
      <c r="A309" s="13"/>
      <c r="B309" s="240"/>
      <c r="C309" s="241"/>
      <c r="D309" s="242" t="s">
        <v>169</v>
      </c>
      <c r="E309" s="241"/>
      <c r="F309" s="244" t="s">
        <v>384</v>
      </c>
      <c r="G309" s="241"/>
      <c r="H309" s="245">
        <v>25.766999999999999</v>
      </c>
      <c r="I309" s="246"/>
      <c r="J309" s="241"/>
      <c r="K309" s="241"/>
      <c r="L309" s="247"/>
      <c r="M309" s="248"/>
      <c r="N309" s="249"/>
      <c r="O309" s="249"/>
      <c r="P309" s="249"/>
      <c r="Q309" s="249"/>
      <c r="R309" s="249"/>
      <c r="S309" s="249"/>
      <c r="T309" s="250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1" t="s">
        <v>169</v>
      </c>
      <c r="AU309" s="251" t="s">
        <v>85</v>
      </c>
      <c r="AV309" s="13" t="s">
        <v>85</v>
      </c>
      <c r="AW309" s="13" t="s">
        <v>4</v>
      </c>
      <c r="AX309" s="13" t="s">
        <v>83</v>
      </c>
      <c r="AY309" s="251" t="s">
        <v>160</v>
      </c>
    </row>
    <row r="310" s="2" customFormat="1" ht="44.25" customHeight="1">
      <c r="A310" s="38"/>
      <c r="B310" s="39"/>
      <c r="C310" s="227" t="s">
        <v>385</v>
      </c>
      <c r="D310" s="227" t="s">
        <v>162</v>
      </c>
      <c r="E310" s="228" t="s">
        <v>386</v>
      </c>
      <c r="F310" s="229" t="s">
        <v>387</v>
      </c>
      <c r="G310" s="230" t="s">
        <v>165</v>
      </c>
      <c r="H310" s="231">
        <v>469.98000000000002</v>
      </c>
      <c r="I310" s="232"/>
      <c r="J310" s="233">
        <f>ROUND(I310*H310,2)</f>
        <v>0</v>
      </c>
      <c r="K310" s="229" t="s">
        <v>166</v>
      </c>
      <c r="L310" s="44"/>
      <c r="M310" s="234" t="s">
        <v>1</v>
      </c>
      <c r="N310" s="235" t="s">
        <v>41</v>
      </c>
      <c r="O310" s="91"/>
      <c r="P310" s="236">
        <f>O310*H310</f>
        <v>0</v>
      </c>
      <c r="Q310" s="236">
        <v>0.0086800000000000002</v>
      </c>
      <c r="R310" s="236">
        <f>Q310*H310</f>
        <v>4.0794264</v>
      </c>
      <c r="S310" s="236">
        <v>0</v>
      </c>
      <c r="T310" s="23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38" t="s">
        <v>167</v>
      </c>
      <c r="AT310" s="238" t="s">
        <v>162</v>
      </c>
      <c r="AU310" s="238" t="s">
        <v>85</v>
      </c>
      <c r="AY310" s="17" t="s">
        <v>160</v>
      </c>
      <c r="BE310" s="239">
        <f>IF(N310="základní",J310,0)</f>
        <v>0</v>
      </c>
      <c r="BF310" s="239">
        <f>IF(N310="snížená",J310,0)</f>
        <v>0</v>
      </c>
      <c r="BG310" s="239">
        <f>IF(N310="zákl. přenesená",J310,0)</f>
        <v>0</v>
      </c>
      <c r="BH310" s="239">
        <f>IF(N310="sníž. přenesená",J310,0)</f>
        <v>0</v>
      </c>
      <c r="BI310" s="239">
        <f>IF(N310="nulová",J310,0)</f>
        <v>0</v>
      </c>
      <c r="BJ310" s="17" t="s">
        <v>83</v>
      </c>
      <c r="BK310" s="239">
        <f>ROUND(I310*H310,2)</f>
        <v>0</v>
      </c>
      <c r="BL310" s="17" t="s">
        <v>167</v>
      </c>
      <c r="BM310" s="238" t="s">
        <v>388</v>
      </c>
    </row>
    <row r="311" s="13" customFormat="1">
      <c r="A311" s="13"/>
      <c r="B311" s="240"/>
      <c r="C311" s="241"/>
      <c r="D311" s="242" t="s">
        <v>169</v>
      </c>
      <c r="E311" s="243" t="s">
        <v>1</v>
      </c>
      <c r="F311" s="244" t="s">
        <v>341</v>
      </c>
      <c r="G311" s="241"/>
      <c r="H311" s="245">
        <v>469.98000000000002</v>
      </c>
      <c r="I311" s="246"/>
      <c r="J311" s="241"/>
      <c r="K311" s="241"/>
      <c r="L311" s="247"/>
      <c r="M311" s="248"/>
      <c r="N311" s="249"/>
      <c r="O311" s="249"/>
      <c r="P311" s="249"/>
      <c r="Q311" s="249"/>
      <c r="R311" s="249"/>
      <c r="S311" s="249"/>
      <c r="T311" s="250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51" t="s">
        <v>169</v>
      </c>
      <c r="AU311" s="251" t="s">
        <v>85</v>
      </c>
      <c r="AV311" s="13" t="s">
        <v>85</v>
      </c>
      <c r="AW311" s="13" t="s">
        <v>32</v>
      </c>
      <c r="AX311" s="13" t="s">
        <v>76</v>
      </c>
      <c r="AY311" s="251" t="s">
        <v>160</v>
      </c>
    </row>
    <row r="312" s="14" customFormat="1">
      <c r="A312" s="14"/>
      <c r="B312" s="252"/>
      <c r="C312" s="253"/>
      <c r="D312" s="242" t="s">
        <v>169</v>
      </c>
      <c r="E312" s="254" t="s">
        <v>1</v>
      </c>
      <c r="F312" s="255" t="s">
        <v>171</v>
      </c>
      <c r="G312" s="253"/>
      <c r="H312" s="256">
        <v>469.98000000000002</v>
      </c>
      <c r="I312" s="257"/>
      <c r="J312" s="253"/>
      <c r="K312" s="253"/>
      <c r="L312" s="258"/>
      <c r="M312" s="259"/>
      <c r="N312" s="260"/>
      <c r="O312" s="260"/>
      <c r="P312" s="260"/>
      <c r="Q312" s="260"/>
      <c r="R312" s="260"/>
      <c r="S312" s="260"/>
      <c r="T312" s="26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2" t="s">
        <v>169</v>
      </c>
      <c r="AU312" s="262" t="s">
        <v>85</v>
      </c>
      <c r="AV312" s="14" t="s">
        <v>172</v>
      </c>
      <c r="AW312" s="14" t="s">
        <v>32</v>
      </c>
      <c r="AX312" s="14" t="s">
        <v>76</v>
      </c>
      <c r="AY312" s="262" t="s">
        <v>160</v>
      </c>
    </row>
    <row r="313" s="15" customFormat="1">
      <c r="A313" s="15"/>
      <c r="B313" s="263"/>
      <c r="C313" s="264"/>
      <c r="D313" s="242" t="s">
        <v>169</v>
      </c>
      <c r="E313" s="265" t="s">
        <v>1</v>
      </c>
      <c r="F313" s="266" t="s">
        <v>173</v>
      </c>
      <c r="G313" s="264"/>
      <c r="H313" s="267">
        <v>469.98000000000002</v>
      </c>
      <c r="I313" s="268"/>
      <c r="J313" s="264"/>
      <c r="K313" s="264"/>
      <c r="L313" s="269"/>
      <c r="M313" s="270"/>
      <c r="N313" s="271"/>
      <c r="O313" s="271"/>
      <c r="P313" s="271"/>
      <c r="Q313" s="271"/>
      <c r="R313" s="271"/>
      <c r="S313" s="271"/>
      <c r="T313" s="272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3" t="s">
        <v>169</v>
      </c>
      <c r="AU313" s="273" t="s">
        <v>85</v>
      </c>
      <c r="AV313" s="15" t="s">
        <v>167</v>
      </c>
      <c r="AW313" s="15" t="s">
        <v>32</v>
      </c>
      <c r="AX313" s="15" t="s">
        <v>83</v>
      </c>
      <c r="AY313" s="273" t="s">
        <v>160</v>
      </c>
    </row>
    <row r="314" s="2" customFormat="1" ht="16.5" customHeight="1">
      <c r="A314" s="38"/>
      <c r="B314" s="39"/>
      <c r="C314" s="274" t="s">
        <v>389</v>
      </c>
      <c r="D314" s="274" t="s">
        <v>211</v>
      </c>
      <c r="E314" s="275" t="s">
        <v>390</v>
      </c>
      <c r="F314" s="276" t="s">
        <v>391</v>
      </c>
      <c r="G314" s="277" t="s">
        <v>165</v>
      </c>
      <c r="H314" s="278">
        <v>493.47899999999998</v>
      </c>
      <c r="I314" s="279"/>
      <c r="J314" s="280">
        <f>ROUND(I314*H314,2)</f>
        <v>0</v>
      </c>
      <c r="K314" s="276" t="s">
        <v>166</v>
      </c>
      <c r="L314" s="281"/>
      <c r="M314" s="282" t="s">
        <v>1</v>
      </c>
      <c r="N314" s="283" t="s">
        <v>41</v>
      </c>
      <c r="O314" s="91"/>
      <c r="P314" s="236">
        <f>O314*H314</f>
        <v>0</v>
      </c>
      <c r="Q314" s="236">
        <v>0.0027000000000000001</v>
      </c>
      <c r="R314" s="236">
        <f>Q314*H314</f>
        <v>1.3323933000000001</v>
      </c>
      <c r="S314" s="236">
        <v>0</v>
      </c>
      <c r="T314" s="23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38" t="s">
        <v>201</v>
      </c>
      <c r="AT314" s="238" t="s">
        <v>211</v>
      </c>
      <c r="AU314" s="238" t="s">
        <v>85</v>
      </c>
      <c r="AY314" s="17" t="s">
        <v>160</v>
      </c>
      <c r="BE314" s="239">
        <f>IF(N314="základní",J314,0)</f>
        <v>0</v>
      </c>
      <c r="BF314" s="239">
        <f>IF(N314="snížená",J314,0)</f>
        <v>0</v>
      </c>
      <c r="BG314" s="239">
        <f>IF(N314="zákl. přenesená",J314,0)</f>
        <v>0</v>
      </c>
      <c r="BH314" s="239">
        <f>IF(N314="sníž. přenesená",J314,0)</f>
        <v>0</v>
      </c>
      <c r="BI314" s="239">
        <f>IF(N314="nulová",J314,0)</f>
        <v>0</v>
      </c>
      <c r="BJ314" s="17" t="s">
        <v>83</v>
      </c>
      <c r="BK314" s="239">
        <f>ROUND(I314*H314,2)</f>
        <v>0</v>
      </c>
      <c r="BL314" s="17" t="s">
        <v>167</v>
      </c>
      <c r="BM314" s="238" t="s">
        <v>392</v>
      </c>
    </row>
    <row r="315" s="13" customFormat="1">
      <c r="A315" s="13"/>
      <c r="B315" s="240"/>
      <c r="C315" s="241"/>
      <c r="D315" s="242" t="s">
        <v>169</v>
      </c>
      <c r="E315" s="241"/>
      <c r="F315" s="244" t="s">
        <v>393</v>
      </c>
      <c r="G315" s="241"/>
      <c r="H315" s="245">
        <v>493.47899999999998</v>
      </c>
      <c r="I315" s="246"/>
      <c r="J315" s="241"/>
      <c r="K315" s="241"/>
      <c r="L315" s="247"/>
      <c r="M315" s="248"/>
      <c r="N315" s="249"/>
      <c r="O315" s="249"/>
      <c r="P315" s="249"/>
      <c r="Q315" s="249"/>
      <c r="R315" s="249"/>
      <c r="S315" s="249"/>
      <c r="T315" s="250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1" t="s">
        <v>169</v>
      </c>
      <c r="AU315" s="251" t="s">
        <v>85</v>
      </c>
      <c r="AV315" s="13" t="s">
        <v>85</v>
      </c>
      <c r="AW315" s="13" t="s">
        <v>4</v>
      </c>
      <c r="AX315" s="13" t="s">
        <v>83</v>
      </c>
      <c r="AY315" s="251" t="s">
        <v>160</v>
      </c>
    </row>
    <row r="316" s="2" customFormat="1" ht="24.15" customHeight="1">
      <c r="A316" s="38"/>
      <c r="B316" s="39"/>
      <c r="C316" s="227" t="s">
        <v>394</v>
      </c>
      <c r="D316" s="227" t="s">
        <v>162</v>
      </c>
      <c r="E316" s="228" t="s">
        <v>395</v>
      </c>
      <c r="F316" s="229" t="s">
        <v>396</v>
      </c>
      <c r="G316" s="230" t="s">
        <v>322</v>
      </c>
      <c r="H316" s="231">
        <v>83.900000000000006</v>
      </c>
      <c r="I316" s="232"/>
      <c r="J316" s="233">
        <f>ROUND(I316*H316,2)</f>
        <v>0</v>
      </c>
      <c r="K316" s="229" t="s">
        <v>166</v>
      </c>
      <c r="L316" s="44"/>
      <c r="M316" s="234" t="s">
        <v>1</v>
      </c>
      <c r="N316" s="235" t="s">
        <v>41</v>
      </c>
      <c r="O316" s="91"/>
      <c r="P316" s="236">
        <f>O316*H316</f>
        <v>0</v>
      </c>
      <c r="Q316" s="236">
        <v>3.0000000000000001E-05</v>
      </c>
      <c r="R316" s="236">
        <f>Q316*H316</f>
        <v>0.0025170000000000001</v>
      </c>
      <c r="S316" s="236">
        <v>0</v>
      </c>
      <c r="T316" s="237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38" t="s">
        <v>167</v>
      </c>
      <c r="AT316" s="238" t="s">
        <v>162</v>
      </c>
      <c r="AU316" s="238" t="s">
        <v>85</v>
      </c>
      <c r="AY316" s="17" t="s">
        <v>160</v>
      </c>
      <c r="BE316" s="239">
        <f>IF(N316="základní",J316,0)</f>
        <v>0</v>
      </c>
      <c r="BF316" s="239">
        <f>IF(N316="snížená",J316,0)</f>
        <v>0</v>
      </c>
      <c r="BG316" s="239">
        <f>IF(N316="zákl. přenesená",J316,0)</f>
        <v>0</v>
      </c>
      <c r="BH316" s="239">
        <f>IF(N316="sníž. přenesená",J316,0)</f>
        <v>0</v>
      </c>
      <c r="BI316" s="239">
        <f>IF(N316="nulová",J316,0)</f>
        <v>0</v>
      </c>
      <c r="BJ316" s="17" t="s">
        <v>83</v>
      </c>
      <c r="BK316" s="239">
        <f>ROUND(I316*H316,2)</f>
        <v>0</v>
      </c>
      <c r="BL316" s="17" t="s">
        <v>167</v>
      </c>
      <c r="BM316" s="238" t="s">
        <v>397</v>
      </c>
    </row>
    <row r="317" s="13" customFormat="1">
      <c r="A317" s="13"/>
      <c r="B317" s="240"/>
      <c r="C317" s="241"/>
      <c r="D317" s="242" t="s">
        <v>169</v>
      </c>
      <c r="E317" s="243" t="s">
        <v>1</v>
      </c>
      <c r="F317" s="244" t="s">
        <v>398</v>
      </c>
      <c r="G317" s="241"/>
      <c r="H317" s="245">
        <v>83.900000000000006</v>
      </c>
      <c r="I317" s="246"/>
      <c r="J317" s="241"/>
      <c r="K317" s="241"/>
      <c r="L317" s="247"/>
      <c r="M317" s="248"/>
      <c r="N317" s="249"/>
      <c r="O317" s="249"/>
      <c r="P317" s="249"/>
      <c r="Q317" s="249"/>
      <c r="R317" s="249"/>
      <c r="S317" s="249"/>
      <c r="T317" s="250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1" t="s">
        <v>169</v>
      </c>
      <c r="AU317" s="251" t="s">
        <v>85</v>
      </c>
      <c r="AV317" s="13" t="s">
        <v>85</v>
      </c>
      <c r="AW317" s="13" t="s">
        <v>32</v>
      </c>
      <c r="AX317" s="13" t="s">
        <v>76</v>
      </c>
      <c r="AY317" s="251" t="s">
        <v>160</v>
      </c>
    </row>
    <row r="318" s="14" customFormat="1">
      <c r="A318" s="14"/>
      <c r="B318" s="252"/>
      <c r="C318" s="253"/>
      <c r="D318" s="242" t="s">
        <v>169</v>
      </c>
      <c r="E318" s="254" t="s">
        <v>1</v>
      </c>
      <c r="F318" s="255" t="s">
        <v>171</v>
      </c>
      <c r="G318" s="253"/>
      <c r="H318" s="256">
        <v>83.900000000000006</v>
      </c>
      <c r="I318" s="257"/>
      <c r="J318" s="253"/>
      <c r="K318" s="253"/>
      <c r="L318" s="258"/>
      <c r="M318" s="259"/>
      <c r="N318" s="260"/>
      <c r="O318" s="260"/>
      <c r="P318" s="260"/>
      <c r="Q318" s="260"/>
      <c r="R318" s="260"/>
      <c r="S318" s="260"/>
      <c r="T318" s="261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2" t="s">
        <v>169</v>
      </c>
      <c r="AU318" s="262" t="s">
        <v>85</v>
      </c>
      <c r="AV318" s="14" t="s">
        <v>172</v>
      </c>
      <c r="AW318" s="14" t="s">
        <v>32</v>
      </c>
      <c r="AX318" s="14" t="s">
        <v>76</v>
      </c>
      <c r="AY318" s="262" t="s">
        <v>160</v>
      </c>
    </row>
    <row r="319" s="15" customFormat="1">
      <c r="A319" s="15"/>
      <c r="B319" s="263"/>
      <c r="C319" s="264"/>
      <c r="D319" s="242" t="s">
        <v>169</v>
      </c>
      <c r="E319" s="265" t="s">
        <v>1</v>
      </c>
      <c r="F319" s="266" t="s">
        <v>173</v>
      </c>
      <c r="G319" s="264"/>
      <c r="H319" s="267">
        <v>83.900000000000006</v>
      </c>
      <c r="I319" s="268"/>
      <c r="J319" s="264"/>
      <c r="K319" s="264"/>
      <c r="L319" s="269"/>
      <c r="M319" s="270"/>
      <c r="N319" s="271"/>
      <c r="O319" s="271"/>
      <c r="P319" s="271"/>
      <c r="Q319" s="271"/>
      <c r="R319" s="271"/>
      <c r="S319" s="271"/>
      <c r="T319" s="272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3" t="s">
        <v>169</v>
      </c>
      <c r="AU319" s="273" t="s">
        <v>85</v>
      </c>
      <c r="AV319" s="15" t="s">
        <v>167</v>
      </c>
      <c r="AW319" s="15" t="s">
        <v>32</v>
      </c>
      <c r="AX319" s="15" t="s">
        <v>83</v>
      </c>
      <c r="AY319" s="273" t="s">
        <v>160</v>
      </c>
    </row>
    <row r="320" s="2" customFormat="1" ht="24.15" customHeight="1">
      <c r="A320" s="38"/>
      <c r="B320" s="39"/>
      <c r="C320" s="274" t="s">
        <v>399</v>
      </c>
      <c r="D320" s="274" t="s">
        <v>211</v>
      </c>
      <c r="E320" s="275" t="s">
        <v>400</v>
      </c>
      <c r="F320" s="276" t="s">
        <v>401</v>
      </c>
      <c r="G320" s="277" t="s">
        <v>322</v>
      </c>
      <c r="H320" s="278">
        <v>88.094999999999999</v>
      </c>
      <c r="I320" s="279"/>
      <c r="J320" s="280">
        <f>ROUND(I320*H320,2)</f>
        <v>0</v>
      </c>
      <c r="K320" s="276" t="s">
        <v>166</v>
      </c>
      <c r="L320" s="281"/>
      <c r="M320" s="282" t="s">
        <v>1</v>
      </c>
      <c r="N320" s="283" t="s">
        <v>41</v>
      </c>
      <c r="O320" s="91"/>
      <c r="P320" s="236">
        <f>O320*H320</f>
        <v>0</v>
      </c>
      <c r="Q320" s="236">
        <v>0.00068000000000000005</v>
      </c>
      <c r="R320" s="236">
        <f>Q320*H320</f>
        <v>0.059904600000000002</v>
      </c>
      <c r="S320" s="236">
        <v>0</v>
      </c>
      <c r="T320" s="237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38" t="s">
        <v>201</v>
      </c>
      <c r="AT320" s="238" t="s">
        <v>211</v>
      </c>
      <c r="AU320" s="238" t="s">
        <v>85</v>
      </c>
      <c r="AY320" s="17" t="s">
        <v>160</v>
      </c>
      <c r="BE320" s="239">
        <f>IF(N320="základní",J320,0)</f>
        <v>0</v>
      </c>
      <c r="BF320" s="239">
        <f>IF(N320="snížená",J320,0)</f>
        <v>0</v>
      </c>
      <c r="BG320" s="239">
        <f>IF(N320="zákl. přenesená",J320,0)</f>
        <v>0</v>
      </c>
      <c r="BH320" s="239">
        <f>IF(N320="sníž. přenesená",J320,0)</f>
        <v>0</v>
      </c>
      <c r="BI320" s="239">
        <f>IF(N320="nulová",J320,0)</f>
        <v>0</v>
      </c>
      <c r="BJ320" s="17" t="s">
        <v>83</v>
      </c>
      <c r="BK320" s="239">
        <f>ROUND(I320*H320,2)</f>
        <v>0</v>
      </c>
      <c r="BL320" s="17" t="s">
        <v>167</v>
      </c>
      <c r="BM320" s="238" t="s">
        <v>402</v>
      </c>
    </row>
    <row r="321" s="13" customFormat="1">
      <c r="A321" s="13"/>
      <c r="B321" s="240"/>
      <c r="C321" s="241"/>
      <c r="D321" s="242" t="s">
        <v>169</v>
      </c>
      <c r="E321" s="241"/>
      <c r="F321" s="244" t="s">
        <v>403</v>
      </c>
      <c r="G321" s="241"/>
      <c r="H321" s="245">
        <v>88.094999999999999</v>
      </c>
      <c r="I321" s="246"/>
      <c r="J321" s="241"/>
      <c r="K321" s="241"/>
      <c r="L321" s="247"/>
      <c r="M321" s="248"/>
      <c r="N321" s="249"/>
      <c r="O321" s="249"/>
      <c r="P321" s="249"/>
      <c r="Q321" s="249"/>
      <c r="R321" s="249"/>
      <c r="S321" s="249"/>
      <c r="T321" s="25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1" t="s">
        <v>169</v>
      </c>
      <c r="AU321" s="251" t="s">
        <v>85</v>
      </c>
      <c r="AV321" s="13" t="s">
        <v>85</v>
      </c>
      <c r="AW321" s="13" t="s">
        <v>4</v>
      </c>
      <c r="AX321" s="13" t="s">
        <v>83</v>
      </c>
      <c r="AY321" s="251" t="s">
        <v>160</v>
      </c>
    </row>
    <row r="322" s="2" customFormat="1" ht="16.5" customHeight="1">
      <c r="A322" s="38"/>
      <c r="B322" s="39"/>
      <c r="C322" s="227" t="s">
        <v>404</v>
      </c>
      <c r="D322" s="227" t="s">
        <v>162</v>
      </c>
      <c r="E322" s="228" t="s">
        <v>405</v>
      </c>
      <c r="F322" s="229" t="s">
        <v>406</v>
      </c>
      <c r="G322" s="230" t="s">
        <v>322</v>
      </c>
      <c r="H322" s="231">
        <v>428.69999999999999</v>
      </c>
      <c r="I322" s="232"/>
      <c r="J322" s="233">
        <f>ROUND(I322*H322,2)</f>
        <v>0</v>
      </c>
      <c r="K322" s="229" t="s">
        <v>166</v>
      </c>
      <c r="L322" s="44"/>
      <c r="M322" s="234" t="s">
        <v>1</v>
      </c>
      <c r="N322" s="235" t="s">
        <v>41</v>
      </c>
      <c r="O322" s="91"/>
      <c r="P322" s="236">
        <f>O322*H322</f>
        <v>0</v>
      </c>
      <c r="Q322" s="236">
        <v>0</v>
      </c>
      <c r="R322" s="236">
        <f>Q322*H322</f>
        <v>0</v>
      </c>
      <c r="S322" s="236">
        <v>0</v>
      </c>
      <c r="T322" s="23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38" t="s">
        <v>167</v>
      </c>
      <c r="AT322" s="238" t="s">
        <v>162</v>
      </c>
      <c r="AU322" s="238" t="s">
        <v>85</v>
      </c>
      <c r="AY322" s="17" t="s">
        <v>160</v>
      </c>
      <c r="BE322" s="239">
        <f>IF(N322="základní",J322,0)</f>
        <v>0</v>
      </c>
      <c r="BF322" s="239">
        <f>IF(N322="snížená",J322,0)</f>
        <v>0</v>
      </c>
      <c r="BG322" s="239">
        <f>IF(N322="zákl. přenesená",J322,0)</f>
        <v>0</v>
      </c>
      <c r="BH322" s="239">
        <f>IF(N322="sníž. přenesená",J322,0)</f>
        <v>0</v>
      </c>
      <c r="BI322" s="239">
        <f>IF(N322="nulová",J322,0)</f>
        <v>0</v>
      </c>
      <c r="BJ322" s="17" t="s">
        <v>83</v>
      </c>
      <c r="BK322" s="239">
        <f>ROUND(I322*H322,2)</f>
        <v>0</v>
      </c>
      <c r="BL322" s="17" t="s">
        <v>167</v>
      </c>
      <c r="BM322" s="238" t="s">
        <v>407</v>
      </c>
    </row>
    <row r="323" s="13" customFormat="1">
      <c r="A323" s="13"/>
      <c r="B323" s="240"/>
      <c r="C323" s="241"/>
      <c r="D323" s="242" t="s">
        <v>169</v>
      </c>
      <c r="E323" s="243" t="s">
        <v>1</v>
      </c>
      <c r="F323" s="244" t="s">
        <v>408</v>
      </c>
      <c r="G323" s="241"/>
      <c r="H323" s="245">
        <v>189.5</v>
      </c>
      <c r="I323" s="246"/>
      <c r="J323" s="241"/>
      <c r="K323" s="241"/>
      <c r="L323" s="247"/>
      <c r="M323" s="248"/>
      <c r="N323" s="249"/>
      <c r="O323" s="249"/>
      <c r="P323" s="249"/>
      <c r="Q323" s="249"/>
      <c r="R323" s="249"/>
      <c r="S323" s="249"/>
      <c r="T323" s="250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1" t="s">
        <v>169</v>
      </c>
      <c r="AU323" s="251" t="s">
        <v>85</v>
      </c>
      <c r="AV323" s="13" t="s">
        <v>85</v>
      </c>
      <c r="AW323" s="13" t="s">
        <v>32</v>
      </c>
      <c r="AX323" s="13" t="s">
        <v>76</v>
      </c>
      <c r="AY323" s="251" t="s">
        <v>160</v>
      </c>
    </row>
    <row r="324" s="13" customFormat="1">
      <c r="A324" s="13"/>
      <c r="B324" s="240"/>
      <c r="C324" s="241"/>
      <c r="D324" s="242" t="s">
        <v>169</v>
      </c>
      <c r="E324" s="243" t="s">
        <v>1</v>
      </c>
      <c r="F324" s="244" t="s">
        <v>409</v>
      </c>
      <c r="G324" s="241"/>
      <c r="H324" s="245">
        <v>104.90000000000001</v>
      </c>
      <c r="I324" s="246"/>
      <c r="J324" s="241"/>
      <c r="K324" s="241"/>
      <c r="L324" s="247"/>
      <c r="M324" s="248"/>
      <c r="N324" s="249"/>
      <c r="O324" s="249"/>
      <c r="P324" s="249"/>
      <c r="Q324" s="249"/>
      <c r="R324" s="249"/>
      <c r="S324" s="249"/>
      <c r="T324" s="250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1" t="s">
        <v>169</v>
      </c>
      <c r="AU324" s="251" t="s">
        <v>85</v>
      </c>
      <c r="AV324" s="13" t="s">
        <v>85</v>
      </c>
      <c r="AW324" s="13" t="s">
        <v>32</v>
      </c>
      <c r="AX324" s="13" t="s">
        <v>76</v>
      </c>
      <c r="AY324" s="251" t="s">
        <v>160</v>
      </c>
    </row>
    <row r="325" s="13" customFormat="1">
      <c r="A325" s="13"/>
      <c r="B325" s="240"/>
      <c r="C325" s="241"/>
      <c r="D325" s="242" t="s">
        <v>169</v>
      </c>
      <c r="E325" s="243" t="s">
        <v>1</v>
      </c>
      <c r="F325" s="244" t="s">
        <v>410</v>
      </c>
      <c r="G325" s="241"/>
      <c r="H325" s="245">
        <v>101.09999999999999</v>
      </c>
      <c r="I325" s="246"/>
      <c r="J325" s="241"/>
      <c r="K325" s="241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169</v>
      </c>
      <c r="AU325" s="251" t="s">
        <v>85</v>
      </c>
      <c r="AV325" s="13" t="s">
        <v>85</v>
      </c>
      <c r="AW325" s="13" t="s">
        <v>32</v>
      </c>
      <c r="AX325" s="13" t="s">
        <v>76</v>
      </c>
      <c r="AY325" s="251" t="s">
        <v>160</v>
      </c>
    </row>
    <row r="326" s="13" customFormat="1">
      <c r="A326" s="13"/>
      <c r="B326" s="240"/>
      <c r="C326" s="241"/>
      <c r="D326" s="242" t="s">
        <v>169</v>
      </c>
      <c r="E326" s="243" t="s">
        <v>1</v>
      </c>
      <c r="F326" s="244" t="s">
        <v>411</v>
      </c>
      <c r="G326" s="241"/>
      <c r="H326" s="245">
        <v>33.200000000000003</v>
      </c>
      <c r="I326" s="246"/>
      <c r="J326" s="241"/>
      <c r="K326" s="241"/>
      <c r="L326" s="247"/>
      <c r="M326" s="248"/>
      <c r="N326" s="249"/>
      <c r="O326" s="249"/>
      <c r="P326" s="249"/>
      <c r="Q326" s="249"/>
      <c r="R326" s="249"/>
      <c r="S326" s="249"/>
      <c r="T326" s="25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1" t="s">
        <v>169</v>
      </c>
      <c r="AU326" s="251" t="s">
        <v>85</v>
      </c>
      <c r="AV326" s="13" t="s">
        <v>85</v>
      </c>
      <c r="AW326" s="13" t="s">
        <v>32</v>
      </c>
      <c r="AX326" s="13" t="s">
        <v>76</v>
      </c>
      <c r="AY326" s="251" t="s">
        <v>160</v>
      </c>
    </row>
    <row r="327" s="14" customFormat="1">
      <c r="A327" s="14"/>
      <c r="B327" s="252"/>
      <c r="C327" s="253"/>
      <c r="D327" s="242" t="s">
        <v>169</v>
      </c>
      <c r="E327" s="254" t="s">
        <v>1</v>
      </c>
      <c r="F327" s="255" t="s">
        <v>171</v>
      </c>
      <c r="G327" s="253"/>
      <c r="H327" s="256">
        <v>428.69999999999999</v>
      </c>
      <c r="I327" s="257"/>
      <c r="J327" s="253"/>
      <c r="K327" s="253"/>
      <c r="L327" s="258"/>
      <c r="M327" s="259"/>
      <c r="N327" s="260"/>
      <c r="O327" s="260"/>
      <c r="P327" s="260"/>
      <c r="Q327" s="260"/>
      <c r="R327" s="260"/>
      <c r="S327" s="260"/>
      <c r="T327" s="261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2" t="s">
        <v>169</v>
      </c>
      <c r="AU327" s="262" t="s">
        <v>85</v>
      </c>
      <c r="AV327" s="14" t="s">
        <v>172</v>
      </c>
      <c r="AW327" s="14" t="s">
        <v>32</v>
      </c>
      <c r="AX327" s="14" t="s">
        <v>76</v>
      </c>
      <c r="AY327" s="262" t="s">
        <v>160</v>
      </c>
    </row>
    <row r="328" s="15" customFormat="1">
      <c r="A328" s="15"/>
      <c r="B328" s="263"/>
      <c r="C328" s="264"/>
      <c r="D328" s="242" t="s">
        <v>169</v>
      </c>
      <c r="E328" s="265" t="s">
        <v>1</v>
      </c>
      <c r="F328" s="266" t="s">
        <v>173</v>
      </c>
      <c r="G328" s="264"/>
      <c r="H328" s="267">
        <v>428.69999999999999</v>
      </c>
      <c r="I328" s="268"/>
      <c r="J328" s="264"/>
      <c r="K328" s="264"/>
      <c r="L328" s="269"/>
      <c r="M328" s="270"/>
      <c r="N328" s="271"/>
      <c r="O328" s="271"/>
      <c r="P328" s="271"/>
      <c r="Q328" s="271"/>
      <c r="R328" s="271"/>
      <c r="S328" s="271"/>
      <c r="T328" s="272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3" t="s">
        <v>169</v>
      </c>
      <c r="AU328" s="273" t="s">
        <v>85</v>
      </c>
      <c r="AV328" s="15" t="s">
        <v>167</v>
      </c>
      <c r="AW328" s="15" t="s">
        <v>32</v>
      </c>
      <c r="AX328" s="15" t="s">
        <v>83</v>
      </c>
      <c r="AY328" s="273" t="s">
        <v>160</v>
      </c>
    </row>
    <row r="329" s="2" customFormat="1" ht="24.15" customHeight="1">
      <c r="A329" s="38"/>
      <c r="B329" s="39"/>
      <c r="C329" s="274" t="s">
        <v>412</v>
      </c>
      <c r="D329" s="274" t="s">
        <v>211</v>
      </c>
      <c r="E329" s="275" t="s">
        <v>413</v>
      </c>
      <c r="F329" s="276" t="s">
        <v>414</v>
      </c>
      <c r="G329" s="277" t="s">
        <v>322</v>
      </c>
      <c r="H329" s="278">
        <v>34.859999999999999</v>
      </c>
      <c r="I329" s="279"/>
      <c r="J329" s="280">
        <f>ROUND(I329*H329,2)</f>
        <v>0</v>
      </c>
      <c r="K329" s="276" t="s">
        <v>166</v>
      </c>
      <c r="L329" s="281"/>
      <c r="M329" s="282" t="s">
        <v>1</v>
      </c>
      <c r="N329" s="283" t="s">
        <v>41</v>
      </c>
      <c r="O329" s="91"/>
      <c r="P329" s="236">
        <f>O329*H329</f>
        <v>0</v>
      </c>
      <c r="Q329" s="236">
        <v>0.00010000000000000001</v>
      </c>
      <c r="R329" s="236">
        <f>Q329*H329</f>
        <v>0.0034859999999999999</v>
      </c>
      <c r="S329" s="236">
        <v>0</v>
      </c>
      <c r="T329" s="237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8" t="s">
        <v>201</v>
      </c>
      <c r="AT329" s="238" t="s">
        <v>211</v>
      </c>
      <c r="AU329" s="238" t="s">
        <v>85</v>
      </c>
      <c r="AY329" s="17" t="s">
        <v>160</v>
      </c>
      <c r="BE329" s="239">
        <f>IF(N329="základní",J329,0)</f>
        <v>0</v>
      </c>
      <c r="BF329" s="239">
        <f>IF(N329="snížená",J329,0)</f>
        <v>0</v>
      </c>
      <c r="BG329" s="239">
        <f>IF(N329="zákl. přenesená",J329,0)</f>
        <v>0</v>
      </c>
      <c r="BH329" s="239">
        <f>IF(N329="sníž. přenesená",J329,0)</f>
        <v>0</v>
      </c>
      <c r="BI329" s="239">
        <f>IF(N329="nulová",J329,0)</f>
        <v>0</v>
      </c>
      <c r="BJ329" s="17" t="s">
        <v>83</v>
      </c>
      <c r="BK329" s="239">
        <f>ROUND(I329*H329,2)</f>
        <v>0</v>
      </c>
      <c r="BL329" s="17" t="s">
        <v>167</v>
      </c>
      <c r="BM329" s="238" t="s">
        <v>415</v>
      </c>
    </row>
    <row r="330" s="13" customFormat="1">
      <c r="A330" s="13"/>
      <c r="B330" s="240"/>
      <c r="C330" s="241"/>
      <c r="D330" s="242" t="s">
        <v>169</v>
      </c>
      <c r="E330" s="243" t="s">
        <v>1</v>
      </c>
      <c r="F330" s="244" t="s">
        <v>411</v>
      </c>
      <c r="G330" s="241"/>
      <c r="H330" s="245">
        <v>33.200000000000003</v>
      </c>
      <c r="I330" s="246"/>
      <c r="J330" s="241"/>
      <c r="K330" s="241"/>
      <c r="L330" s="247"/>
      <c r="M330" s="248"/>
      <c r="N330" s="249"/>
      <c r="O330" s="249"/>
      <c r="P330" s="249"/>
      <c r="Q330" s="249"/>
      <c r="R330" s="249"/>
      <c r="S330" s="249"/>
      <c r="T330" s="25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1" t="s">
        <v>169</v>
      </c>
      <c r="AU330" s="251" t="s">
        <v>85</v>
      </c>
      <c r="AV330" s="13" t="s">
        <v>85</v>
      </c>
      <c r="AW330" s="13" t="s">
        <v>32</v>
      </c>
      <c r="AX330" s="13" t="s">
        <v>76</v>
      </c>
      <c r="AY330" s="251" t="s">
        <v>160</v>
      </c>
    </row>
    <row r="331" s="14" customFormat="1">
      <c r="A331" s="14"/>
      <c r="B331" s="252"/>
      <c r="C331" s="253"/>
      <c r="D331" s="242" t="s">
        <v>169</v>
      </c>
      <c r="E331" s="254" t="s">
        <v>1</v>
      </c>
      <c r="F331" s="255" t="s">
        <v>171</v>
      </c>
      <c r="G331" s="253"/>
      <c r="H331" s="256">
        <v>33.200000000000003</v>
      </c>
      <c r="I331" s="257"/>
      <c r="J331" s="253"/>
      <c r="K331" s="253"/>
      <c r="L331" s="258"/>
      <c r="M331" s="259"/>
      <c r="N331" s="260"/>
      <c r="O331" s="260"/>
      <c r="P331" s="260"/>
      <c r="Q331" s="260"/>
      <c r="R331" s="260"/>
      <c r="S331" s="260"/>
      <c r="T331" s="261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2" t="s">
        <v>169</v>
      </c>
      <c r="AU331" s="262" t="s">
        <v>85</v>
      </c>
      <c r="AV331" s="14" t="s">
        <v>172</v>
      </c>
      <c r="AW331" s="14" t="s">
        <v>32</v>
      </c>
      <c r="AX331" s="14" t="s">
        <v>76</v>
      </c>
      <c r="AY331" s="262" t="s">
        <v>160</v>
      </c>
    </row>
    <row r="332" s="15" customFormat="1">
      <c r="A332" s="15"/>
      <c r="B332" s="263"/>
      <c r="C332" s="264"/>
      <c r="D332" s="242" t="s">
        <v>169</v>
      </c>
      <c r="E332" s="265" t="s">
        <v>1</v>
      </c>
      <c r="F332" s="266" t="s">
        <v>173</v>
      </c>
      <c r="G332" s="264"/>
      <c r="H332" s="267">
        <v>33.200000000000003</v>
      </c>
      <c r="I332" s="268"/>
      <c r="J332" s="264"/>
      <c r="K332" s="264"/>
      <c r="L332" s="269"/>
      <c r="M332" s="270"/>
      <c r="N332" s="271"/>
      <c r="O332" s="271"/>
      <c r="P332" s="271"/>
      <c r="Q332" s="271"/>
      <c r="R332" s="271"/>
      <c r="S332" s="271"/>
      <c r="T332" s="272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3" t="s">
        <v>169</v>
      </c>
      <c r="AU332" s="273" t="s">
        <v>85</v>
      </c>
      <c r="AV332" s="15" t="s">
        <v>167</v>
      </c>
      <c r="AW332" s="15" t="s">
        <v>32</v>
      </c>
      <c r="AX332" s="15" t="s">
        <v>83</v>
      </c>
      <c r="AY332" s="273" t="s">
        <v>160</v>
      </c>
    </row>
    <row r="333" s="13" customFormat="1">
      <c r="A333" s="13"/>
      <c r="B333" s="240"/>
      <c r="C333" s="241"/>
      <c r="D333" s="242" t="s">
        <v>169</v>
      </c>
      <c r="E333" s="241"/>
      <c r="F333" s="244" t="s">
        <v>416</v>
      </c>
      <c r="G333" s="241"/>
      <c r="H333" s="245">
        <v>34.859999999999999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5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1" t="s">
        <v>169</v>
      </c>
      <c r="AU333" s="251" t="s">
        <v>85</v>
      </c>
      <c r="AV333" s="13" t="s">
        <v>85</v>
      </c>
      <c r="AW333" s="13" t="s">
        <v>4</v>
      </c>
      <c r="AX333" s="13" t="s">
        <v>83</v>
      </c>
      <c r="AY333" s="251" t="s">
        <v>160</v>
      </c>
    </row>
    <row r="334" s="2" customFormat="1" ht="24.15" customHeight="1">
      <c r="A334" s="38"/>
      <c r="B334" s="39"/>
      <c r="C334" s="274" t="s">
        <v>417</v>
      </c>
      <c r="D334" s="274" t="s">
        <v>211</v>
      </c>
      <c r="E334" s="275" t="s">
        <v>418</v>
      </c>
      <c r="F334" s="276" t="s">
        <v>419</v>
      </c>
      <c r="G334" s="277" t="s">
        <v>322</v>
      </c>
      <c r="H334" s="278">
        <v>198.97499999999999</v>
      </c>
      <c r="I334" s="279"/>
      <c r="J334" s="280">
        <f>ROUND(I334*H334,2)</f>
        <v>0</v>
      </c>
      <c r="K334" s="276" t="s">
        <v>166</v>
      </c>
      <c r="L334" s="281"/>
      <c r="M334" s="282" t="s">
        <v>1</v>
      </c>
      <c r="N334" s="283" t="s">
        <v>41</v>
      </c>
      <c r="O334" s="91"/>
      <c r="P334" s="236">
        <f>O334*H334</f>
        <v>0</v>
      </c>
      <c r="Q334" s="236">
        <v>4.0000000000000003E-05</v>
      </c>
      <c r="R334" s="236">
        <f>Q334*H334</f>
        <v>0.0079590000000000008</v>
      </c>
      <c r="S334" s="236">
        <v>0</v>
      </c>
      <c r="T334" s="237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38" t="s">
        <v>201</v>
      </c>
      <c r="AT334" s="238" t="s">
        <v>211</v>
      </c>
      <c r="AU334" s="238" t="s">
        <v>85</v>
      </c>
      <c r="AY334" s="17" t="s">
        <v>160</v>
      </c>
      <c r="BE334" s="239">
        <f>IF(N334="základní",J334,0)</f>
        <v>0</v>
      </c>
      <c r="BF334" s="239">
        <f>IF(N334="snížená",J334,0)</f>
        <v>0</v>
      </c>
      <c r="BG334" s="239">
        <f>IF(N334="zákl. přenesená",J334,0)</f>
        <v>0</v>
      </c>
      <c r="BH334" s="239">
        <f>IF(N334="sníž. přenesená",J334,0)</f>
        <v>0</v>
      </c>
      <c r="BI334" s="239">
        <f>IF(N334="nulová",J334,0)</f>
        <v>0</v>
      </c>
      <c r="BJ334" s="17" t="s">
        <v>83</v>
      </c>
      <c r="BK334" s="239">
        <f>ROUND(I334*H334,2)</f>
        <v>0</v>
      </c>
      <c r="BL334" s="17" t="s">
        <v>167</v>
      </c>
      <c r="BM334" s="238" t="s">
        <v>420</v>
      </c>
    </row>
    <row r="335" s="13" customFormat="1">
      <c r="A335" s="13"/>
      <c r="B335" s="240"/>
      <c r="C335" s="241"/>
      <c r="D335" s="242" t="s">
        <v>169</v>
      </c>
      <c r="E335" s="243" t="s">
        <v>1</v>
      </c>
      <c r="F335" s="244" t="s">
        <v>408</v>
      </c>
      <c r="G335" s="241"/>
      <c r="H335" s="245">
        <v>189.5</v>
      </c>
      <c r="I335" s="246"/>
      <c r="J335" s="241"/>
      <c r="K335" s="241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169</v>
      </c>
      <c r="AU335" s="251" t="s">
        <v>85</v>
      </c>
      <c r="AV335" s="13" t="s">
        <v>85</v>
      </c>
      <c r="AW335" s="13" t="s">
        <v>32</v>
      </c>
      <c r="AX335" s="13" t="s">
        <v>76</v>
      </c>
      <c r="AY335" s="251" t="s">
        <v>160</v>
      </c>
    </row>
    <row r="336" s="14" customFormat="1">
      <c r="A336" s="14"/>
      <c r="B336" s="252"/>
      <c r="C336" s="253"/>
      <c r="D336" s="242" t="s">
        <v>169</v>
      </c>
      <c r="E336" s="254" t="s">
        <v>1</v>
      </c>
      <c r="F336" s="255" t="s">
        <v>171</v>
      </c>
      <c r="G336" s="253"/>
      <c r="H336" s="256">
        <v>189.5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169</v>
      </c>
      <c r="AU336" s="262" t="s">
        <v>85</v>
      </c>
      <c r="AV336" s="14" t="s">
        <v>172</v>
      </c>
      <c r="AW336" s="14" t="s">
        <v>32</v>
      </c>
      <c r="AX336" s="14" t="s">
        <v>76</v>
      </c>
      <c r="AY336" s="262" t="s">
        <v>160</v>
      </c>
    </row>
    <row r="337" s="15" customFormat="1">
      <c r="A337" s="15"/>
      <c r="B337" s="263"/>
      <c r="C337" s="264"/>
      <c r="D337" s="242" t="s">
        <v>169</v>
      </c>
      <c r="E337" s="265" t="s">
        <v>1</v>
      </c>
      <c r="F337" s="266" t="s">
        <v>173</v>
      </c>
      <c r="G337" s="264"/>
      <c r="H337" s="267">
        <v>189.5</v>
      </c>
      <c r="I337" s="268"/>
      <c r="J337" s="264"/>
      <c r="K337" s="264"/>
      <c r="L337" s="269"/>
      <c r="M337" s="270"/>
      <c r="N337" s="271"/>
      <c r="O337" s="271"/>
      <c r="P337" s="271"/>
      <c r="Q337" s="271"/>
      <c r="R337" s="271"/>
      <c r="S337" s="271"/>
      <c r="T337" s="272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3" t="s">
        <v>169</v>
      </c>
      <c r="AU337" s="273" t="s">
        <v>85</v>
      </c>
      <c r="AV337" s="15" t="s">
        <v>167</v>
      </c>
      <c r="AW337" s="15" t="s">
        <v>32</v>
      </c>
      <c r="AX337" s="15" t="s">
        <v>83</v>
      </c>
      <c r="AY337" s="273" t="s">
        <v>160</v>
      </c>
    </row>
    <row r="338" s="13" customFormat="1">
      <c r="A338" s="13"/>
      <c r="B338" s="240"/>
      <c r="C338" s="241"/>
      <c r="D338" s="242" t="s">
        <v>169</v>
      </c>
      <c r="E338" s="241"/>
      <c r="F338" s="244" t="s">
        <v>421</v>
      </c>
      <c r="G338" s="241"/>
      <c r="H338" s="245">
        <v>198.97499999999999</v>
      </c>
      <c r="I338" s="246"/>
      <c r="J338" s="241"/>
      <c r="K338" s="241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169</v>
      </c>
      <c r="AU338" s="251" t="s">
        <v>85</v>
      </c>
      <c r="AV338" s="13" t="s">
        <v>85</v>
      </c>
      <c r="AW338" s="13" t="s">
        <v>4</v>
      </c>
      <c r="AX338" s="13" t="s">
        <v>83</v>
      </c>
      <c r="AY338" s="251" t="s">
        <v>160</v>
      </c>
    </row>
    <row r="339" s="2" customFormat="1" ht="24.15" customHeight="1">
      <c r="A339" s="38"/>
      <c r="B339" s="39"/>
      <c r="C339" s="274" t="s">
        <v>422</v>
      </c>
      <c r="D339" s="274" t="s">
        <v>211</v>
      </c>
      <c r="E339" s="275" t="s">
        <v>423</v>
      </c>
      <c r="F339" s="276" t="s">
        <v>424</v>
      </c>
      <c r="G339" s="277" t="s">
        <v>322</v>
      </c>
      <c r="H339" s="278">
        <v>110.145</v>
      </c>
      <c r="I339" s="279"/>
      <c r="J339" s="280">
        <f>ROUND(I339*H339,2)</f>
        <v>0</v>
      </c>
      <c r="K339" s="276" t="s">
        <v>166</v>
      </c>
      <c r="L339" s="281"/>
      <c r="M339" s="282" t="s">
        <v>1</v>
      </c>
      <c r="N339" s="283" t="s">
        <v>41</v>
      </c>
      <c r="O339" s="91"/>
      <c r="P339" s="236">
        <f>O339*H339</f>
        <v>0</v>
      </c>
      <c r="Q339" s="236">
        <v>0.00029999999999999997</v>
      </c>
      <c r="R339" s="236">
        <f>Q339*H339</f>
        <v>0.033043499999999996</v>
      </c>
      <c r="S339" s="236">
        <v>0</v>
      </c>
      <c r="T339" s="237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38" t="s">
        <v>201</v>
      </c>
      <c r="AT339" s="238" t="s">
        <v>211</v>
      </c>
      <c r="AU339" s="238" t="s">
        <v>85</v>
      </c>
      <c r="AY339" s="17" t="s">
        <v>160</v>
      </c>
      <c r="BE339" s="239">
        <f>IF(N339="základní",J339,0)</f>
        <v>0</v>
      </c>
      <c r="BF339" s="239">
        <f>IF(N339="snížená",J339,0)</f>
        <v>0</v>
      </c>
      <c r="BG339" s="239">
        <f>IF(N339="zákl. přenesená",J339,0)</f>
        <v>0</v>
      </c>
      <c r="BH339" s="239">
        <f>IF(N339="sníž. přenesená",J339,0)</f>
        <v>0</v>
      </c>
      <c r="BI339" s="239">
        <f>IF(N339="nulová",J339,0)</f>
        <v>0</v>
      </c>
      <c r="BJ339" s="17" t="s">
        <v>83</v>
      </c>
      <c r="BK339" s="239">
        <f>ROUND(I339*H339,2)</f>
        <v>0</v>
      </c>
      <c r="BL339" s="17" t="s">
        <v>167</v>
      </c>
      <c r="BM339" s="238" t="s">
        <v>425</v>
      </c>
    </row>
    <row r="340" s="13" customFormat="1">
      <c r="A340" s="13"/>
      <c r="B340" s="240"/>
      <c r="C340" s="241"/>
      <c r="D340" s="242" t="s">
        <v>169</v>
      </c>
      <c r="E340" s="243" t="s">
        <v>1</v>
      </c>
      <c r="F340" s="244" t="s">
        <v>409</v>
      </c>
      <c r="G340" s="241"/>
      <c r="H340" s="245">
        <v>104.90000000000001</v>
      </c>
      <c r="I340" s="246"/>
      <c r="J340" s="241"/>
      <c r="K340" s="241"/>
      <c r="L340" s="247"/>
      <c r="M340" s="248"/>
      <c r="N340" s="249"/>
      <c r="O340" s="249"/>
      <c r="P340" s="249"/>
      <c r="Q340" s="249"/>
      <c r="R340" s="249"/>
      <c r="S340" s="249"/>
      <c r="T340" s="25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1" t="s">
        <v>169</v>
      </c>
      <c r="AU340" s="251" t="s">
        <v>85</v>
      </c>
      <c r="AV340" s="13" t="s">
        <v>85</v>
      </c>
      <c r="AW340" s="13" t="s">
        <v>32</v>
      </c>
      <c r="AX340" s="13" t="s">
        <v>76</v>
      </c>
      <c r="AY340" s="251" t="s">
        <v>160</v>
      </c>
    </row>
    <row r="341" s="14" customFormat="1">
      <c r="A341" s="14"/>
      <c r="B341" s="252"/>
      <c r="C341" s="253"/>
      <c r="D341" s="242" t="s">
        <v>169</v>
      </c>
      <c r="E341" s="254" t="s">
        <v>1</v>
      </c>
      <c r="F341" s="255" t="s">
        <v>171</v>
      </c>
      <c r="G341" s="253"/>
      <c r="H341" s="256">
        <v>104.90000000000001</v>
      </c>
      <c r="I341" s="257"/>
      <c r="J341" s="253"/>
      <c r="K341" s="253"/>
      <c r="L341" s="258"/>
      <c r="M341" s="259"/>
      <c r="N341" s="260"/>
      <c r="O341" s="260"/>
      <c r="P341" s="260"/>
      <c r="Q341" s="260"/>
      <c r="R341" s="260"/>
      <c r="S341" s="260"/>
      <c r="T341" s="261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62" t="s">
        <v>169</v>
      </c>
      <c r="AU341" s="262" t="s">
        <v>85</v>
      </c>
      <c r="AV341" s="14" t="s">
        <v>172</v>
      </c>
      <c r="AW341" s="14" t="s">
        <v>32</v>
      </c>
      <c r="AX341" s="14" t="s">
        <v>76</v>
      </c>
      <c r="AY341" s="262" t="s">
        <v>160</v>
      </c>
    </row>
    <row r="342" s="15" customFormat="1">
      <c r="A342" s="15"/>
      <c r="B342" s="263"/>
      <c r="C342" s="264"/>
      <c r="D342" s="242" t="s">
        <v>169</v>
      </c>
      <c r="E342" s="265" t="s">
        <v>1</v>
      </c>
      <c r="F342" s="266" t="s">
        <v>173</v>
      </c>
      <c r="G342" s="264"/>
      <c r="H342" s="267">
        <v>104.90000000000001</v>
      </c>
      <c r="I342" s="268"/>
      <c r="J342" s="264"/>
      <c r="K342" s="264"/>
      <c r="L342" s="269"/>
      <c r="M342" s="270"/>
      <c r="N342" s="271"/>
      <c r="O342" s="271"/>
      <c r="P342" s="271"/>
      <c r="Q342" s="271"/>
      <c r="R342" s="271"/>
      <c r="S342" s="271"/>
      <c r="T342" s="272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3" t="s">
        <v>169</v>
      </c>
      <c r="AU342" s="273" t="s">
        <v>85</v>
      </c>
      <c r="AV342" s="15" t="s">
        <v>167</v>
      </c>
      <c r="AW342" s="15" t="s">
        <v>32</v>
      </c>
      <c r="AX342" s="15" t="s">
        <v>83</v>
      </c>
      <c r="AY342" s="273" t="s">
        <v>160</v>
      </c>
    </row>
    <row r="343" s="13" customFormat="1">
      <c r="A343" s="13"/>
      <c r="B343" s="240"/>
      <c r="C343" s="241"/>
      <c r="D343" s="242" t="s">
        <v>169</v>
      </c>
      <c r="E343" s="241"/>
      <c r="F343" s="244" t="s">
        <v>426</v>
      </c>
      <c r="G343" s="241"/>
      <c r="H343" s="245">
        <v>110.145</v>
      </c>
      <c r="I343" s="246"/>
      <c r="J343" s="241"/>
      <c r="K343" s="241"/>
      <c r="L343" s="247"/>
      <c r="M343" s="248"/>
      <c r="N343" s="249"/>
      <c r="O343" s="249"/>
      <c r="P343" s="249"/>
      <c r="Q343" s="249"/>
      <c r="R343" s="249"/>
      <c r="S343" s="249"/>
      <c r="T343" s="25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1" t="s">
        <v>169</v>
      </c>
      <c r="AU343" s="251" t="s">
        <v>85</v>
      </c>
      <c r="AV343" s="13" t="s">
        <v>85</v>
      </c>
      <c r="AW343" s="13" t="s">
        <v>4</v>
      </c>
      <c r="AX343" s="13" t="s">
        <v>83</v>
      </c>
      <c r="AY343" s="251" t="s">
        <v>160</v>
      </c>
    </row>
    <row r="344" s="2" customFormat="1" ht="24.15" customHeight="1">
      <c r="A344" s="38"/>
      <c r="B344" s="39"/>
      <c r="C344" s="274" t="s">
        <v>427</v>
      </c>
      <c r="D344" s="274" t="s">
        <v>211</v>
      </c>
      <c r="E344" s="275" t="s">
        <v>428</v>
      </c>
      <c r="F344" s="276" t="s">
        <v>429</v>
      </c>
      <c r="G344" s="277" t="s">
        <v>322</v>
      </c>
      <c r="H344" s="278">
        <v>106.155</v>
      </c>
      <c r="I344" s="279"/>
      <c r="J344" s="280">
        <f>ROUND(I344*H344,2)</f>
        <v>0</v>
      </c>
      <c r="K344" s="276" t="s">
        <v>166</v>
      </c>
      <c r="L344" s="281"/>
      <c r="M344" s="282" t="s">
        <v>1</v>
      </c>
      <c r="N344" s="283" t="s">
        <v>41</v>
      </c>
      <c r="O344" s="91"/>
      <c r="P344" s="236">
        <f>O344*H344</f>
        <v>0</v>
      </c>
      <c r="Q344" s="236">
        <v>0.00020000000000000001</v>
      </c>
      <c r="R344" s="236">
        <f>Q344*H344</f>
        <v>0.021231</v>
      </c>
      <c r="S344" s="236">
        <v>0</v>
      </c>
      <c r="T344" s="237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8" t="s">
        <v>201</v>
      </c>
      <c r="AT344" s="238" t="s">
        <v>211</v>
      </c>
      <c r="AU344" s="238" t="s">
        <v>85</v>
      </c>
      <c r="AY344" s="17" t="s">
        <v>160</v>
      </c>
      <c r="BE344" s="239">
        <f>IF(N344="základní",J344,0)</f>
        <v>0</v>
      </c>
      <c r="BF344" s="239">
        <f>IF(N344="snížená",J344,0)</f>
        <v>0</v>
      </c>
      <c r="BG344" s="239">
        <f>IF(N344="zákl. přenesená",J344,0)</f>
        <v>0</v>
      </c>
      <c r="BH344" s="239">
        <f>IF(N344="sníž. přenesená",J344,0)</f>
        <v>0</v>
      </c>
      <c r="BI344" s="239">
        <f>IF(N344="nulová",J344,0)</f>
        <v>0</v>
      </c>
      <c r="BJ344" s="17" t="s">
        <v>83</v>
      </c>
      <c r="BK344" s="239">
        <f>ROUND(I344*H344,2)</f>
        <v>0</v>
      </c>
      <c r="BL344" s="17" t="s">
        <v>167</v>
      </c>
      <c r="BM344" s="238" t="s">
        <v>430</v>
      </c>
    </row>
    <row r="345" s="13" customFormat="1">
      <c r="A345" s="13"/>
      <c r="B345" s="240"/>
      <c r="C345" s="241"/>
      <c r="D345" s="242" t="s">
        <v>169</v>
      </c>
      <c r="E345" s="243" t="s">
        <v>1</v>
      </c>
      <c r="F345" s="244" t="s">
        <v>410</v>
      </c>
      <c r="G345" s="241"/>
      <c r="H345" s="245">
        <v>101.09999999999999</v>
      </c>
      <c r="I345" s="246"/>
      <c r="J345" s="241"/>
      <c r="K345" s="241"/>
      <c r="L345" s="247"/>
      <c r="M345" s="248"/>
      <c r="N345" s="249"/>
      <c r="O345" s="249"/>
      <c r="P345" s="249"/>
      <c r="Q345" s="249"/>
      <c r="R345" s="249"/>
      <c r="S345" s="249"/>
      <c r="T345" s="25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1" t="s">
        <v>169</v>
      </c>
      <c r="AU345" s="251" t="s">
        <v>85</v>
      </c>
      <c r="AV345" s="13" t="s">
        <v>85</v>
      </c>
      <c r="AW345" s="13" t="s">
        <v>32</v>
      </c>
      <c r="AX345" s="13" t="s">
        <v>76</v>
      </c>
      <c r="AY345" s="251" t="s">
        <v>160</v>
      </c>
    </row>
    <row r="346" s="14" customFormat="1">
      <c r="A346" s="14"/>
      <c r="B346" s="252"/>
      <c r="C346" s="253"/>
      <c r="D346" s="242" t="s">
        <v>169</v>
      </c>
      <c r="E346" s="254" t="s">
        <v>1</v>
      </c>
      <c r="F346" s="255" t="s">
        <v>171</v>
      </c>
      <c r="G346" s="253"/>
      <c r="H346" s="256">
        <v>101.09999999999999</v>
      </c>
      <c r="I346" s="257"/>
      <c r="J346" s="253"/>
      <c r="K346" s="253"/>
      <c r="L346" s="258"/>
      <c r="M346" s="259"/>
      <c r="N346" s="260"/>
      <c r="O346" s="260"/>
      <c r="P346" s="260"/>
      <c r="Q346" s="260"/>
      <c r="R346" s="260"/>
      <c r="S346" s="260"/>
      <c r="T346" s="261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2" t="s">
        <v>169</v>
      </c>
      <c r="AU346" s="262" t="s">
        <v>85</v>
      </c>
      <c r="AV346" s="14" t="s">
        <v>172</v>
      </c>
      <c r="AW346" s="14" t="s">
        <v>32</v>
      </c>
      <c r="AX346" s="14" t="s">
        <v>76</v>
      </c>
      <c r="AY346" s="262" t="s">
        <v>160</v>
      </c>
    </row>
    <row r="347" s="15" customFormat="1">
      <c r="A347" s="15"/>
      <c r="B347" s="263"/>
      <c r="C347" s="264"/>
      <c r="D347" s="242" t="s">
        <v>169</v>
      </c>
      <c r="E347" s="265" t="s">
        <v>1</v>
      </c>
      <c r="F347" s="266" t="s">
        <v>173</v>
      </c>
      <c r="G347" s="264"/>
      <c r="H347" s="267">
        <v>101.09999999999999</v>
      </c>
      <c r="I347" s="268"/>
      <c r="J347" s="264"/>
      <c r="K347" s="264"/>
      <c r="L347" s="269"/>
      <c r="M347" s="270"/>
      <c r="N347" s="271"/>
      <c r="O347" s="271"/>
      <c r="P347" s="271"/>
      <c r="Q347" s="271"/>
      <c r="R347" s="271"/>
      <c r="S347" s="271"/>
      <c r="T347" s="272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3" t="s">
        <v>169</v>
      </c>
      <c r="AU347" s="273" t="s">
        <v>85</v>
      </c>
      <c r="AV347" s="15" t="s">
        <v>167</v>
      </c>
      <c r="AW347" s="15" t="s">
        <v>32</v>
      </c>
      <c r="AX347" s="15" t="s">
        <v>83</v>
      </c>
      <c r="AY347" s="273" t="s">
        <v>160</v>
      </c>
    </row>
    <row r="348" s="13" customFormat="1">
      <c r="A348" s="13"/>
      <c r="B348" s="240"/>
      <c r="C348" s="241"/>
      <c r="D348" s="242" t="s">
        <v>169</v>
      </c>
      <c r="E348" s="241"/>
      <c r="F348" s="244" t="s">
        <v>431</v>
      </c>
      <c r="G348" s="241"/>
      <c r="H348" s="245">
        <v>106.155</v>
      </c>
      <c r="I348" s="246"/>
      <c r="J348" s="241"/>
      <c r="K348" s="241"/>
      <c r="L348" s="247"/>
      <c r="M348" s="248"/>
      <c r="N348" s="249"/>
      <c r="O348" s="249"/>
      <c r="P348" s="249"/>
      <c r="Q348" s="249"/>
      <c r="R348" s="249"/>
      <c r="S348" s="249"/>
      <c r="T348" s="250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1" t="s">
        <v>169</v>
      </c>
      <c r="AU348" s="251" t="s">
        <v>85</v>
      </c>
      <c r="AV348" s="13" t="s">
        <v>85</v>
      </c>
      <c r="AW348" s="13" t="s">
        <v>4</v>
      </c>
      <c r="AX348" s="13" t="s">
        <v>83</v>
      </c>
      <c r="AY348" s="251" t="s">
        <v>160</v>
      </c>
    </row>
    <row r="349" s="2" customFormat="1" ht="24.15" customHeight="1">
      <c r="A349" s="38"/>
      <c r="B349" s="39"/>
      <c r="C349" s="227" t="s">
        <v>432</v>
      </c>
      <c r="D349" s="227" t="s">
        <v>162</v>
      </c>
      <c r="E349" s="228" t="s">
        <v>433</v>
      </c>
      <c r="F349" s="229" t="s">
        <v>434</v>
      </c>
      <c r="G349" s="230" t="s">
        <v>165</v>
      </c>
      <c r="H349" s="231">
        <v>185.96000000000001</v>
      </c>
      <c r="I349" s="232"/>
      <c r="J349" s="233">
        <f>ROUND(I349*H349,2)</f>
        <v>0</v>
      </c>
      <c r="K349" s="229" t="s">
        <v>166</v>
      </c>
      <c r="L349" s="44"/>
      <c r="M349" s="234" t="s">
        <v>1</v>
      </c>
      <c r="N349" s="235" t="s">
        <v>41</v>
      </c>
      <c r="O349" s="91"/>
      <c r="P349" s="236">
        <f>O349*H349</f>
        <v>0</v>
      </c>
      <c r="Q349" s="236">
        <v>0.020500000000000001</v>
      </c>
      <c r="R349" s="236">
        <f>Q349*H349</f>
        <v>3.8121800000000001</v>
      </c>
      <c r="S349" s="236">
        <v>0</v>
      </c>
      <c r="T349" s="23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38" t="s">
        <v>167</v>
      </c>
      <c r="AT349" s="238" t="s">
        <v>162</v>
      </c>
      <c r="AU349" s="238" t="s">
        <v>85</v>
      </c>
      <c r="AY349" s="17" t="s">
        <v>160</v>
      </c>
      <c r="BE349" s="239">
        <f>IF(N349="základní",J349,0)</f>
        <v>0</v>
      </c>
      <c r="BF349" s="239">
        <f>IF(N349="snížená",J349,0)</f>
        <v>0</v>
      </c>
      <c r="BG349" s="239">
        <f>IF(N349="zákl. přenesená",J349,0)</f>
        <v>0</v>
      </c>
      <c r="BH349" s="239">
        <f>IF(N349="sníž. přenesená",J349,0)</f>
        <v>0</v>
      </c>
      <c r="BI349" s="239">
        <f>IF(N349="nulová",J349,0)</f>
        <v>0</v>
      </c>
      <c r="BJ349" s="17" t="s">
        <v>83</v>
      </c>
      <c r="BK349" s="239">
        <f>ROUND(I349*H349,2)</f>
        <v>0</v>
      </c>
      <c r="BL349" s="17" t="s">
        <v>167</v>
      </c>
      <c r="BM349" s="238" t="s">
        <v>435</v>
      </c>
    </row>
    <row r="350" s="13" customFormat="1">
      <c r="A350" s="13"/>
      <c r="B350" s="240"/>
      <c r="C350" s="241"/>
      <c r="D350" s="242" t="s">
        <v>169</v>
      </c>
      <c r="E350" s="243" t="s">
        <v>1</v>
      </c>
      <c r="F350" s="244" t="s">
        <v>330</v>
      </c>
      <c r="G350" s="241"/>
      <c r="H350" s="245">
        <v>36.810000000000002</v>
      </c>
      <c r="I350" s="246"/>
      <c r="J350" s="241"/>
      <c r="K350" s="241"/>
      <c r="L350" s="247"/>
      <c r="M350" s="248"/>
      <c r="N350" s="249"/>
      <c r="O350" s="249"/>
      <c r="P350" s="249"/>
      <c r="Q350" s="249"/>
      <c r="R350" s="249"/>
      <c r="S350" s="249"/>
      <c r="T350" s="250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1" t="s">
        <v>169</v>
      </c>
      <c r="AU350" s="251" t="s">
        <v>85</v>
      </c>
      <c r="AV350" s="13" t="s">
        <v>85</v>
      </c>
      <c r="AW350" s="13" t="s">
        <v>32</v>
      </c>
      <c r="AX350" s="13" t="s">
        <v>76</v>
      </c>
      <c r="AY350" s="251" t="s">
        <v>160</v>
      </c>
    </row>
    <row r="351" s="13" customFormat="1">
      <c r="A351" s="13"/>
      <c r="B351" s="240"/>
      <c r="C351" s="241"/>
      <c r="D351" s="242" t="s">
        <v>169</v>
      </c>
      <c r="E351" s="243" t="s">
        <v>1</v>
      </c>
      <c r="F351" s="244" t="s">
        <v>335</v>
      </c>
      <c r="G351" s="241"/>
      <c r="H351" s="245">
        <v>149.15000000000001</v>
      </c>
      <c r="I351" s="246"/>
      <c r="J351" s="241"/>
      <c r="K351" s="241"/>
      <c r="L351" s="247"/>
      <c r="M351" s="248"/>
      <c r="N351" s="249"/>
      <c r="O351" s="249"/>
      <c r="P351" s="249"/>
      <c r="Q351" s="249"/>
      <c r="R351" s="249"/>
      <c r="S351" s="249"/>
      <c r="T351" s="25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1" t="s">
        <v>169</v>
      </c>
      <c r="AU351" s="251" t="s">
        <v>85</v>
      </c>
      <c r="AV351" s="13" t="s">
        <v>85</v>
      </c>
      <c r="AW351" s="13" t="s">
        <v>32</v>
      </c>
      <c r="AX351" s="13" t="s">
        <v>76</v>
      </c>
      <c r="AY351" s="251" t="s">
        <v>160</v>
      </c>
    </row>
    <row r="352" s="14" customFormat="1">
      <c r="A352" s="14"/>
      <c r="B352" s="252"/>
      <c r="C352" s="253"/>
      <c r="D352" s="242" t="s">
        <v>169</v>
      </c>
      <c r="E352" s="254" t="s">
        <v>1</v>
      </c>
      <c r="F352" s="255" t="s">
        <v>171</v>
      </c>
      <c r="G352" s="253"/>
      <c r="H352" s="256">
        <v>185.96000000000001</v>
      </c>
      <c r="I352" s="257"/>
      <c r="J352" s="253"/>
      <c r="K352" s="253"/>
      <c r="L352" s="258"/>
      <c r="M352" s="259"/>
      <c r="N352" s="260"/>
      <c r="O352" s="260"/>
      <c r="P352" s="260"/>
      <c r="Q352" s="260"/>
      <c r="R352" s="260"/>
      <c r="S352" s="260"/>
      <c r="T352" s="261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2" t="s">
        <v>169</v>
      </c>
      <c r="AU352" s="262" t="s">
        <v>85</v>
      </c>
      <c r="AV352" s="14" t="s">
        <v>172</v>
      </c>
      <c r="AW352" s="14" t="s">
        <v>32</v>
      </c>
      <c r="AX352" s="14" t="s">
        <v>76</v>
      </c>
      <c r="AY352" s="262" t="s">
        <v>160</v>
      </c>
    </row>
    <row r="353" s="15" customFormat="1">
      <c r="A353" s="15"/>
      <c r="B353" s="263"/>
      <c r="C353" s="264"/>
      <c r="D353" s="242" t="s">
        <v>169</v>
      </c>
      <c r="E353" s="265" t="s">
        <v>1</v>
      </c>
      <c r="F353" s="266" t="s">
        <v>173</v>
      </c>
      <c r="G353" s="264"/>
      <c r="H353" s="267">
        <v>185.96000000000001</v>
      </c>
      <c r="I353" s="268"/>
      <c r="J353" s="264"/>
      <c r="K353" s="264"/>
      <c r="L353" s="269"/>
      <c r="M353" s="270"/>
      <c r="N353" s="271"/>
      <c r="O353" s="271"/>
      <c r="P353" s="271"/>
      <c r="Q353" s="271"/>
      <c r="R353" s="271"/>
      <c r="S353" s="271"/>
      <c r="T353" s="272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3" t="s">
        <v>169</v>
      </c>
      <c r="AU353" s="273" t="s">
        <v>85</v>
      </c>
      <c r="AV353" s="15" t="s">
        <v>167</v>
      </c>
      <c r="AW353" s="15" t="s">
        <v>32</v>
      </c>
      <c r="AX353" s="15" t="s">
        <v>83</v>
      </c>
      <c r="AY353" s="273" t="s">
        <v>160</v>
      </c>
    </row>
    <row r="354" s="2" customFormat="1" ht="24.15" customHeight="1">
      <c r="A354" s="38"/>
      <c r="B354" s="39"/>
      <c r="C354" s="227" t="s">
        <v>436</v>
      </c>
      <c r="D354" s="227" t="s">
        <v>162</v>
      </c>
      <c r="E354" s="228" t="s">
        <v>437</v>
      </c>
      <c r="F354" s="229" t="s">
        <v>438</v>
      </c>
      <c r="G354" s="230" t="s">
        <v>165</v>
      </c>
      <c r="H354" s="231">
        <v>581.27999999999997</v>
      </c>
      <c r="I354" s="232"/>
      <c r="J354" s="233">
        <f>ROUND(I354*H354,2)</f>
        <v>0</v>
      </c>
      <c r="K354" s="229" t="s">
        <v>166</v>
      </c>
      <c r="L354" s="44"/>
      <c r="M354" s="234" t="s">
        <v>1</v>
      </c>
      <c r="N354" s="235" t="s">
        <v>41</v>
      </c>
      <c r="O354" s="91"/>
      <c r="P354" s="236">
        <f>O354*H354</f>
        <v>0</v>
      </c>
      <c r="Q354" s="236">
        <v>0.00382</v>
      </c>
      <c r="R354" s="236">
        <f>Q354*H354</f>
        <v>2.2204896000000001</v>
      </c>
      <c r="S354" s="236">
        <v>0</v>
      </c>
      <c r="T354" s="23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8" t="s">
        <v>167</v>
      </c>
      <c r="AT354" s="238" t="s">
        <v>162</v>
      </c>
      <c r="AU354" s="238" t="s">
        <v>85</v>
      </c>
      <c r="AY354" s="17" t="s">
        <v>160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7" t="s">
        <v>83</v>
      </c>
      <c r="BK354" s="239">
        <f>ROUND(I354*H354,2)</f>
        <v>0</v>
      </c>
      <c r="BL354" s="17" t="s">
        <v>167</v>
      </c>
      <c r="BM354" s="238" t="s">
        <v>439</v>
      </c>
    </row>
    <row r="355" s="13" customFormat="1">
      <c r="A355" s="13"/>
      <c r="B355" s="240"/>
      <c r="C355" s="241"/>
      <c r="D355" s="242" t="s">
        <v>169</v>
      </c>
      <c r="E355" s="243" t="s">
        <v>1</v>
      </c>
      <c r="F355" s="244" t="s">
        <v>341</v>
      </c>
      <c r="G355" s="241"/>
      <c r="H355" s="245">
        <v>469.98000000000002</v>
      </c>
      <c r="I355" s="246"/>
      <c r="J355" s="241"/>
      <c r="K355" s="241"/>
      <c r="L355" s="247"/>
      <c r="M355" s="248"/>
      <c r="N355" s="249"/>
      <c r="O355" s="249"/>
      <c r="P355" s="249"/>
      <c r="Q355" s="249"/>
      <c r="R355" s="249"/>
      <c r="S355" s="249"/>
      <c r="T355" s="25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1" t="s">
        <v>169</v>
      </c>
      <c r="AU355" s="251" t="s">
        <v>85</v>
      </c>
      <c r="AV355" s="13" t="s">
        <v>85</v>
      </c>
      <c r="AW355" s="13" t="s">
        <v>32</v>
      </c>
      <c r="AX355" s="13" t="s">
        <v>76</v>
      </c>
      <c r="AY355" s="251" t="s">
        <v>160</v>
      </c>
    </row>
    <row r="356" s="13" customFormat="1">
      <c r="A356" s="13"/>
      <c r="B356" s="240"/>
      <c r="C356" s="241"/>
      <c r="D356" s="242" t="s">
        <v>169</v>
      </c>
      <c r="E356" s="243" t="s">
        <v>1</v>
      </c>
      <c r="F356" s="244" t="s">
        <v>342</v>
      </c>
      <c r="G356" s="241"/>
      <c r="H356" s="245">
        <v>86.760000000000005</v>
      </c>
      <c r="I356" s="246"/>
      <c r="J356" s="241"/>
      <c r="K356" s="241"/>
      <c r="L356" s="247"/>
      <c r="M356" s="248"/>
      <c r="N356" s="249"/>
      <c r="O356" s="249"/>
      <c r="P356" s="249"/>
      <c r="Q356" s="249"/>
      <c r="R356" s="249"/>
      <c r="S356" s="249"/>
      <c r="T356" s="250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1" t="s">
        <v>169</v>
      </c>
      <c r="AU356" s="251" t="s">
        <v>85</v>
      </c>
      <c r="AV356" s="13" t="s">
        <v>85</v>
      </c>
      <c r="AW356" s="13" t="s">
        <v>32</v>
      </c>
      <c r="AX356" s="13" t="s">
        <v>76</v>
      </c>
      <c r="AY356" s="251" t="s">
        <v>160</v>
      </c>
    </row>
    <row r="357" s="13" customFormat="1">
      <c r="A357" s="13"/>
      <c r="B357" s="240"/>
      <c r="C357" s="241"/>
      <c r="D357" s="242" t="s">
        <v>169</v>
      </c>
      <c r="E357" s="243" t="s">
        <v>1</v>
      </c>
      <c r="F357" s="244" t="s">
        <v>343</v>
      </c>
      <c r="G357" s="241"/>
      <c r="H357" s="245">
        <v>24.539999999999999</v>
      </c>
      <c r="I357" s="246"/>
      <c r="J357" s="241"/>
      <c r="K357" s="241"/>
      <c r="L357" s="247"/>
      <c r="M357" s="248"/>
      <c r="N357" s="249"/>
      <c r="O357" s="249"/>
      <c r="P357" s="249"/>
      <c r="Q357" s="249"/>
      <c r="R357" s="249"/>
      <c r="S357" s="249"/>
      <c r="T357" s="25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1" t="s">
        <v>169</v>
      </c>
      <c r="AU357" s="251" t="s">
        <v>85</v>
      </c>
      <c r="AV357" s="13" t="s">
        <v>85</v>
      </c>
      <c r="AW357" s="13" t="s">
        <v>32</v>
      </c>
      <c r="AX357" s="13" t="s">
        <v>76</v>
      </c>
      <c r="AY357" s="251" t="s">
        <v>160</v>
      </c>
    </row>
    <row r="358" s="14" customFormat="1">
      <c r="A358" s="14"/>
      <c r="B358" s="252"/>
      <c r="C358" s="253"/>
      <c r="D358" s="242" t="s">
        <v>169</v>
      </c>
      <c r="E358" s="254" t="s">
        <v>1</v>
      </c>
      <c r="F358" s="255" t="s">
        <v>171</v>
      </c>
      <c r="G358" s="253"/>
      <c r="H358" s="256">
        <v>581.27999999999997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2" t="s">
        <v>169</v>
      </c>
      <c r="AU358" s="262" t="s">
        <v>85</v>
      </c>
      <c r="AV358" s="14" t="s">
        <v>172</v>
      </c>
      <c r="AW358" s="14" t="s">
        <v>32</v>
      </c>
      <c r="AX358" s="14" t="s">
        <v>76</v>
      </c>
      <c r="AY358" s="262" t="s">
        <v>160</v>
      </c>
    </row>
    <row r="359" s="15" customFormat="1">
      <c r="A359" s="15"/>
      <c r="B359" s="263"/>
      <c r="C359" s="264"/>
      <c r="D359" s="242" t="s">
        <v>169</v>
      </c>
      <c r="E359" s="265" t="s">
        <v>1</v>
      </c>
      <c r="F359" s="266" t="s">
        <v>173</v>
      </c>
      <c r="G359" s="264"/>
      <c r="H359" s="267">
        <v>581.27999999999997</v>
      </c>
      <c r="I359" s="268"/>
      <c r="J359" s="264"/>
      <c r="K359" s="264"/>
      <c r="L359" s="269"/>
      <c r="M359" s="270"/>
      <c r="N359" s="271"/>
      <c r="O359" s="271"/>
      <c r="P359" s="271"/>
      <c r="Q359" s="271"/>
      <c r="R359" s="271"/>
      <c r="S359" s="271"/>
      <c r="T359" s="27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3" t="s">
        <v>169</v>
      </c>
      <c r="AU359" s="273" t="s">
        <v>85</v>
      </c>
      <c r="AV359" s="15" t="s">
        <v>167</v>
      </c>
      <c r="AW359" s="15" t="s">
        <v>32</v>
      </c>
      <c r="AX359" s="15" t="s">
        <v>83</v>
      </c>
      <c r="AY359" s="273" t="s">
        <v>160</v>
      </c>
    </row>
    <row r="360" s="2" customFormat="1" ht="24.15" customHeight="1">
      <c r="A360" s="38"/>
      <c r="B360" s="39"/>
      <c r="C360" s="227" t="s">
        <v>440</v>
      </c>
      <c r="D360" s="227" t="s">
        <v>162</v>
      </c>
      <c r="E360" s="228" t="s">
        <v>441</v>
      </c>
      <c r="F360" s="229" t="s">
        <v>442</v>
      </c>
      <c r="G360" s="230" t="s">
        <v>165</v>
      </c>
      <c r="H360" s="231">
        <v>202.03999999999999</v>
      </c>
      <c r="I360" s="232"/>
      <c r="J360" s="233">
        <f>ROUND(I360*H360,2)</f>
        <v>0</v>
      </c>
      <c r="K360" s="229" t="s">
        <v>166</v>
      </c>
      <c r="L360" s="44"/>
      <c r="M360" s="234" t="s">
        <v>1</v>
      </c>
      <c r="N360" s="235" t="s">
        <v>41</v>
      </c>
      <c r="O360" s="91"/>
      <c r="P360" s="236">
        <f>O360*H360</f>
        <v>0</v>
      </c>
      <c r="Q360" s="236">
        <v>0.0038</v>
      </c>
      <c r="R360" s="236">
        <f>Q360*H360</f>
        <v>0.76775199999999999</v>
      </c>
      <c r="S360" s="236">
        <v>0</v>
      </c>
      <c r="T360" s="23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38" t="s">
        <v>167</v>
      </c>
      <c r="AT360" s="238" t="s">
        <v>162</v>
      </c>
      <c r="AU360" s="238" t="s">
        <v>85</v>
      </c>
      <c r="AY360" s="17" t="s">
        <v>160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7" t="s">
        <v>83</v>
      </c>
      <c r="BK360" s="239">
        <f>ROUND(I360*H360,2)</f>
        <v>0</v>
      </c>
      <c r="BL360" s="17" t="s">
        <v>167</v>
      </c>
      <c r="BM360" s="238" t="s">
        <v>443</v>
      </c>
    </row>
    <row r="361" s="13" customFormat="1">
      <c r="A361" s="13"/>
      <c r="B361" s="240"/>
      <c r="C361" s="241"/>
      <c r="D361" s="242" t="s">
        <v>169</v>
      </c>
      <c r="E361" s="243" t="s">
        <v>1</v>
      </c>
      <c r="F361" s="244" t="s">
        <v>342</v>
      </c>
      <c r="G361" s="241"/>
      <c r="H361" s="245">
        <v>86.760000000000005</v>
      </c>
      <c r="I361" s="246"/>
      <c r="J361" s="241"/>
      <c r="K361" s="241"/>
      <c r="L361" s="247"/>
      <c r="M361" s="248"/>
      <c r="N361" s="249"/>
      <c r="O361" s="249"/>
      <c r="P361" s="249"/>
      <c r="Q361" s="249"/>
      <c r="R361" s="249"/>
      <c r="S361" s="249"/>
      <c r="T361" s="25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1" t="s">
        <v>169</v>
      </c>
      <c r="AU361" s="251" t="s">
        <v>85</v>
      </c>
      <c r="AV361" s="13" t="s">
        <v>85</v>
      </c>
      <c r="AW361" s="13" t="s">
        <v>32</v>
      </c>
      <c r="AX361" s="13" t="s">
        <v>76</v>
      </c>
      <c r="AY361" s="251" t="s">
        <v>160</v>
      </c>
    </row>
    <row r="362" s="13" customFormat="1">
      <c r="A362" s="13"/>
      <c r="B362" s="240"/>
      <c r="C362" s="241"/>
      <c r="D362" s="242" t="s">
        <v>169</v>
      </c>
      <c r="E362" s="243" t="s">
        <v>1</v>
      </c>
      <c r="F362" s="244" t="s">
        <v>343</v>
      </c>
      <c r="G362" s="241"/>
      <c r="H362" s="245">
        <v>24.539999999999999</v>
      </c>
      <c r="I362" s="246"/>
      <c r="J362" s="241"/>
      <c r="K362" s="241"/>
      <c r="L362" s="247"/>
      <c r="M362" s="248"/>
      <c r="N362" s="249"/>
      <c r="O362" s="249"/>
      <c r="P362" s="249"/>
      <c r="Q362" s="249"/>
      <c r="R362" s="249"/>
      <c r="S362" s="249"/>
      <c r="T362" s="250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1" t="s">
        <v>169</v>
      </c>
      <c r="AU362" s="251" t="s">
        <v>85</v>
      </c>
      <c r="AV362" s="13" t="s">
        <v>85</v>
      </c>
      <c r="AW362" s="13" t="s">
        <v>32</v>
      </c>
      <c r="AX362" s="13" t="s">
        <v>76</v>
      </c>
      <c r="AY362" s="251" t="s">
        <v>160</v>
      </c>
    </row>
    <row r="363" s="13" customFormat="1">
      <c r="A363" s="13"/>
      <c r="B363" s="240"/>
      <c r="C363" s="241"/>
      <c r="D363" s="242" t="s">
        <v>169</v>
      </c>
      <c r="E363" s="243" t="s">
        <v>1</v>
      </c>
      <c r="F363" s="244" t="s">
        <v>344</v>
      </c>
      <c r="G363" s="241"/>
      <c r="H363" s="245">
        <v>44.719999999999999</v>
      </c>
      <c r="I363" s="246"/>
      <c r="J363" s="241"/>
      <c r="K363" s="241"/>
      <c r="L363" s="247"/>
      <c r="M363" s="248"/>
      <c r="N363" s="249"/>
      <c r="O363" s="249"/>
      <c r="P363" s="249"/>
      <c r="Q363" s="249"/>
      <c r="R363" s="249"/>
      <c r="S363" s="249"/>
      <c r="T363" s="250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1" t="s">
        <v>169</v>
      </c>
      <c r="AU363" s="251" t="s">
        <v>85</v>
      </c>
      <c r="AV363" s="13" t="s">
        <v>85</v>
      </c>
      <c r="AW363" s="13" t="s">
        <v>32</v>
      </c>
      <c r="AX363" s="13" t="s">
        <v>76</v>
      </c>
      <c r="AY363" s="251" t="s">
        <v>160</v>
      </c>
    </row>
    <row r="364" s="13" customFormat="1">
      <c r="A364" s="13"/>
      <c r="B364" s="240"/>
      <c r="C364" s="241"/>
      <c r="D364" s="242" t="s">
        <v>169</v>
      </c>
      <c r="E364" s="243" t="s">
        <v>1</v>
      </c>
      <c r="F364" s="244" t="s">
        <v>330</v>
      </c>
      <c r="G364" s="241"/>
      <c r="H364" s="245">
        <v>36.810000000000002</v>
      </c>
      <c r="I364" s="246"/>
      <c r="J364" s="241"/>
      <c r="K364" s="241"/>
      <c r="L364" s="247"/>
      <c r="M364" s="248"/>
      <c r="N364" s="249"/>
      <c r="O364" s="249"/>
      <c r="P364" s="249"/>
      <c r="Q364" s="249"/>
      <c r="R364" s="249"/>
      <c r="S364" s="249"/>
      <c r="T364" s="25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1" t="s">
        <v>169</v>
      </c>
      <c r="AU364" s="251" t="s">
        <v>85</v>
      </c>
      <c r="AV364" s="13" t="s">
        <v>85</v>
      </c>
      <c r="AW364" s="13" t="s">
        <v>32</v>
      </c>
      <c r="AX364" s="13" t="s">
        <v>76</v>
      </c>
      <c r="AY364" s="251" t="s">
        <v>160</v>
      </c>
    </row>
    <row r="365" s="13" customFormat="1">
      <c r="A365" s="13"/>
      <c r="B365" s="240"/>
      <c r="C365" s="241"/>
      <c r="D365" s="242" t="s">
        <v>169</v>
      </c>
      <c r="E365" s="243" t="s">
        <v>1</v>
      </c>
      <c r="F365" s="244" t="s">
        <v>365</v>
      </c>
      <c r="G365" s="241"/>
      <c r="H365" s="245">
        <v>9.2100000000000009</v>
      </c>
      <c r="I365" s="246"/>
      <c r="J365" s="241"/>
      <c r="K365" s="241"/>
      <c r="L365" s="247"/>
      <c r="M365" s="248"/>
      <c r="N365" s="249"/>
      <c r="O365" s="249"/>
      <c r="P365" s="249"/>
      <c r="Q365" s="249"/>
      <c r="R365" s="249"/>
      <c r="S365" s="249"/>
      <c r="T365" s="25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1" t="s">
        <v>169</v>
      </c>
      <c r="AU365" s="251" t="s">
        <v>85</v>
      </c>
      <c r="AV365" s="13" t="s">
        <v>85</v>
      </c>
      <c r="AW365" s="13" t="s">
        <v>32</v>
      </c>
      <c r="AX365" s="13" t="s">
        <v>76</v>
      </c>
      <c r="AY365" s="251" t="s">
        <v>160</v>
      </c>
    </row>
    <row r="366" s="14" customFormat="1">
      <c r="A366" s="14"/>
      <c r="B366" s="252"/>
      <c r="C366" s="253"/>
      <c r="D366" s="242" t="s">
        <v>169</v>
      </c>
      <c r="E366" s="254" t="s">
        <v>1</v>
      </c>
      <c r="F366" s="255" t="s">
        <v>171</v>
      </c>
      <c r="G366" s="253"/>
      <c r="H366" s="256">
        <v>202.03999999999999</v>
      </c>
      <c r="I366" s="257"/>
      <c r="J366" s="253"/>
      <c r="K366" s="253"/>
      <c r="L366" s="258"/>
      <c r="M366" s="259"/>
      <c r="N366" s="260"/>
      <c r="O366" s="260"/>
      <c r="P366" s="260"/>
      <c r="Q366" s="260"/>
      <c r="R366" s="260"/>
      <c r="S366" s="260"/>
      <c r="T366" s="261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62" t="s">
        <v>169</v>
      </c>
      <c r="AU366" s="262" t="s">
        <v>85</v>
      </c>
      <c r="AV366" s="14" t="s">
        <v>172</v>
      </c>
      <c r="AW366" s="14" t="s">
        <v>32</v>
      </c>
      <c r="AX366" s="14" t="s">
        <v>76</v>
      </c>
      <c r="AY366" s="262" t="s">
        <v>160</v>
      </c>
    </row>
    <row r="367" s="15" customFormat="1">
      <c r="A367" s="15"/>
      <c r="B367" s="263"/>
      <c r="C367" s="264"/>
      <c r="D367" s="242" t="s">
        <v>169</v>
      </c>
      <c r="E367" s="265" t="s">
        <v>1</v>
      </c>
      <c r="F367" s="266" t="s">
        <v>173</v>
      </c>
      <c r="G367" s="264"/>
      <c r="H367" s="267">
        <v>202.03999999999999</v>
      </c>
      <c r="I367" s="268"/>
      <c r="J367" s="264"/>
      <c r="K367" s="264"/>
      <c r="L367" s="269"/>
      <c r="M367" s="270"/>
      <c r="N367" s="271"/>
      <c r="O367" s="271"/>
      <c r="P367" s="271"/>
      <c r="Q367" s="271"/>
      <c r="R367" s="271"/>
      <c r="S367" s="271"/>
      <c r="T367" s="272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3" t="s">
        <v>169</v>
      </c>
      <c r="AU367" s="273" t="s">
        <v>85</v>
      </c>
      <c r="AV367" s="15" t="s">
        <v>167</v>
      </c>
      <c r="AW367" s="15" t="s">
        <v>32</v>
      </c>
      <c r="AX367" s="15" t="s">
        <v>83</v>
      </c>
      <c r="AY367" s="273" t="s">
        <v>160</v>
      </c>
    </row>
    <row r="368" s="2" customFormat="1" ht="24.15" customHeight="1">
      <c r="A368" s="38"/>
      <c r="B368" s="39"/>
      <c r="C368" s="227" t="s">
        <v>444</v>
      </c>
      <c r="D368" s="227" t="s">
        <v>162</v>
      </c>
      <c r="E368" s="228" t="s">
        <v>445</v>
      </c>
      <c r="F368" s="229" t="s">
        <v>446</v>
      </c>
      <c r="G368" s="230" t="s">
        <v>165</v>
      </c>
      <c r="H368" s="231">
        <v>511.12</v>
      </c>
      <c r="I368" s="232"/>
      <c r="J368" s="233">
        <f>ROUND(I368*H368,2)</f>
        <v>0</v>
      </c>
      <c r="K368" s="229" t="s">
        <v>166</v>
      </c>
      <c r="L368" s="44"/>
      <c r="M368" s="234" t="s">
        <v>1</v>
      </c>
      <c r="N368" s="235" t="s">
        <v>41</v>
      </c>
      <c r="O368" s="91"/>
      <c r="P368" s="236">
        <f>O368*H368</f>
        <v>0</v>
      </c>
      <c r="Q368" s="236">
        <v>0.0028500000000000001</v>
      </c>
      <c r="R368" s="236">
        <f>Q368*H368</f>
        <v>1.4566920000000001</v>
      </c>
      <c r="S368" s="236">
        <v>0</v>
      </c>
      <c r="T368" s="23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38" t="s">
        <v>167</v>
      </c>
      <c r="AT368" s="238" t="s">
        <v>162</v>
      </c>
      <c r="AU368" s="238" t="s">
        <v>85</v>
      </c>
      <c r="AY368" s="17" t="s">
        <v>160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7" t="s">
        <v>83</v>
      </c>
      <c r="BK368" s="239">
        <f>ROUND(I368*H368,2)</f>
        <v>0</v>
      </c>
      <c r="BL368" s="17" t="s">
        <v>167</v>
      </c>
      <c r="BM368" s="238" t="s">
        <v>447</v>
      </c>
    </row>
    <row r="369" s="13" customFormat="1">
      <c r="A369" s="13"/>
      <c r="B369" s="240"/>
      <c r="C369" s="241"/>
      <c r="D369" s="242" t="s">
        <v>169</v>
      </c>
      <c r="E369" s="243" t="s">
        <v>1</v>
      </c>
      <c r="F369" s="244" t="s">
        <v>341</v>
      </c>
      <c r="G369" s="241"/>
      <c r="H369" s="245">
        <v>469.98000000000002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5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169</v>
      </c>
      <c r="AU369" s="251" t="s">
        <v>85</v>
      </c>
      <c r="AV369" s="13" t="s">
        <v>85</v>
      </c>
      <c r="AW369" s="13" t="s">
        <v>32</v>
      </c>
      <c r="AX369" s="13" t="s">
        <v>76</v>
      </c>
      <c r="AY369" s="251" t="s">
        <v>160</v>
      </c>
    </row>
    <row r="370" s="13" customFormat="1">
      <c r="A370" s="13"/>
      <c r="B370" s="240"/>
      <c r="C370" s="241"/>
      <c r="D370" s="242" t="s">
        <v>169</v>
      </c>
      <c r="E370" s="243" t="s">
        <v>1</v>
      </c>
      <c r="F370" s="244" t="s">
        <v>370</v>
      </c>
      <c r="G370" s="241"/>
      <c r="H370" s="245">
        <v>41.140000000000001</v>
      </c>
      <c r="I370" s="246"/>
      <c r="J370" s="241"/>
      <c r="K370" s="241"/>
      <c r="L370" s="247"/>
      <c r="M370" s="248"/>
      <c r="N370" s="249"/>
      <c r="O370" s="249"/>
      <c r="P370" s="249"/>
      <c r="Q370" s="249"/>
      <c r="R370" s="249"/>
      <c r="S370" s="249"/>
      <c r="T370" s="25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1" t="s">
        <v>169</v>
      </c>
      <c r="AU370" s="251" t="s">
        <v>85</v>
      </c>
      <c r="AV370" s="13" t="s">
        <v>85</v>
      </c>
      <c r="AW370" s="13" t="s">
        <v>32</v>
      </c>
      <c r="AX370" s="13" t="s">
        <v>76</v>
      </c>
      <c r="AY370" s="251" t="s">
        <v>160</v>
      </c>
    </row>
    <row r="371" s="14" customFormat="1">
      <c r="A371" s="14"/>
      <c r="B371" s="252"/>
      <c r="C371" s="253"/>
      <c r="D371" s="242" t="s">
        <v>169</v>
      </c>
      <c r="E371" s="254" t="s">
        <v>1</v>
      </c>
      <c r="F371" s="255" t="s">
        <v>171</v>
      </c>
      <c r="G371" s="253"/>
      <c r="H371" s="256">
        <v>511.12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2" t="s">
        <v>169</v>
      </c>
      <c r="AU371" s="262" t="s">
        <v>85</v>
      </c>
      <c r="AV371" s="14" t="s">
        <v>172</v>
      </c>
      <c r="AW371" s="14" t="s">
        <v>32</v>
      </c>
      <c r="AX371" s="14" t="s">
        <v>76</v>
      </c>
      <c r="AY371" s="262" t="s">
        <v>160</v>
      </c>
    </row>
    <row r="372" s="15" customFormat="1">
      <c r="A372" s="15"/>
      <c r="B372" s="263"/>
      <c r="C372" s="264"/>
      <c r="D372" s="242" t="s">
        <v>169</v>
      </c>
      <c r="E372" s="265" t="s">
        <v>1</v>
      </c>
      <c r="F372" s="266" t="s">
        <v>173</v>
      </c>
      <c r="G372" s="264"/>
      <c r="H372" s="267">
        <v>511.12</v>
      </c>
      <c r="I372" s="268"/>
      <c r="J372" s="264"/>
      <c r="K372" s="264"/>
      <c r="L372" s="269"/>
      <c r="M372" s="270"/>
      <c r="N372" s="271"/>
      <c r="O372" s="271"/>
      <c r="P372" s="271"/>
      <c r="Q372" s="271"/>
      <c r="R372" s="271"/>
      <c r="S372" s="271"/>
      <c r="T372" s="272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3" t="s">
        <v>169</v>
      </c>
      <c r="AU372" s="273" t="s">
        <v>85</v>
      </c>
      <c r="AV372" s="15" t="s">
        <v>167</v>
      </c>
      <c r="AW372" s="15" t="s">
        <v>32</v>
      </c>
      <c r="AX372" s="15" t="s">
        <v>83</v>
      </c>
      <c r="AY372" s="273" t="s">
        <v>160</v>
      </c>
    </row>
    <row r="373" s="2" customFormat="1" ht="16.5" customHeight="1">
      <c r="A373" s="38"/>
      <c r="B373" s="39"/>
      <c r="C373" s="227" t="s">
        <v>448</v>
      </c>
      <c r="D373" s="227" t="s">
        <v>162</v>
      </c>
      <c r="E373" s="228" t="s">
        <v>449</v>
      </c>
      <c r="F373" s="229" t="s">
        <v>450</v>
      </c>
      <c r="G373" s="230" t="s">
        <v>165</v>
      </c>
      <c r="H373" s="231">
        <v>1016.04</v>
      </c>
      <c r="I373" s="232"/>
      <c r="J373" s="233">
        <f>ROUND(I373*H373,2)</f>
        <v>0</v>
      </c>
      <c r="K373" s="229" t="s">
        <v>166</v>
      </c>
      <c r="L373" s="44"/>
      <c r="M373" s="234" t="s">
        <v>1</v>
      </c>
      <c r="N373" s="235" t="s">
        <v>41</v>
      </c>
      <c r="O373" s="91"/>
      <c r="P373" s="236">
        <f>O373*H373</f>
        <v>0</v>
      </c>
      <c r="Q373" s="236">
        <v>0</v>
      </c>
      <c r="R373" s="236">
        <f>Q373*H373</f>
        <v>0</v>
      </c>
      <c r="S373" s="236">
        <v>0</v>
      </c>
      <c r="T373" s="237">
        <f>S373*H373</f>
        <v>0</v>
      </c>
      <c r="U373" s="38"/>
      <c r="V373" s="38"/>
      <c r="W373" s="38"/>
      <c r="X373" s="38"/>
      <c r="Y373" s="38"/>
      <c r="Z373" s="38"/>
      <c r="AA373" s="38"/>
      <c r="AB373" s="38"/>
      <c r="AC373" s="38"/>
      <c r="AD373" s="38"/>
      <c r="AE373" s="38"/>
      <c r="AR373" s="238" t="s">
        <v>167</v>
      </c>
      <c r="AT373" s="238" t="s">
        <v>162</v>
      </c>
      <c r="AU373" s="238" t="s">
        <v>85</v>
      </c>
      <c r="AY373" s="17" t="s">
        <v>160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7" t="s">
        <v>83</v>
      </c>
      <c r="BK373" s="239">
        <f>ROUND(I373*H373,2)</f>
        <v>0</v>
      </c>
      <c r="BL373" s="17" t="s">
        <v>167</v>
      </c>
      <c r="BM373" s="238" t="s">
        <v>451</v>
      </c>
    </row>
    <row r="374" s="13" customFormat="1">
      <c r="A374" s="13"/>
      <c r="B374" s="240"/>
      <c r="C374" s="241"/>
      <c r="D374" s="242" t="s">
        <v>169</v>
      </c>
      <c r="E374" s="243" t="s">
        <v>1</v>
      </c>
      <c r="F374" s="244" t="s">
        <v>452</v>
      </c>
      <c r="G374" s="241"/>
      <c r="H374" s="245">
        <v>149.15000000000001</v>
      </c>
      <c r="I374" s="246"/>
      <c r="J374" s="241"/>
      <c r="K374" s="241"/>
      <c r="L374" s="247"/>
      <c r="M374" s="248"/>
      <c r="N374" s="249"/>
      <c r="O374" s="249"/>
      <c r="P374" s="249"/>
      <c r="Q374" s="249"/>
      <c r="R374" s="249"/>
      <c r="S374" s="249"/>
      <c r="T374" s="25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1" t="s">
        <v>169</v>
      </c>
      <c r="AU374" s="251" t="s">
        <v>85</v>
      </c>
      <c r="AV374" s="13" t="s">
        <v>85</v>
      </c>
      <c r="AW374" s="13" t="s">
        <v>32</v>
      </c>
      <c r="AX374" s="13" t="s">
        <v>76</v>
      </c>
      <c r="AY374" s="251" t="s">
        <v>160</v>
      </c>
    </row>
    <row r="375" s="13" customFormat="1">
      <c r="A375" s="13"/>
      <c r="B375" s="240"/>
      <c r="C375" s="241"/>
      <c r="D375" s="242" t="s">
        <v>169</v>
      </c>
      <c r="E375" s="243" t="s">
        <v>1</v>
      </c>
      <c r="F375" s="244" t="s">
        <v>453</v>
      </c>
      <c r="G375" s="241"/>
      <c r="H375" s="245">
        <v>449.82999999999998</v>
      </c>
      <c r="I375" s="246"/>
      <c r="J375" s="241"/>
      <c r="K375" s="241"/>
      <c r="L375" s="247"/>
      <c r="M375" s="248"/>
      <c r="N375" s="249"/>
      <c r="O375" s="249"/>
      <c r="P375" s="249"/>
      <c r="Q375" s="249"/>
      <c r="R375" s="249"/>
      <c r="S375" s="249"/>
      <c r="T375" s="25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1" t="s">
        <v>169</v>
      </c>
      <c r="AU375" s="251" t="s">
        <v>85</v>
      </c>
      <c r="AV375" s="13" t="s">
        <v>85</v>
      </c>
      <c r="AW375" s="13" t="s">
        <v>32</v>
      </c>
      <c r="AX375" s="13" t="s">
        <v>76</v>
      </c>
      <c r="AY375" s="251" t="s">
        <v>160</v>
      </c>
    </row>
    <row r="376" s="13" customFormat="1">
      <c r="A376" s="13"/>
      <c r="B376" s="240"/>
      <c r="C376" s="241"/>
      <c r="D376" s="242" t="s">
        <v>169</v>
      </c>
      <c r="E376" s="243" t="s">
        <v>1</v>
      </c>
      <c r="F376" s="244" t="s">
        <v>454</v>
      </c>
      <c r="G376" s="241"/>
      <c r="H376" s="245">
        <v>417.06</v>
      </c>
      <c r="I376" s="246"/>
      <c r="J376" s="241"/>
      <c r="K376" s="241"/>
      <c r="L376" s="247"/>
      <c r="M376" s="248"/>
      <c r="N376" s="249"/>
      <c r="O376" s="249"/>
      <c r="P376" s="249"/>
      <c r="Q376" s="249"/>
      <c r="R376" s="249"/>
      <c r="S376" s="249"/>
      <c r="T376" s="250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1" t="s">
        <v>169</v>
      </c>
      <c r="AU376" s="251" t="s">
        <v>85</v>
      </c>
      <c r="AV376" s="13" t="s">
        <v>85</v>
      </c>
      <c r="AW376" s="13" t="s">
        <v>32</v>
      </c>
      <c r="AX376" s="13" t="s">
        <v>76</v>
      </c>
      <c r="AY376" s="251" t="s">
        <v>160</v>
      </c>
    </row>
    <row r="377" s="14" customFormat="1">
      <c r="A377" s="14"/>
      <c r="B377" s="252"/>
      <c r="C377" s="253"/>
      <c r="D377" s="242" t="s">
        <v>169</v>
      </c>
      <c r="E377" s="254" t="s">
        <v>1</v>
      </c>
      <c r="F377" s="255" t="s">
        <v>171</v>
      </c>
      <c r="G377" s="253"/>
      <c r="H377" s="256">
        <v>1016.04</v>
      </c>
      <c r="I377" s="257"/>
      <c r="J377" s="253"/>
      <c r="K377" s="253"/>
      <c r="L377" s="258"/>
      <c r="M377" s="259"/>
      <c r="N377" s="260"/>
      <c r="O377" s="260"/>
      <c r="P377" s="260"/>
      <c r="Q377" s="260"/>
      <c r="R377" s="260"/>
      <c r="S377" s="260"/>
      <c r="T377" s="261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2" t="s">
        <v>169</v>
      </c>
      <c r="AU377" s="262" t="s">
        <v>85</v>
      </c>
      <c r="AV377" s="14" t="s">
        <v>172</v>
      </c>
      <c r="AW377" s="14" t="s">
        <v>32</v>
      </c>
      <c r="AX377" s="14" t="s">
        <v>76</v>
      </c>
      <c r="AY377" s="262" t="s">
        <v>160</v>
      </c>
    </row>
    <row r="378" s="15" customFormat="1">
      <c r="A378" s="15"/>
      <c r="B378" s="263"/>
      <c r="C378" s="264"/>
      <c r="D378" s="242" t="s">
        <v>169</v>
      </c>
      <c r="E378" s="265" t="s">
        <v>1</v>
      </c>
      <c r="F378" s="266" t="s">
        <v>173</v>
      </c>
      <c r="G378" s="264"/>
      <c r="H378" s="267">
        <v>1016.04</v>
      </c>
      <c r="I378" s="268"/>
      <c r="J378" s="264"/>
      <c r="K378" s="264"/>
      <c r="L378" s="269"/>
      <c r="M378" s="270"/>
      <c r="N378" s="271"/>
      <c r="O378" s="271"/>
      <c r="P378" s="271"/>
      <c r="Q378" s="271"/>
      <c r="R378" s="271"/>
      <c r="S378" s="271"/>
      <c r="T378" s="272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3" t="s">
        <v>169</v>
      </c>
      <c r="AU378" s="273" t="s">
        <v>85</v>
      </c>
      <c r="AV378" s="15" t="s">
        <v>167</v>
      </c>
      <c r="AW378" s="15" t="s">
        <v>32</v>
      </c>
      <c r="AX378" s="15" t="s">
        <v>83</v>
      </c>
      <c r="AY378" s="273" t="s">
        <v>160</v>
      </c>
    </row>
    <row r="379" s="2" customFormat="1" ht="24.15" customHeight="1">
      <c r="A379" s="38"/>
      <c r="B379" s="39"/>
      <c r="C379" s="227" t="s">
        <v>455</v>
      </c>
      <c r="D379" s="227" t="s">
        <v>162</v>
      </c>
      <c r="E379" s="228" t="s">
        <v>456</v>
      </c>
      <c r="F379" s="229" t="s">
        <v>457</v>
      </c>
      <c r="G379" s="230" t="s">
        <v>165</v>
      </c>
      <c r="H379" s="231">
        <v>45.5</v>
      </c>
      <c r="I379" s="232"/>
      <c r="J379" s="233">
        <f>ROUND(I379*H379,2)</f>
        <v>0</v>
      </c>
      <c r="K379" s="229" t="s">
        <v>166</v>
      </c>
      <c r="L379" s="44"/>
      <c r="M379" s="234" t="s">
        <v>1</v>
      </c>
      <c r="N379" s="235" t="s">
        <v>41</v>
      </c>
      <c r="O379" s="91"/>
      <c r="P379" s="236">
        <f>O379*H379</f>
        <v>0</v>
      </c>
      <c r="Q379" s="236">
        <v>0</v>
      </c>
      <c r="R379" s="236">
        <f>Q379*H379</f>
        <v>0</v>
      </c>
      <c r="S379" s="236">
        <v>0</v>
      </c>
      <c r="T379" s="237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38" t="s">
        <v>167</v>
      </c>
      <c r="AT379" s="238" t="s">
        <v>162</v>
      </c>
      <c r="AU379" s="238" t="s">
        <v>85</v>
      </c>
      <c r="AY379" s="17" t="s">
        <v>160</v>
      </c>
      <c r="BE379" s="239">
        <f>IF(N379="základní",J379,0)</f>
        <v>0</v>
      </c>
      <c r="BF379" s="239">
        <f>IF(N379="snížená",J379,0)</f>
        <v>0</v>
      </c>
      <c r="BG379" s="239">
        <f>IF(N379="zákl. přenesená",J379,0)</f>
        <v>0</v>
      </c>
      <c r="BH379" s="239">
        <f>IF(N379="sníž. přenesená",J379,0)</f>
        <v>0</v>
      </c>
      <c r="BI379" s="239">
        <f>IF(N379="nulová",J379,0)</f>
        <v>0</v>
      </c>
      <c r="BJ379" s="17" t="s">
        <v>83</v>
      </c>
      <c r="BK379" s="239">
        <f>ROUND(I379*H379,2)</f>
        <v>0</v>
      </c>
      <c r="BL379" s="17" t="s">
        <v>167</v>
      </c>
      <c r="BM379" s="238" t="s">
        <v>458</v>
      </c>
    </row>
    <row r="380" s="13" customFormat="1">
      <c r="A380" s="13"/>
      <c r="B380" s="240"/>
      <c r="C380" s="241"/>
      <c r="D380" s="242" t="s">
        <v>169</v>
      </c>
      <c r="E380" s="243" t="s">
        <v>1</v>
      </c>
      <c r="F380" s="244" t="s">
        <v>459</v>
      </c>
      <c r="G380" s="241"/>
      <c r="H380" s="245">
        <v>45.5</v>
      </c>
      <c r="I380" s="246"/>
      <c r="J380" s="241"/>
      <c r="K380" s="241"/>
      <c r="L380" s="247"/>
      <c r="M380" s="248"/>
      <c r="N380" s="249"/>
      <c r="O380" s="249"/>
      <c r="P380" s="249"/>
      <c r="Q380" s="249"/>
      <c r="R380" s="249"/>
      <c r="S380" s="249"/>
      <c r="T380" s="250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51" t="s">
        <v>169</v>
      </c>
      <c r="AU380" s="251" t="s">
        <v>85</v>
      </c>
      <c r="AV380" s="13" t="s">
        <v>85</v>
      </c>
      <c r="AW380" s="13" t="s">
        <v>32</v>
      </c>
      <c r="AX380" s="13" t="s">
        <v>76</v>
      </c>
      <c r="AY380" s="251" t="s">
        <v>160</v>
      </c>
    </row>
    <row r="381" s="14" customFormat="1">
      <c r="A381" s="14"/>
      <c r="B381" s="252"/>
      <c r="C381" s="253"/>
      <c r="D381" s="242" t="s">
        <v>169</v>
      </c>
      <c r="E381" s="254" t="s">
        <v>1</v>
      </c>
      <c r="F381" s="255" t="s">
        <v>171</v>
      </c>
      <c r="G381" s="253"/>
      <c r="H381" s="256">
        <v>45.5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2" t="s">
        <v>169</v>
      </c>
      <c r="AU381" s="262" t="s">
        <v>85</v>
      </c>
      <c r="AV381" s="14" t="s">
        <v>172</v>
      </c>
      <c r="AW381" s="14" t="s">
        <v>32</v>
      </c>
      <c r="AX381" s="14" t="s">
        <v>76</v>
      </c>
      <c r="AY381" s="262" t="s">
        <v>160</v>
      </c>
    </row>
    <row r="382" s="15" customFormat="1">
      <c r="A382" s="15"/>
      <c r="B382" s="263"/>
      <c r="C382" s="264"/>
      <c r="D382" s="242" t="s">
        <v>169</v>
      </c>
      <c r="E382" s="265" t="s">
        <v>1</v>
      </c>
      <c r="F382" s="266" t="s">
        <v>173</v>
      </c>
      <c r="G382" s="264"/>
      <c r="H382" s="267">
        <v>45.5</v>
      </c>
      <c r="I382" s="268"/>
      <c r="J382" s="264"/>
      <c r="K382" s="264"/>
      <c r="L382" s="269"/>
      <c r="M382" s="270"/>
      <c r="N382" s="271"/>
      <c r="O382" s="271"/>
      <c r="P382" s="271"/>
      <c r="Q382" s="271"/>
      <c r="R382" s="271"/>
      <c r="S382" s="271"/>
      <c r="T382" s="272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3" t="s">
        <v>169</v>
      </c>
      <c r="AU382" s="273" t="s">
        <v>85</v>
      </c>
      <c r="AV382" s="15" t="s">
        <v>167</v>
      </c>
      <c r="AW382" s="15" t="s">
        <v>32</v>
      </c>
      <c r="AX382" s="15" t="s">
        <v>83</v>
      </c>
      <c r="AY382" s="273" t="s">
        <v>160</v>
      </c>
    </row>
    <row r="383" s="2" customFormat="1" ht="21.75" customHeight="1">
      <c r="A383" s="38"/>
      <c r="B383" s="39"/>
      <c r="C383" s="227" t="s">
        <v>460</v>
      </c>
      <c r="D383" s="227" t="s">
        <v>162</v>
      </c>
      <c r="E383" s="228" t="s">
        <v>461</v>
      </c>
      <c r="F383" s="229" t="s">
        <v>462</v>
      </c>
      <c r="G383" s="230" t="s">
        <v>463</v>
      </c>
      <c r="H383" s="231">
        <v>1</v>
      </c>
      <c r="I383" s="232"/>
      <c r="J383" s="233">
        <f>ROUND(I383*H383,2)</f>
        <v>0</v>
      </c>
      <c r="K383" s="229" t="s">
        <v>166</v>
      </c>
      <c r="L383" s="44"/>
      <c r="M383" s="234" t="s">
        <v>1</v>
      </c>
      <c r="N383" s="235" t="s">
        <v>41</v>
      </c>
      <c r="O383" s="91"/>
      <c r="P383" s="236">
        <f>O383*H383</f>
        <v>0</v>
      </c>
      <c r="Q383" s="236">
        <v>0.04684</v>
      </c>
      <c r="R383" s="236">
        <f>Q383*H383</f>
        <v>0.04684</v>
      </c>
      <c r="S383" s="236">
        <v>0</v>
      </c>
      <c r="T383" s="237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38" t="s">
        <v>167</v>
      </c>
      <c r="AT383" s="238" t="s">
        <v>162</v>
      </c>
      <c r="AU383" s="238" t="s">
        <v>85</v>
      </c>
      <c r="AY383" s="17" t="s">
        <v>160</v>
      </c>
      <c r="BE383" s="239">
        <f>IF(N383="základní",J383,0)</f>
        <v>0</v>
      </c>
      <c r="BF383" s="239">
        <f>IF(N383="snížená",J383,0)</f>
        <v>0</v>
      </c>
      <c r="BG383" s="239">
        <f>IF(N383="zákl. přenesená",J383,0)</f>
        <v>0</v>
      </c>
      <c r="BH383" s="239">
        <f>IF(N383="sníž. přenesená",J383,0)</f>
        <v>0</v>
      </c>
      <c r="BI383" s="239">
        <f>IF(N383="nulová",J383,0)</f>
        <v>0</v>
      </c>
      <c r="BJ383" s="17" t="s">
        <v>83</v>
      </c>
      <c r="BK383" s="239">
        <f>ROUND(I383*H383,2)</f>
        <v>0</v>
      </c>
      <c r="BL383" s="17" t="s">
        <v>167</v>
      </c>
      <c r="BM383" s="238" t="s">
        <v>464</v>
      </c>
    </row>
    <row r="384" s="13" customFormat="1">
      <c r="A384" s="13"/>
      <c r="B384" s="240"/>
      <c r="C384" s="241"/>
      <c r="D384" s="242" t="s">
        <v>169</v>
      </c>
      <c r="E384" s="243" t="s">
        <v>1</v>
      </c>
      <c r="F384" s="244" t="s">
        <v>465</v>
      </c>
      <c r="G384" s="241"/>
      <c r="H384" s="245">
        <v>1</v>
      </c>
      <c r="I384" s="246"/>
      <c r="J384" s="241"/>
      <c r="K384" s="241"/>
      <c r="L384" s="247"/>
      <c r="M384" s="248"/>
      <c r="N384" s="249"/>
      <c r="O384" s="249"/>
      <c r="P384" s="249"/>
      <c r="Q384" s="249"/>
      <c r="R384" s="249"/>
      <c r="S384" s="249"/>
      <c r="T384" s="25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1" t="s">
        <v>169</v>
      </c>
      <c r="AU384" s="251" t="s">
        <v>85</v>
      </c>
      <c r="AV384" s="13" t="s">
        <v>85</v>
      </c>
      <c r="AW384" s="13" t="s">
        <v>32</v>
      </c>
      <c r="AX384" s="13" t="s">
        <v>76</v>
      </c>
      <c r="AY384" s="251" t="s">
        <v>160</v>
      </c>
    </row>
    <row r="385" s="14" customFormat="1">
      <c r="A385" s="14"/>
      <c r="B385" s="252"/>
      <c r="C385" s="253"/>
      <c r="D385" s="242" t="s">
        <v>169</v>
      </c>
      <c r="E385" s="254" t="s">
        <v>1</v>
      </c>
      <c r="F385" s="255" t="s">
        <v>171</v>
      </c>
      <c r="G385" s="253"/>
      <c r="H385" s="256">
        <v>1</v>
      </c>
      <c r="I385" s="257"/>
      <c r="J385" s="253"/>
      <c r="K385" s="253"/>
      <c r="L385" s="258"/>
      <c r="M385" s="259"/>
      <c r="N385" s="260"/>
      <c r="O385" s="260"/>
      <c r="P385" s="260"/>
      <c r="Q385" s="260"/>
      <c r="R385" s="260"/>
      <c r="S385" s="260"/>
      <c r="T385" s="26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2" t="s">
        <v>169</v>
      </c>
      <c r="AU385" s="262" t="s">
        <v>85</v>
      </c>
      <c r="AV385" s="14" t="s">
        <v>172</v>
      </c>
      <c r="AW385" s="14" t="s">
        <v>32</v>
      </c>
      <c r="AX385" s="14" t="s">
        <v>76</v>
      </c>
      <c r="AY385" s="262" t="s">
        <v>160</v>
      </c>
    </row>
    <row r="386" s="15" customFormat="1">
      <c r="A386" s="15"/>
      <c r="B386" s="263"/>
      <c r="C386" s="264"/>
      <c r="D386" s="242" t="s">
        <v>169</v>
      </c>
      <c r="E386" s="265" t="s">
        <v>1</v>
      </c>
      <c r="F386" s="266" t="s">
        <v>173</v>
      </c>
      <c r="G386" s="264"/>
      <c r="H386" s="267">
        <v>1</v>
      </c>
      <c r="I386" s="268"/>
      <c r="J386" s="264"/>
      <c r="K386" s="264"/>
      <c r="L386" s="269"/>
      <c r="M386" s="270"/>
      <c r="N386" s="271"/>
      <c r="O386" s="271"/>
      <c r="P386" s="271"/>
      <c r="Q386" s="271"/>
      <c r="R386" s="271"/>
      <c r="S386" s="271"/>
      <c r="T386" s="27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3" t="s">
        <v>169</v>
      </c>
      <c r="AU386" s="273" t="s">
        <v>85</v>
      </c>
      <c r="AV386" s="15" t="s">
        <v>167</v>
      </c>
      <c r="AW386" s="15" t="s">
        <v>32</v>
      </c>
      <c r="AX386" s="15" t="s">
        <v>83</v>
      </c>
      <c r="AY386" s="273" t="s">
        <v>160</v>
      </c>
    </row>
    <row r="387" s="2" customFormat="1" ht="33" customHeight="1">
      <c r="A387" s="38"/>
      <c r="B387" s="39"/>
      <c r="C387" s="274" t="s">
        <v>466</v>
      </c>
      <c r="D387" s="274" t="s">
        <v>211</v>
      </c>
      <c r="E387" s="275" t="s">
        <v>467</v>
      </c>
      <c r="F387" s="276" t="s">
        <v>468</v>
      </c>
      <c r="G387" s="277" t="s">
        <v>463</v>
      </c>
      <c r="H387" s="278">
        <v>1</v>
      </c>
      <c r="I387" s="279"/>
      <c r="J387" s="280">
        <f>ROUND(I387*H387,2)</f>
        <v>0</v>
      </c>
      <c r="K387" s="276" t="s">
        <v>166</v>
      </c>
      <c r="L387" s="281"/>
      <c r="M387" s="282" t="s">
        <v>1</v>
      </c>
      <c r="N387" s="283" t="s">
        <v>41</v>
      </c>
      <c r="O387" s="91"/>
      <c r="P387" s="236">
        <f>O387*H387</f>
        <v>0</v>
      </c>
      <c r="Q387" s="236">
        <v>0.01521</v>
      </c>
      <c r="R387" s="236">
        <f>Q387*H387</f>
        <v>0.01521</v>
      </c>
      <c r="S387" s="236">
        <v>0</v>
      </c>
      <c r="T387" s="237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38" t="s">
        <v>201</v>
      </c>
      <c r="AT387" s="238" t="s">
        <v>211</v>
      </c>
      <c r="AU387" s="238" t="s">
        <v>85</v>
      </c>
      <c r="AY387" s="17" t="s">
        <v>160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7" t="s">
        <v>83</v>
      </c>
      <c r="BK387" s="239">
        <f>ROUND(I387*H387,2)</f>
        <v>0</v>
      </c>
      <c r="BL387" s="17" t="s">
        <v>167</v>
      </c>
      <c r="BM387" s="238" t="s">
        <v>469</v>
      </c>
    </row>
    <row r="388" s="12" customFormat="1" ht="22.8" customHeight="1">
      <c r="A388" s="12"/>
      <c r="B388" s="211"/>
      <c r="C388" s="212"/>
      <c r="D388" s="213" t="s">
        <v>75</v>
      </c>
      <c r="E388" s="225" t="s">
        <v>206</v>
      </c>
      <c r="F388" s="225" t="s">
        <v>470</v>
      </c>
      <c r="G388" s="212"/>
      <c r="H388" s="212"/>
      <c r="I388" s="215"/>
      <c r="J388" s="226">
        <f>BK388</f>
        <v>0</v>
      </c>
      <c r="K388" s="212"/>
      <c r="L388" s="217"/>
      <c r="M388" s="218"/>
      <c r="N388" s="219"/>
      <c r="O388" s="219"/>
      <c r="P388" s="220">
        <f>SUM(P389:P449)</f>
        <v>0</v>
      </c>
      <c r="Q388" s="219"/>
      <c r="R388" s="220">
        <f>SUM(R389:R449)</f>
        <v>1.5193999999999999</v>
      </c>
      <c r="S388" s="219"/>
      <c r="T388" s="221">
        <f>SUM(T389:T449)</f>
        <v>18.118220000000001</v>
      </c>
      <c r="U388" s="12"/>
      <c r="V388" s="12"/>
      <c r="W388" s="12"/>
      <c r="X388" s="12"/>
      <c r="Y388" s="12"/>
      <c r="Z388" s="12"/>
      <c r="AA388" s="12"/>
      <c r="AB388" s="12"/>
      <c r="AC388" s="12"/>
      <c r="AD388" s="12"/>
      <c r="AE388" s="12"/>
      <c r="AR388" s="222" t="s">
        <v>83</v>
      </c>
      <c r="AT388" s="223" t="s">
        <v>75</v>
      </c>
      <c r="AU388" s="223" t="s">
        <v>83</v>
      </c>
      <c r="AY388" s="222" t="s">
        <v>160</v>
      </c>
      <c r="BK388" s="224">
        <f>SUM(BK389:BK449)</f>
        <v>0</v>
      </c>
    </row>
    <row r="389" s="2" customFormat="1" ht="24.15" customHeight="1">
      <c r="A389" s="38"/>
      <c r="B389" s="39"/>
      <c r="C389" s="227" t="s">
        <v>471</v>
      </c>
      <c r="D389" s="227" t="s">
        <v>162</v>
      </c>
      <c r="E389" s="228" t="s">
        <v>472</v>
      </c>
      <c r="F389" s="229" t="s">
        <v>473</v>
      </c>
      <c r="G389" s="230" t="s">
        <v>474</v>
      </c>
      <c r="H389" s="231">
        <v>1</v>
      </c>
      <c r="I389" s="232"/>
      <c r="J389" s="233">
        <f>ROUND(I389*H389,2)</f>
        <v>0</v>
      </c>
      <c r="K389" s="229" t="s">
        <v>1</v>
      </c>
      <c r="L389" s="44"/>
      <c r="M389" s="234" t="s">
        <v>1</v>
      </c>
      <c r="N389" s="235" t="s">
        <v>41</v>
      </c>
      <c r="O389" s="91"/>
      <c r="P389" s="236">
        <f>O389*H389</f>
        <v>0</v>
      </c>
      <c r="Q389" s="236">
        <v>0</v>
      </c>
      <c r="R389" s="236">
        <f>Q389*H389</f>
        <v>0</v>
      </c>
      <c r="S389" s="236">
        <v>0</v>
      </c>
      <c r="T389" s="23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38" t="s">
        <v>167</v>
      </c>
      <c r="AT389" s="238" t="s">
        <v>162</v>
      </c>
      <c r="AU389" s="238" t="s">
        <v>85</v>
      </c>
      <c r="AY389" s="17" t="s">
        <v>160</v>
      </c>
      <c r="BE389" s="239">
        <f>IF(N389="základní",J389,0)</f>
        <v>0</v>
      </c>
      <c r="BF389" s="239">
        <f>IF(N389="snížená",J389,0)</f>
        <v>0</v>
      </c>
      <c r="BG389" s="239">
        <f>IF(N389="zákl. přenesená",J389,0)</f>
        <v>0</v>
      </c>
      <c r="BH389" s="239">
        <f>IF(N389="sníž. přenesená",J389,0)</f>
        <v>0</v>
      </c>
      <c r="BI389" s="239">
        <f>IF(N389="nulová",J389,0)</f>
        <v>0</v>
      </c>
      <c r="BJ389" s="17" t="s">
        <v>83</v>
      </c>
      <c r="BK389" s="239">
        <f>ROUND(I389*H389,2)</f>
        <v>0</v>
      </c>
      <c r="BL389" s="17" t="s">
        <v>167</v>
      </c>
      <c r="BM389" s="238" t="s">
        <v>475</v>
      </c>
    </row>
    <row r="390" s="2" customFormat="1" ht="16.5" customHeight="1">
      <c r="A390" s="38"/>
      <c r="B390" s="39"/>
      <c r="C390" s="227" t="s">
        <v>476</v>
      </c>
      <c r="D390" s="227" t="s">
        <v>162</v>
      </c>
      <c r="E390" s="228" t="s">
        <v>477</v>
      </c>
      <c r="F390" s="229" t="s">
        <v>478</v>
      </c>
      <c r="G390" s="230" t="s">
        <v>479</v>
      </c>
      <c r="H390" s="231">
        <v>50</v>
      </c>
      <c r="I390" s="232"/>
      <c r="J390" s="233">
        <f>ROUND(I390*H390,2)</f>
        <v>0</v>
      </c>
      <c r="K390" s="229" t="s">
        <v>1</v>
      </c>
      <c r="L390" s="44"/>
      <c r="M390" s="234" t="s">
        <v>1</v>
      </c>
      <c r="N390" s="235" t="s">
        <v>41</v>
      </c>
      <c r="O390" s="91"/>
      <c r="P390" s="236">
        <f>O390*H390</f>
        <v>0</v>
      </c>
      <c r="Q390" s="236">
        <v>0</v>
      </c>
      <c r="R390" s="236">
        <f>Q390*H390</f>
        <v>0</v>
      </c>
      <c r="S390" s="236">
        <v>0</v>
      </c>
      <c r="T390" s="237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38" t="s">
        <v>167</v>
      </c>
      <c r="AT390" s="238" t="s">
        <v>162</v>
      </c>
      <c r="AU390" s="238" t="s">
        <v>85</v>
      </c>
      <c r="AY390" s="17" t="s">
        <v>160</v>
      </c>
      <c r="BE390" s="239">
        <f>IF(N390="základní",J390,0)</f>
        <v>0</v>
      </c>
      <c r="BF390" s="239">
        <f>IF(N390="snížená",J390,0)</f>
        <v>0</v>
      </c>
      <c r="BG390" s="239">
        <f>IF(N390="zákl. přenesená",J390,0)</f>
        <v>0</v>
      </c>
      <c r="BH390" s="239">
        <f>IF(N390="sníž. přenesená",J390,0)</f>
        <v>0</v>
      </c>
      <c r="BI390" s="239">
        <f>IF(N390="nulová",J390,0)</f>
        <v>0</v>
      </c>
      <c r="BJ390" s="17" t="s">
        <v>83</v>
      </c>
      <c r="BK390" s="239">
        <f>ROUND(I390*H390,2)</f>
        <v>0</v>
      </c>
      <c r="BL390" s="17" t="s">
        <v>167</v>
      </c>
      <c r="BM390" s="238" t="s">
        <v>480</v>
      </c>
    </row>
    <row r="391" s="2" customFormat="1" ht="33" customHeight="1">
      <c r="A391" s="38"/>
      <c r="B391" s="39"/>
      <c r="C391" s="227" t="s">
        <v>481</v>
      </c>
      <c r="D391" s="227" t="s">
        <v>162</v>
      </c>
      <c r="E391" s="228" t="s">
        <v>482</v>
      </c>
      <c r="F391" s="229" t="s">
        <v>483</v>
      </c>
      <c r="G391" s="230" t="s">
        <v>322</v>
      </c>
      <c r="H391" s="231">
        <v>10</v>
      </c>
      <c r="I391" s="232"/>
      <c r="J391" s="233">
        <f>ROUND(I391*H391,2)</f>
        <v>0</v>
      </c>
      <c r="K391" s="229" t="s">
        <v>166</v>
      </c>
      <c r="L391" s="44"/>
      <c r="M391" s="234" t="s">
        <v>1</v>
      </c>
      <c r="N391" s="235" t="s">
        <v>41</v>
      </c>
      <c r="O391" s="91"/>
      <c r="P391" s="236">
        <f>O391*H391</f>
        <v>0</v>
      </c>
      <c r="Q391" s="236">
        <v>0.1295</v>
      </c>
      <c r="R391" s="236">
        <f>Q391*H391</f>
        <v>1.2949999999999999</v>
      </c>
      <c r="S391" s="236">
        <v>0</v>
      </c>
      <c r="T391" s="23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38" t="s">
        <v>167</v>
      </c>
      <c r="AT391" s="238" t="s">
        <v>162</v>
      </c>
      <c r="AU391" s="238" t="s">
        <v>85</v>
      </c>
      <c r="AY391" s="17" t="s">
        <v>160</v>
      </c>
      <c r="BE391" s="239">
        <f>IF(N391="základní",J391,0)</f>
        <v>0</v>
      </c>
      <c r="BF391" s="239">
        <f>IF(N391="snížená",J391,0)</f>
        <v>0</v>
      </c>
      <c r="BG391" s="239">
        <f>IF(N391="zákl. přenesená",J391,0)</f>
        <v>0</v>
      </c>
      <c r="BH391" s="239">
        <f>IF(N391="sníž. přenesená",J391,0)</f>
        <v>0</v>
      </c>
      <c r="BI391" s="239">
        <f>IF(N391="nulová",J391,0)</f>
        <v>0</v>
      </c>
      <c r="BJ391" s="17" t="s">
        <v>83</v>
      </c>
      <c r="BK391" s="239">
        <f>ROUND(I391*H391,2)</f>
        <v>0</v>
      </c>
      <c r="BL391" s="17" t="s">
        <v>167</v>
      </c>
      <c r="BM391" s="238" t="s">
        <v>484</v>
      </c>
    </row>
    <row r="392" s="2" customFormat="1" ht="16.5" customHeight="1">
      <c r="A392" s="38"/>
      <c r="B392" s="39"/>
      <c r="C392" s="274" t="s">
        <v>485</v>
      </c>
      <c r="D392" s="274" t="s">
        <v>211</v>
      </c>
      <c r="E392" s="275" t="s">
        <v>486</v>
      </c>
      <c r="F392" s="276" t="s">
        <v>487</v>
      </c>
      <c r="G392" s="277" t="s">
        <v>322</v>
      </c>
      <c r="H392" s="278">
        <v>10.199999999999999</v>
      </c>
      <c r="I392" s="279"/>
      <c r="J392" s="280">
        <f>ROUND(I392*H392,2)</f>
        <v>0</v>
      </c>
      <c r="K392" s="276" t="s">
        <v>166</v>
      </c>
      <c r="L392" s="281"/>
      <c r="M392" s="282" t="s">
        <v>1</v>
      </c>
      <c r="N392" s="283" t="s">
        <v>41</v>
      </c>
      <c r="O392" s="91"/>
      <c r="P392" s="236">
        <f>O392*H392</f>
        <v>0</v>
      </c>
      <c r="Q392" s="236">
        <v>0.021999999999999999</v>
      </c>
      <c r="R392" s="236">
        <f>Q392*H392</f>
        <v>0.22439999999999996</v>
      </c>
      <c r="S392" s="236">
        <v>0</v>
      </c>
      <c r="T392" s="237">
        <f>S392*H392</f>
        <v>0</v>
      </c>
      <c r="U392" s="38"/>
      <c r="V392" s="38"/>
      <c r="W392" s="38"/>
      <c r="X392" s="38"/>
      <c r="Y392" s="38"/>
      <c r="Z392" s="38"/>
      <c r="AA392" s="38"/>
      <c r="AB392" s="38"/>
      <c r="AC392" s="38"/>
      <c r="AD392" s="38"/>
      <c r="AE392" s="38"/>
      <c r="AR392" s="238" t="s">
        <v>201</v>
      </c>
      <c r="AT392" s="238" t="s">
        <v>211</v>
      </c>
      <c r="AU392" s="238" t="s">
        <v>85</v>
      </c>
      <c r="AY392" s="17" t="s">
        <v>160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7" t="s">
        <v>83</v>
      </c>
      <c r="BK392" s="239">
        <f>ROUND(I392*H392,2)</f>
        <v>0</v>
      </c>
      <c r="BL392" s="17" t="s">
        <v>167</v>
      </c>
      <c r="BM392" s="238" t="s">
        <v>488</v>
      </c>
    </row>
    <row r="393" s="13" customFormat="1">
      <c r="A393" s="13"/>
      <c r="B393" s="240"/>
      <c r="C393" s="241"/>
      <c r="D393" s="242" t="s">
        <v>169</v>
      </c>
      <c r="E393" s="241"/>
      <c r="F393" s="244" t="s">
        <v>489</v>
      </c>
      <c r="G393" s="241"/>
      <c r="H393" s="245">
        <v>10.199999999999999</v>
      </c>
      <c r="I393" s="246"/>
      <c r="J393" s="241"/>
      <c r="K393" s="241"/>
      <c r="L393" s="247"/>
      <c r="M393" s="248"/>
      <c r="N393" s="249"/>
      <c r="O393" s="249"/>
      <c r="P393" s="249"/>
      <c r="Q393" s="249"/>
      <c r="R393" s="249"/>
      <c r="S393" s="249"/>
      <c r="T393" s="25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1" t="s">
        <v>169</v>
      </c>
      <c r="AU393" s="251" t="s">
        <v>85</v>
      </c>
      <c r="AV393" s="13" t="s">
        <v>85</v>
      </c>
      <c r="AW393" s="13" t="s">
        <v>4</v>
      </c>
      <c r="AX393" s="13" t="s">
        <v>83</v>
      </c>
      <c r="AY393" s="251" t="s">
        <v>160</v>
      </c>
    </row>
    <row r="394" s="2" customFormat="1" ht="33" customHeight="1">
      <c r="A394" s="38"/>
      <c r="B394" s="39"/>
      <c r="C394" s="227" t="s">
        <v>490</v>
      </c>
      <c r="D394" s="227" t="s">
        <v>162</v>
      </c>
      <c r="E394" s="228" t="s">
        <v>491</v>
      </c>
      <c r="F394" s="229" t="s">
        <v>492</v>
      </c>
      <c r="G394" s="230" t="s">
        <v>165</v>
      </c>
      <c r="H394" s="231">
        <v>763.5</v>
      </c>
      <c r="I394" s="232"/>
      <c r="J394" s="233">
        <f>ROUND(I394*H394,2)</f>
        <v>0</v>
      </c>
      <c r="K394" s="229" t="s">
        <v>166</v>
      </c>
      <c r="L394" s="44"/>
      <c r="M394" s="234" t="s">
        <v>1</v>
      </c>
      <c r="N394" s="235" t="s">
        <v>41</v>
      </c>
      <c r="O394" s="91"/>
      <c r="P394" s="236">
        <f>O394*H394</f>
        <v>0</v>
      </c>
      <c r="Q394" s="236">
        <v>0</v>
      </c>
      <c r="R394" s="236">
        <f>Q394*H394</f>
        <v>0</v>
      </c>
      <c r="S394" s="236">
        <v>0</v>
      </c>
      <c r="T394" s="237">
        <f>S394*H394</f>
        <v>0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38" t="s">
        <v>167</v>
      </c>
      <c r="AT394" s="238" t="s">
        <v>162</v>
      </c>
      <c r="AU394" s="238" t="s">
        <v>85</v>
      </c>
      <c r="AY394" s="17" t="s">
        <v>160</v>
      </c>
      <c r="BE394" s="239">
        <f>IF(N394="základní",J394,0)</f>
        <v>0</v>
      </c>
      <c r="BF394" s="239">
        <f>IF(N394="snížená",J394,0)</f>
        <v>0</v>
      </c>
      <c r="BG394" s="239">
        <f>IF(N394="zákl. přenesená",J394,0)</f>
        <v>0</v>
      </c>
      <c r="BH394" s="239">
        <f>IF(N394="sníž. přenesená",J394,0)</f>
        <v>0</v>
      </c>
      <c r="BI394" s="239">
        <f>IF(N394="nulová",J394,0)</f>
        <v>0</v>
      </c>
      <c r="BJ394" s="17" t="s">
        <v>83</v>
      </c>
      <c r="BK394" s="239">
        <f>ROUND(I394*H394,2)</f>
        <v>0</v>
      </c>
      <c r="BL394" s="17" t="s">
        <v>167</v>
      </c>
      <c r="BM394" s="238" t="s">
        <v>493</v>
      </c>
    </row>
    <row r="395" s="13" customFormat="1">
      <c r="A395" s="13"/>
      <c r="B395" s="240"/>
      <c r="C395" s="241"/>
      <c r="D395" s="242" t="s">
        <v>169</v>
      </c>
      <c r="E395" s="243" t="s">
        <v>1</v>
      </c>
      <c r="F395" s="244" t="s">
        <v>494</v>
      </c>
      <c r="G395" s="241"/>
      <c r="H395" s="245">
        <v>763.5</v>
      </c>
      <c r="I395" s="246"/>
      <c r="J395" s="241"/>
      <c r="K395" s="241"/>
      <c r="L395" s="247"/>
      <c r="M395" s="248"/>
      <c r="N395" s="249"/>
      <c r="O395" s="249"/>
      <c r="P395" s="249"/>
      <c r="Q395" s="249"/>
      <c r="R395" s="249"/>
      <c r="S395" s="249"/>
      <c r="T395" s="250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1" t="s">
        <v>169</v>
      </c>
      <c r="AU395" s="251" t="s">
        <v>85</v>
      </c>
      <c r="AV395" s="13" t="s">
        <v>85</v>
      </c>
      <c r="AW395" s="13" t="s">
        <v>32</v>
      </c>
      <c r="AX395" s="13" t="s">
        <v>76</v>
      </c>
      <c r="AY395" s="251" t="s">
        <v>160</v>
      </c>
    </row>
    <row r="396" s="14" customFormat="1">
      <c r="A396" s="14"/>
      <c r="B396" s="252"/>
      <c r="C396" s="253"/>
      <c r="D396" s="242" t="s">
        <v>169</v>
      </c>
      <c r="E396" s="254" t="s">
        <v>1</v>
      </c>
      <c r="F396" s="255" t="s">
        <v>171</v>
      </c>
      <c r="G396" s="253"/>
      <c r="H396" s="256">
        <v>763.5</v>
      </c>
      <c r="I396" s="257"/>
      <c r="J396" s="253"/>
      <c r="K396" s="253"/>
      <c r="L396" s="258"/>
      <c r="M396" s="259"/>
      <c r="N396" s="260"/>
      <c r="O396" s="260"/>
      <c r="P396" s="260"/>
      <c r="Q396" s="260"/>
      <c r="R396" s="260"/>
      <c r="S396" s="260"/>
      <c r="T396" s="261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2" t="s">
        <v>169</v>
      </c>
      <c r="AU396" s="262" t="s">
        <v>85</v>
      </c>
      <c r="AV396" s="14" t="s">
        <v>172</v>
      </c>
      <c r="AW396" s="14" t="s">
        <v>32</v>
      </c>
      <c r="AX396" s="14" t="s">
        <v>76</v>
      </c>
      <c r="AY396" s="262" t="s">
        <v>160</v>
      </c>
    </row>
    <row r="397" s="15" customFormat="1">
      <c r="A397" s="15"/>
      <c r="B397" s="263"/>
      <c r="C397" s="264"/>
      <c r="D397" s="242" t="s">
        <v>169</v>
      </c>
      <c r="E397" s="265" t="s">
        <v>1</v>
      </c>
      <c r="F397" s="266" t="s">
        <v>173</v>
      </c>
      <c r="G397" s="264"/>
      <c r="H397" s="267">
        <v>763.5</v>
      </c>
      <c r="I397" s="268"/>
      <c r="J397" s="264"/>
      <c r="K397" s="264"/>
      <c r="L397" s="269"/>
      <c r="M397" s="270"/>
      <c r="N397" s="271"/>
      <c r="O397" s="271"/>
      <c r="P397" s="271"/>
      <c r="Q397" s="271"/>
      <c r="R397" s="271"/>
      <c r="S397" s="271"/>
      <c r="T397" s="272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3" t="s">
        <v>169</v>
      </c>
      <c r="AU397" s="273" t="s">
        <v>85</v>
      </c>
      <c r="AV397" s="15" t="s">
        <v>167</v>
      </c>
      <c r="AW397" s="15" t="s">
        <v>32</v>
      </c>
      <c r="AX397" s="15" t="s">
        <v>83</v>
      </c>
      <c r="AY397" s="273" t="s">
        <v>160</v>
      </c>
    </row>
    <row r="398" s="2" customFormat="1" ht="37.8" customHeight="1">
      <c r="A398" s="38"/>
      <c r="B398" s="39"/>
      <c r="C398" s="227" t="s">
        <v>495</v>
      </c>
      <c r="D398" s="227" t="s">
        <v>162</v>
      </c>
      <c r="E398" s="228" t="s">
        <v>496</v>
      </c>
      <c r="F398" s="229" t="s">
        <v>497</v>
      </c>
      <c r="G398" s="230" t="s">
        <v>165</v>
      </c>
      <c r="H398" s="231">
        <v>45810</v>
      </c>
      <c r="I398" s="232"/>
      <c r="J398" s="233">
        <f>ROUND(I398*H398,2)</f>
        <v>0</v>
      </c>
      <c r="K398" s="229" t="s">
        <v>166</v>
      </c>
      <c r="L398" s="44"/>
      <c r="M398" s="234" t="s">
        <v>1</v>
      </c>
      <c r="N398" s="235" t="s">
        <v>41</v>
      </c>
      <c r="O398" s="91"/>
      <c r="P398" s="236">
        <f>O398*H398</f>
        <v>0</v>
      </c>
      <c r="Q398" s="236">
        <v>0</v>
      </c>
      <c r="R398" s="236">
        <f>Q398*H398</f>
        <v>0</v>
      </c>
      <c r="S398" s="236">
        <v>0</v>
      </c>
      <c r="T398" s="237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38" t="s">
        <v>167</v>
      </c>
      <c r="AT398" s="238" t="s">
        <v>162</v>
      </c>
      <c r="AU398" s="238" t="s">
        <v>85</v>
      </c>
      <c r="AY398" s="17" t="s">
        <v>160</v>
      </c>
      <c r="BE398" s="239">
        <f>IF(N398="základní",J398,0)</f>
        <v>0</v>
      </c>
      <c r="BF398" s="239">
        <f>IF(N398="snížená",J398,0)</f>
        <v>0</v>
      </c>
      <c r="BG398" s="239">
        <f>IF(N398="zákl. přenesená",J398,0)</f>
        <v>0</v>
      </c>
      <c r="BH398" s="239">
        <f>IF(N398="sníž. přenesená",J398,0)</f>
        <v>0</v>
      </c>
      <c r="BI398" s="239">
        <f>IF(N398="nulová",J398,0)</f>
        <v>0</v>
      </c>
      <c r="BJ398" s="17" t="s">
        <v>83</v>
      </c>
      <c r="BK398" s="239">
        <f>ROUND(I398*H398,2)</f>
        <v>0</v>
      </c>
      <c r="BL398" s="17" t="s">
        <v>167</v>
      </c>
      <c r="BM398" s="238" t="s">
        <v>498</v>
      </c>
    </row>
    <row r="399" s="13" customFormat="1">
      <c r="A399" s="13"/>
      <c r="B399" s="240"/>
      <c r="C399" s="241"/>
      <c r="D399" s="242" t="s">
        <v>169</v>
      </c>
      <c r="E399" s="241"/>
      <c r="F399" s="244" t="s">
        <v>499</v>
      </c>
      <c r="G399" s="241"/>
      <c r="H399" s="245">
        <v>45810</v>
      </c>
      <c r="I399" s="246"/>
      <c r="J399" s="241"/>
      <c r="K399" s="241"/>
      <c r="L399" s="247"/>
      <c r="M399" s="248"/>
      <c r="N399" s="249"/>
      <c r="O399" s="249"/>
      <c r="P399" s="249"/>
      <c r="Q399" s="249"/>
      <c r="R399" s="249"/>
      <c r="S399" s="249"/>
      <c r="T399" s="250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1" t="s">
        <v>169</v>
      </c>
      <c r="AU399" s="251" t="s">
        <v>85</v>
      </c>
      <c r="AV399" s="13" t="s">
        <v>85</v>
      </c>
      <c r="AW399" s="13" t="s">
        <v>4</v>
      </c>
      <c r="AX399" s="13" t="s">
        <v>83</v>
      </c>
      <c r="AY399" s="251" t="s">
        <v>160</v>
      </c>
    </row>
    <row r="400" s="2" customFormat="1" ht="33" customHeight="1">
      <c r="A400" s="38"/>
      <c r="B400" s="39"/>
      <c r="C400" s="227" t="s">
        <v>500</v>
      </c>
      <c r="D400" s="227" t="s">
        <v>162</v>
      </c>
      <c r="E400" s="228" t="s">
        <v>501</v>
      </c>
      <c r="F400" s="229" t="s">
        <v>502</v>
      </c>
      <c r="G400" s="230" t="s">
        <v>165</v>
      </c>
      <c r="H400" s="231">
        <v>763.5</v>
      </c>
      <c r="I400" s="232"/>
      <c r="J400" s="233">
        <f>ROUND(I400*H400,2)</f>
        <v>0</v>
      </c>
      <c r="K400" s="229" t="s">
        <v>166</v>
      </c>
      <c r="L400" s="44"/>
      <c r="M400" s="234" t="s">
        <v>1</v>
      </c>
      <c r="N400" s="235" t="s">
        <v>41</v>
      </c>
      <c r="O400" s="91"/>
      <c r="P400" s="236">
        <f>O400*H400</f>
        <v>0</v>
      </c>
      <c r="Q400" s="236">
        <v>0</v>
      </c>
      <c r="R400" s="236">
        <f>Q400*H400</f>
        <v>0</v>
      </c>
      <c r="S400" s="236">
        <v>0</v>
      </c>
      <c r="T400" s="237">
        <f>S400*H400</f>
        <v>0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38" t="s">
        <v>167</v>
      </c>
      <c r="AT400" s="238" t="s">
        <v>162</v>
      </c>
      <c r="AU400" s="238" t="s">
        <v>85</v>
      </c>
      <c r="AY400" s="17" t="s">
        <v>160</v>
      </c>
      <c r="BE400" s="239">
        <f>IF(N400="základní",J400,0)</f>
        <v>0</v>
      </c>
      <c r="BF400" s="239">
        <f>IF(N400="snížená",J400,0)</f>
        <v>0</v>
      </c>
      <c r="BG400" s="239">
        <f>IF(N400="zákl. přenesená",J400,0)</f>
        <v>0</v>
      </c>
      <c r="BH400" s="239">
        <f>IF(N400="sníž. přenesená",J400,0)</f>
        <v>0</v>
      </c>
      <c r="BI400" s="239">
        <f>IF(N400="nulová",J400,0)</f>
        <v>0</v>
      </c>
      <c r="BJ400" s="17" t="s">
        <v>83</v>
      </c>
      <c r="BK400" s="239">
        <f>ROUND(I400*H400,2)</f>
        <v>0</v>
      </c>
      <c r="BL400" s="17" t="s">
        <v>167</v>
      </c>
      <c r="BM400" s="238" t="s">
        <v>503</v>
      </c>
    </row>
    <row r="401" s="2" customFormat="1" ht="16.5" customHeight="1">
      <c r="A401" s="38"/>
      <c r="B401" s="39"/>
      <c r="C401" s="227" t="s">
        <v>504</v>
      </c>
      <c r="D401" s="227" t="s">
        <v>162</v>
      </c>
      <c r="E401" s="228" t="s">
        <v>505</v>
      </c>
      <c r="F401" s="229" t="s">
        <v>506</v>
      </c>
      <c r="G401" s="230" t="s">
        <v>165</v>
      </c>
      <c r="H401" s="231">
        <v>763.5</v>
      </c>
      <c r="I401" s="232"/>
      <c r="J401" s="233">
        <f>ROUND(I401*H401,2)</f>
        <v>0</v>
      </c>
      <c r="K401" s="229" t="s">
        <v>166</v>
      </c>
      <c r="L401" s="44"/>
      <c r="M401" s="234" t="s">
        <v>1</v>
      </c>
      <c r="N401" s="235" t="s">
        <v>41</v>
      </c>
      <c r="O401" s="91"/>
      <c r="P401" s="236">
        <f>O401*H401</f>
        <v>0</v>
      </c>
      <c r="Q401" s="236">
        <v>0</v>
      </c>
      <c r="R401" s="236">
        <f>Q401*H401</f>
        <v>0</v>
      </c>
      <c r="S401" s="236">
        <v>0</v>
      </c>
      <c r="T401" s="237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38" t="s">
        <v>167</v>
      </c>
      <c r="AT401" s="238" t="s">
        <v>162</v>
      </c>
      <c r="AU401" s="238" t="s">
        <v>85</v>
      </c>
      <c r="AY401" s="17" t="s">
        <v>160</v>
      </c>
      <c r="BE401" s="239">
        <f>IF(N401="základní",J401,0)</f>
        <v>0</v>
      </c>
      <c r="BF401" s="239">
        <f>IF(N401="snížená",J401,0)</f>
        <v>0</v>
      </c>
      <c r="BG401" s="239">
        <f>IF(N401="zákl. přenesená",J401,0)</f>
        <v>0</v>
      </c>
      <c r="BH401" s="239">
        <f>IF(N401="sníž. přenesená",J401,0)</f>
        <v>0</v>
      </c>
      <c r="BI401" s="239">
        <f>IF(N401="nulová",J401,0)</f>
        <v>0</v>
      </c>
      <c r="BJ401" s="17" t="s">
        <v>83</v>
      </c>
      <c r="BK401" s="239">
        <f>ROUND(I401*H401,2)</f>
        <v>0</v>
      </c>
      <c r="BL401" s="17" t="s">
        <v>167</v>
      </c>
      <c r="BM401" s="238" t="s">
        <v>507</v>
      </c>
    </row>
    <row r="402" s="2" customFormat="1" ht="16.5" customHeight="1">
      <c r="A402" s="38"/>
      <c r="B402" s="39"/>
      <c r="C402" s="227" t="s">
        <v>508</v>
      </c>
      <c r="D402" s="227" t="s">
        <v>162</v>
      </c>
      <c r="E402" s="228" t="s">
        <v>509</v>
      </c>
      <c r="F402" s="229" t="s">
        <v>510</v>
      </c>
      <c r="G402" s="230" t="s">
        <v>165</v>
      </c>
      <c r="H402" s="231">
        <v>45810</v>
      </c>
      <c r="I402" s="232"/>
      <c r="J402" s="233">
        <f>ROUND(I402*H402,2)</f>
        <v>0</v>
      </c>
      <c r="K402" s="229" t="s">
        <v>166</v>
      </c>
      <c r="L402" s="44"/>
      <c r="M402" s="234" t="s">
        <v>1</v>
      </c>
      <c r="N402" s="235" t="s">
        <v>41</v>
      </c>
      <c r="O402" s="91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8"/>
      <c r="V402" s="38"/>
      <c r="W402" s="38"/>
      <c r="X402" s="38"/>
      <c r="Y402" s="38"/>
      <c r="Z402" s="38"/>
      <c r="AA402" s="38"/>
      <c r="AB402" s="38"/>
      <c r="AC402" s="38"/>
      <c r="AD402" s="38"/>
      <c r="AE402" s="38"/>
      <c r="AR402" s="238" t="s">
        <v>167</v>
      </c>
      <c r="AT402" s="238" t="s">
        <v>162</v>
      </c>
      <c r="AU402" s="238" t="s">
        <v>85</v>
      </c>
      <c r="AY402" s="17" t="s">
        <v>160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7" t="s">
        <v>83</v>
      </c>
      <c r="BK402" s="239">
        <f>ROUND(I402*H402,2)</f>
        <v>0</v>
      </c>
      <c r="BL402" s="17" t="s">
        <v>167</v>
      </c>
      <c r="BM402" s="238" t="s">
        <v>511</v>
      </c>
    </row>
    <row r="403" s="13" customFormat="1">
      <c r="A403" s="13"/>
      <c r="B403" s="240"/>
      <c r="C403" s="241"/>
      <c r="D403" s="242" t="s">
        <v>169</v>
      </c>
      <c r="E403" s="241"/>
      <c r="F403" s="244" t="s">
        <v>499</v>
      </c>
      <c r="G403" s="241"/>
      <c r="H403" s="245">
        <v>45810</v>
      </c>
      <c r="I403" s="246"/>
      <c r="J403" s="241"/>
      <c r="K403" s="241"/>
      <c r="L403" s="247"/>
      <c r="M403" s="248"/>
      <c r="N403" s="249"/>
      <c r="O403" s="249"/>
      <c r="P403" s="249"/>
      <c r="Q403" s="249"/>
      <c r="R403" s="249"/>
      <c r="S403" s="249"/>
      <c r="T403" s="250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51" t="s">
        <v>169</v>
      </c>
      <c r="AU403" s="251" t="s">
        <v>85</v>
      </c>
      <c r="AV403" s="13" t="s">
        <v>85</v>
      </c>
      <c r="AW403" s="13" t="s">
        <v>4</v>
      </c>
      <c r="AX403" s="13" t="s">
        <v>83</v>
      </c>
      <c r="AY403" s="251" t="s">
        <v>160</v>
      </c>
    </row>
    <row r="404" s="2" customFormat="1" ht="21.75" customHeight="1">
      <c r="A404" s="38"/>
      <c r="B404" s="39"/>
      <c r="C404" s="227" t="s">
        <v>512</v>
      </c>
      <c r="D404" s="227" t="s">
        <v>162</v>
      </c>
      <c r="E404" s="228" t="s">
        <v>513</v>
      </c>
      <c r="F404" s="229" t="s">
        <v>514</v>
      </c>
      <c r="G404" s="230" t="s">
        <v>165</v>
      </c>
      <c r="H404" s="231">
        <v>763.5</v>
      </c>
      <c r="I404" s="232"/>
      <c r="J404" s="233">
        <f>ROUND(I404*H404,2)</f>
        <v>0</v>
      </c>
      <c r="K404" s="229" t="s">
        <v>166</v>
      </c>
      <c r="L404" s="44"/>
      <c r="M404" s="234" t="s">
        <v>1</v>
      </c>
      <c r="N404" s="235" t="s">
        <v>41</v>
      </c>
      <c r="O404" s="91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38" t="s">
        <v>167</v>
      </c>
      <c r="AT404" s="238" t="s">
        <v>162</v>
      </c>
      <c r="AU404" s="238" t="s">
        <v>85</v>
      </c>
      <c r="AY404" s="17" t="s">
        <v>160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7" t="s">
        <v>83</v>
      </c>
      <c r="BK404" s="239">
        <f>ROUND(I404*H404,2)</f>
        <v>0</v>
      </c>
      <c r="BL404" s="17" t="s">
        <v>167</v>
      </c>
      <c r="BM404" s="238" t="s">
        <v>515</v>
      </c>
    </row>
    <row r="405" s="2" customFormat="1" ht="33" customHeight="1">
      <c r="A405" s="38"/>
      <c r="B405" s="39"/>
      <c r="C405" s="227" t="s">
        <v>516</v>
      </c>
      <c r="D405" s="227" t="s">
        <v>162</v>
      </c>
      <c r="E405" s="228" t="s">
        <v>517</v>
      </c>
      <c r="F405" s="229" t="s">
        <v>518</v>
      </c>
      <c r="G405" s="230" t="s">
        <v>194</v>
      </c>
      <c r="H405" s="231">
        <v>0.75</v>
      </c>
      <c r="I405" s="232"/>
      <c r="J405" s="233">
        <f>ROUND(I405*H405,2)</f>
        <v>0</v>
      </c>
      <c r="K405" s="229" t="s">
        <v>166</v>
      </c>
      <c r="L405" s="44"/>
      <c r="M405" s="234" t="s">
        <v>1</v>
      </c>
      <c r="N405" s="235" t="s">
        <v>41</v>
      </c>
      <c r="O405" s="91"/>
      <c r="P405" s="236">
        <f>O405*H405</f>
        <v>0</v>
      </c>
      <c r="Q405" s="236">
        <v>0</v>
      </c>
      <c r="R405" s="236">
        <f>Q405*H405</f>
        <v>0</v>
      </c>
      <c r="S405" s="236">
        <v>0</v>
      </c>
      <c r="T405" s="237">
        <f>S405*H405</f>
        <v>0</v>
      </c>
      <c r="U405" s="38"/>
      <c r="V405" s="38"/>
      <c r="W405" s="38"/>
      <c r="X405" s="38"/>
      <c r="Y405" s="38"/>
      <c r="Z405" s="38"/>
      <c r="AA405" s="38"/>
      <c r="AB405" s="38"/>
      <c r="AC405" s="38"/>
      <c r="AD405" s="38"/>
      <c r="AE405" s="38"/>
      <c r="AR405" s="238" t="s">
        <v>167</v>
      </c>
      <c r="AT405" s="238" t="s">
        <v>162</v>
      </c>
      <c r="AU405" s="238" t="s">
        <v>85</v>
      </c>
      <c r="AY405" s="17" t="s">
        <v>160</v>
      </c>
      <c r="BE405" s="239">
        <f>IF(N405="základní",J405,0)</f>
        <v>0</v>
      </c>
      <c r="BF405" s="239">
        <f>IF(N405="snížená",J405,0)</f>
        <v>0</v>
      </c>
      <c r="BG405" s="239">
        <f>IF(N405="zákl. přenesená",J405,0)</f>
        <v>0</v>
      </c>
      <c r="BH405" s="239">
        <f>IF(N405="sníž. přenesená",J405,0)</f>
        <v>0</v>
      </c>
      <c r="BI405" s="239">
        <f>IF(N405="nulová",J405,0)</f>
        <v>0</v>
      </c>
      <c r="BJ405" s="17" t="s">
        <v>83</v>
      </c>
      <c r="BK405" s="239">
        <f>ROUND(I405*H405,2)</f>
        <v>0</v>
      </c>
      <c r="BL405" s="17" t="s">
        <v>167</v>
      </c>
      <c r="BM405" s="238" t="s">
        <v>519</v>
      </c>
    </row>
    <row r="406" s="13" customFormat="1">
      <c r="A406" s="13"/>
      <c r="B406" s="240"/>
      <c r="C406" s="241"/>
      <c r="D406" s="242" t="s">
        <v>169</v>
      </c>
      <c r="E406" s="243" t="s">
        <v>1</v>
      </c>
      <c r="F406" s="244" t="s">
        <v>520</v>
      </c>
      <c r="G406" s="241"/>
      <c r="H406" s="245">
        <v>0.75</v>
      </c>
      <c r="I406" s="246"/>
      <c r="J406" s="241"/>
      <c r="K406" s="241"/>
      <c r="L406" s="247"/>
      <c r="M406" s="248"/>
      <c r="N406" s="249"/>
      <c r="O406" s="249"/>
      <c r="P406" s="249"/>
      <c r="Q406" s="249"/>
      <c r="R406" s="249"/>
      <c r="S406" s="249"/>
      <c r="T406" s="250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1" t="s">
        <v>169</v>
      </c>
      <c r="AU406" s="251" t="s">
        <v>85</v>
      </c>
      <c r="AV406" s="13" t="s">
        <v>85</v>
      </c>
      <c r="AW406" s="13" t="s">
        <v>32</v>
      </c>
      <c r="AX406" s="13" t="s">
        <v>76</v>
      </c>
      <c r="AY406" s="251" t="s">
        <v>160</v>
      </c>
    </row>
    <row r="407" s="14" customFormat="1">
      <c r="A407" s="14"/>
      <c r="B407" s="252"/>
      <c r="C407" s="253"/>
      <c r="D407" s="242" t="s">
        <v>169</v>
      </c>
      <c r="E407" s="254" t="s">
        <v>1</v>
      </c>
      <c r="F407" s="255" t="s">
        <v>171</v>
      </c>
      <c r="G407" s="253"/>
      <c r="H407" s="256">
        <v>0.75</v>
      </c>
      <c r="I407" s="257"/>
      <c r="J407" s="253"/>
      <c r="K407" s="253"/>
      <c r="L407" s="258"/>
      <c r="M407" s="259"/>
      <c r="N407" s="260"/>
      <c r="O407" s="260"/>
      <c r="P407" s="260"/>
      <c r="Q407" s="260"/>
      <c r="R407" s="260"/>
      <c r="S407" s="260"/>
      <c r="T407" s="261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2" t="s">
        <v>169</v>
      </c>
      <c r="AU407" s="262" t="s">
        <v>85</v>
      </c>
      <c r="AV407" s="14" t="s">
        <v>172</v>
      </c>
      <c r="AW407" s="14" t="s">
        <v>32</v>
      </c>
      <c r="AX407" s="14" t="s">
        <v>76</v>
      </c>
      <c r="AY407" s="262" t="s">
        <v>160</v>
      </c>
    </row>
    <row r="408" s="15" customFormat="1">
      <c r="A408" s="15"/>
      <c r="B408" s="263"/>
      <c r="C408" s="264"/>
      <c r="D408" s="242" t="s">
        <v>169</v>
      </c>
      <c r="E408" s="265" t="s">
        <v>1</v>
      </c>
      <c r="F408" s="266" t="s">
        <v>173</v>
      </c>
      <c r="G408" s="264"/>
      <c r="H408" s="267">
        <v>0.75</v>
      </c>
      <c r="I408" s="268"/>
      <c r="J408" s="264"/>
      <c r="K408" s="264"/>
      <c r="L408" s="269"/>
      <c r="M408" s="270"/>
      <c r="N408" s="271"/>
      <c r="O408" s="271"/>
      <c r="P408" s="271"/>
      <c r="Q408" s="271"/>
      <c r="R408" s="271"/>
      <c r="S408" s="271"/>
      <c r="T408" s="272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3" t="s">
        <v>169</v>
      </c>
      <c r="AU408" s="273" t="s">
        <v>85</v>
      </c>
      <c r="AV408" s="15" t="s">
        <v>167</v>
      </c>
      <c r="AW408" s="15" t="s">
        <v>32</v>
      </c>
      <c r="AX408" s="15" t="s">
        <v>83</v>
      </c>
      <c r="AY408" s="273" t="s">
        <v>160</v>
      </c>
    </row>
    <row r="409" s="2" customFormat="1" ht="24.15" customHeight="1">
      <c r="A409" s="38"/>
      <c r="B409" s="39"/>
      <c r="C409" s="274" t="s">
        <v>521</v>
      </c>
      <c r="D409" s="274" t="s">
        <v>211</v>
      </c>
      <c r="E409" s="275" t="s">
        <v>522</v>
      </c>
      <c r="F409" s="276" t="s">
        <v>523</v>
      </c>
      <c r="G409" s="277" t="s">
        <v>194</v>
      </c>
      <c r="H409" s="278">
        <v>0.75</v>
      </c>
      <c r="I409" s="279"/>
      <c r="J409" s="280">
        <f>ROUND(I409*H409,2)</f>
        <v>0</v>
      </c>
      <c r="K409" s="276" t="s">
        <v>1</v>
      </c>
      <c r="L409" s="281"/>
      <c r="M409" s="282" t="s">
        <v>1</v>
      </c>
      <c r="N409" s="283" t="s">
        <v>41</v>
      </c>
      <c r="O409" s="91"/>
      <c r="P409" s="236">
        <f>O409*H409</f>
        <v>0</v>
      </c>
      <c r="Q409" s="236">
        <v>0</v>
      </c>
      <c r="R409" s="236">
        <f>Q409*H409</f>
        <v>0</v>
      </c>
      <c r="S409" s="236">
        <v>0</v>
      </c>
      <c r="T409" s="237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38" t="s">
        <v>201</v>
      </c>
      <c r="AT409" s="238" t="s">
        <v>211</v>
      </c>
      <c r="AU409" s="238" t="s">
        <v>85</v>
      </c>
      <c r="AY409" s="17" t="s">
        <v>160</v>
      </c>
      <c r="BE409" s="239">
        <f>IF(N409="základní",J409,0)</f>
        <v>0</v>
      </c>
      <c r="BF409" s="239">
        <f>IF(N409="snížená",J409,0)</f>
        <v>0</v>
      </c>
      <c r="BG409" s="239">
        <f>IF(N409="zákl. přenesená",J409,0)</f>
        <v>0</v>
      </c>
      <c r="BH409" s="239">
        <f>IF(N409="sníž. přenesená",J409,0)</f>
        <v>0</v>
      </c>
      <c r="BI409" s="239">
        <f>IF(N409="nulová",J409,0)</f>
        <v>0</v>
      </c>
      <c r="BJ409" s="17" t="s">
        <v>83</v>
      </c>
      <c r="BK409" s="239">
        <f>ROUND(I409*H409,2)</f>
        <v>0</v>
      </c>
      <c r="BL409" s="17" t="s">
        <v>167</v>
      </c>
      <c r="BM409" s="238" t="s">
        <v>524</v>
      </c>
    </row>
    <row r="410" s="2" customFormat="1" ht="24.15" customHeight="1">
      <c r="A410" s="38"/>
      <c r="B410" s="39"/>
      <c r="C410" s="227" t="s">
        <v>525</v>
      </c>
      <c r="D410" s="227" t="s">
        <v>162</v>
      </c>
      <c r="E410" s="228" t="s">
        <v>526</v>
      </c>
      <c r="F410" s="229" t="s">
        <v>527</v>
      </c>
      <c r="G410" s="230" t="s">
        <v>194</v>
      </c>
      <c r="H410" s="231">
        <v>1.2</v>
      </c>
      <c r="I410" s="232"/>
      <c r="J410" s="233">
        <f>ROUND(I410*H410,2)</f>
        <v>0</v>
      </c>
      <c r="K410" s="229" t="s">
        <v>166</v>
      </c>
      <c r="L410" s="44"/>
      <c r="M410" s="234" t="s">
        <v>1</v>
      </c>
      <c r="N410" s="235" t="s">
        <v>41</v>
      </c>
      <c r="O410" s="91"/>
      <c r="P410" s="236">
        <f>O410*H410</f>
        <v>0</v>
      </c>
      <c r="Q410" s="236">
        <v>0</v>
      </c>
      <c r="R410" s="236">
        <f>Q410*H410</f>
        <v>0</v>
      </c>
      <c r="S410" s="236">
        <v>1</v>
      </c>
      <c r="T410" s="237">
        <f>S410*H410</f>
        <v>1.2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38" t="s">
        <v>167</v>
      </c>
      <c r="AT410" s="238" t="s">
        <v>162</v>
      </c>
      <c r="AU410" s="238" t="s">
        <v>85</v>
      </c>
      <c r="AY410" s="17" t="s">
        <v>160</v>
      </c>
      <c r="BE410" s="239">
        <f>IF(N410="základní",J410,0)</f>
        <v>0</v>
      </c>
      <c r="BF410" s="239">
        <f>IF(N410="snížená",J410,0)</f>
        <v>0</v>
      </c>
      <c r="BG410" s="239">
        <f>IF(N410="zákl. přenesená",J410,0)</f>
        <v>0</v>
      </c>
      <c r="BH410" s="239">
        <f>IF(N410="sníž. přenesená",J410,0)</f>
        <v>0</v>
      </c>
      <c r="BI410" s="239">
        <f>IF(N410="nulová",J410,0)</f>
        <v>0</v>
      </c>
      <c r="BJ410" s="17" t="s">
        <v>83</v>
      </c>
      <c r="BK410" s="239">
        <f>ROUND(I410*H410,2)</f>
        <v>0</v>
      </c>
      <c r="BL410" s="17" t="s">
        <v>167</v>
      </c>
      <c r="BM410" s="238" t="s">
        <v>528</v>
      </c>
    </row>
    <row r="411" s="13" customFormat="1">
      <c r="A411" s="13"/>
      <c r="B411" s="240"/>
      <c r="C411" s="241"/>
      <c r="D411" s="242" t="s">
        <v>169</v>
      </c>
      <c r="E411" s="243" t="s">
        <v>1</v>
      </c>
      <c r="F411" s="244" t="s">
        <v>529</v>
      </c>
      <c r="G411" s="241"/>
      <c r="H411" s="245">
        <v>1.2</v>
      </c>
      <c r="I411" s="246"/>
      <c r="J411" s="241"/>
      <c r="K411" s="241"/>
      <c r="L411" s="247"/>
      <c r="M411" s="248"/>
      <c r="N411" s="249"/>
      <c r="O411" s="249"/>
      <c r="P411" s="249"/>
      <c r="Q411" s="249"/>
      <c r="R411" s="249"/>
      <c r="S411" s="249"/>
      <c r="T411" s="250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1" t="s">
        <v>169</v>
      </c>
      <c r="AU411" s="251" t="s">
        <v>85</v>
      </c>
      <c r="AV411" s="13" t="s">
        <v>85</v>
      </c>
      <c r="AW411" s="13" t="s">
        <v>32</v>
      </c>
      <c r="AX411" s="13" t="s">
        <v>76</v>
      </c>
      <c r="AY411" s="251" t="s">
        <v>160</v>
      </c>
    </row>
    <row r="412" s="14" customFormat="1">
      <c r="A412" s="14"/>
      <c r="B412" s="252"/>
      <c r="C412" s="253"/>
      <c r="D412" s="242" t="s">
        <v>169</v>
      </c>
      <c r="E412" s="254" t="s">
        <v>1</v>
      </c>
      <c r="F412" s="255" t="s">
        <v>171</v>
      </c>
      <c r="G412" s="253"/>
      <c r="H412" s="256">
        <v>1.2</v>
      </c>
      <c r="I412" s="257"/>
      <c r="J412" s="253"/>
      <c r="K412" s="253"/>
      <c r="L412" s="258"/>
      <c r="M412" s="259"/>
      <c r="N412" s="260"/>
      <c r="O412" s="260"/>
      <c r="P412" s="260"/>
      <c r="Q412" s="260"/>
      <c r="R412" s="260"/>
      <c r="S412" s="260"/>
      <c r="T412" s="261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2" t="s">
        <v>169</v>
      </c>
      <c r="AU412" s="262" t="s">
        <v>85</v>
      </c>
      <c r="AV412" s="14" t="s">
        <v>172</v>
      </c>
      <c r="AW412" s="14" t="s">
        <v>32</v>
      </c>
      <c r="AX412" s="14" t="s">
        <v>76</v>
      </c>
      <c r="AY412" s="262" t="s">
        <v>160</v>
      </c>
    </row>
    <row r="413" s="15" customFormat="1">
      <c r="A413" s="15"/>
      <c r="B413" s="263"/>
      <c r="C413" s="264"/>
      <c r="D413" s="242" t="s">
        <v>169</v>
      </c>
      <c r="E413" s="265" t="s">
        <v>1</v>
      </c>
      <c r="F413" s="266" t="s">
        <v>173</v>
      </c>
      <c r="G413" s="264"/>
      <c r="H413" s="267">
        <v>1.2</v>
      </c>
      <c r="I413" s="268"/>
      <c r="J413" s="264"/>
      <c r="K413" s="264"/>
      <c r="L413" s="269"/>
      <c r="M413" s="270"/>
      <c r="N413" s="271"/>
      <c r="O413" s="271"/>
      <c r="P413" s="271"/>
      <c r="Q413" s="271"/>
      <c r="R413" s="271"/>
      <c r="S413" s="271"/>
      <c r="T413" s="272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3" t="s">
        <v>169</v>
      </c>
      <c r="AU413" s="273" t="s">
        <v>85</v>
      </c>
      <c r="AV413" s="15" t="s">
        <v>167</v>
      </c>
      <c r="AW413" s="15" t="s">
        <v>32</v>
      </c>
      <c r="AX413" s="15" t="s">
        <v>83</v>
      </c>
      <c r="AY413" s="273" t="s">
        <v>160</v>
      </c>
    </row>
    <row r="414" s="2" customFormat="1" ht="24.15" customHeight="1">
      <c r="A414" s="38"/>
      <c r="B414" s="39"/>
      <c r="C414" s="227" t="s">
        <v>530</v>
      </c>
      <c r="D414" s="227" t="s">
        <v>162</v>
      </c>
      <c r="E414" s="228" t="s">
        <v>531</v>
      </c>
      <c r="F414" s="229" t="s">
        <v>532</v>
      </c>
      <c r="G414" s="230" t="s">
        <v>165</v>
      </c>
      <c r="H414" s="231">
        <v>0.63</v>
      </c>
      <c r="I414" s="232"/>
      <c r="J414" s="233">
        <f>ROUND(I414*H414,2)</f>
        <v>0</v>
      </c>
      <c r="K414" s="229" t="s">
        <v>166</v>
      </c>
      <c r="L414" s="44"/>
      <c r="M414" s="234" t="s">
        <v>1</v>
      </c>
      <c r="N414" s="235" t="s">
        <v>41</v>
      </c>
      <c r="O414" s="91"/>
      <c r="P414" s="236">
        <f>O414*H414</f>
        <v>0</v>
      </c>
      <c r="Q414" s="236">
        <v>0</v>
      </c>
      <c r="R414" s="236">
        <f>Q414*H414</f>
        <v>0</v>
      </c>
      <c r="S414" s="236">
        <v>0.055</v>
      </c>
      <c r="T414" s="237">
        <f>S414*H414</f>
        <v>0.03465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38" t="s">
        <v>167</v>
      </c>
      <c r="AT414" s="238" t="s">
        <v>162</v>
      </c>
      <c r="AU414" s="238" t="s">
        <v>85</v>
      </c>
      <c r="AY414" s="17" t="s">
        <v>160</v>
      </c>
      <c r="BE414" s="239">
        <f>IF(N414="základní",J414,0)</f>
        <v>0</v>
      </c>
      <c r="BF414" s="239">
        <f>IF(N414="snížená",J414,0)</f>
        <v>0</v>
      </c>
      <c r="BG414" s="239">
        <f>IF(N414="zákl. přenesená",J414,0)</f>
        <v>0</v>
      </c>
      <c r="BH414" s="239">
        <f>IF(N414="sníž. přenesená",J414,0)</f>
        <v>0</v>
      </c>
      <c r="BI414" s="239">
        <f>IF(N414="nulová",J414,0)</f>
        <v>0</v>
      </c>
      <c r="BJ414" s="17" t="s">
        <v>83</v>
      </c>
      <c r="BK414" s="239">
        <f>ROUND(I414*H414,2)</f>
        <v>0</v>
      </c>
      <c r="BL414" s="17" t="s">
        <v>167</v>
      </c>
      <c r="BM414" s="238" t="s">
        <v>533</v>
      </c>
    </row>
    <row r="415" s="13" customFormat="1">
      <c r="A415" s="13"/>
      <c r="B415" s="240"/>
      <c r="C415" s="241"/>
      <c r="D415" s="242" t="s">
        <v>169</v>
      </c>
      <c r="E415" s="243" t="s">
        <v>1</v>
      </c>
      <c r="F415" s="244" t="s">
        <v>534</v>
      </c>
      <c r="G415" s="241"/>
      <c r="H415" s="245">
        <v>0.63</v>
      </c>
      <c r="I415" s="246"/>
      <c r="J415" s="241"/>
      <c r="K415" s="241"/>
      <c r="L415" s="247"/>
      <c r="M415" s="248"/>
      <c r="N415" s="249"/>
      <c r="O415" s="249"/>
      <c r="P415" s="249"/>
      <c r="Q415" s="249"/>
      <c r="R415" s="249"/>
      <c r="S415" s="249"/>
      <c r="T415" s="250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1" t="s">
        <v>169</v>
      </c>
      <c r="AU415" s="251" t="s">
        <v>85</v>
      </c>
      <c r="AV415" s="13" t="s">
        <v>85</v>
      </c>
      <c r="AW415" s="13" t="s">
        <v>32</v>
      </c>
      <c r="AX415" s="13" t="s">
        <v>76</v>
      </c>
      <c r="AY415" s="251" t="s">
        <v>160</v>
      </c>
    </row>
    <row r="416" s="14" customFormat="1">
      <c r="A416" s="14"/>
      <c r="B416" s="252"/>
      <c r="C416" s="253"/>
      <c r="D416" s="242" t="s">
        <v>169</v>
      </c>
      <c r="E416" s="254" t="s">
        <v>1</v>
      </c>
      <c r="F416" s="255" t="s">
        <v>171</v>
      </c>
      <c r="G416" s="253"/>
      <c r="H416" s="256">
        <v>0.63</v>
      </c>
      <c r="I416" s="257"/>
      <c r="J416" s="253"/>
      <c r="K416" s="253"/>
      <c r="L416" s="258"/>
      <c r="M416" s="259"/>
      <c r="N416" s="260"/>
      <c r="O416" s="260"/>
      <c r="P416" s="260"/>
      <c r="Q416" s="260"/>
      <c r="R416" s="260"/>
      <c r="S416" s="260"/>
      <c r="T416" s="261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2" t="s">
        <v>169</v>
      </c>
      <c r="AU416" s="262" t="s">
        <v>85</v>
      </c>
      <c r="AV416" s="14" t="s">
        <v>172</v>
      </c>
      <c r="AW416" s="14" t="s">
        <v>32</v>
      </c>
      <c r="AX416" s="14" t="s">
        <v>76</v>
      </c>
      <c r="AY416" s="262" t="s">
        <v>160</v>
      </c>
    </row>
    <row r="417" s="15" customFormat="1">
      <c r="A417" s="15"/>
      <c r="B417" s="263"/>
      <c r="C417" s="264"/>
      <c r="D417" s="242" t="s">
        <v>169</v>
      </c>
      <c r="E417" s="265" t="s">
        <v>1</v>
      </c>
      <c r="F417" s="266" t="s">
        <v>173</v>
      </c>
      <c r="G417" s="264"/>
      <c r="H417" s="267">
        <v>0.63</v>
      </c>
      <c r="I417" s="268"/>
      <c r="J417" s="264"/>
      <c r="K417" s="264"/>
      <c r="L417" s="269"/>
      <c r="M417" s="270"/>
      <c r="N417" s="271"/>
      <c r="O417" s="271"/>
      <c r="P417" s="271"/>
      <c r="Q417" s="271"/>
      <c r="R417" s="271"/>
      <c r="S417" s="271"/>
      <c r="T417" s="272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3" t="s">
        <v>169</v>
      </c>
      <c r="AU417" s="273" t="s">
        <v>85</v>
      </c>
      <c r="AV417" s="15" t="s">
        <v>167</v>
      </c>
      <c r="AW417" s="15" t="s">
        <v>32</v>
      </c>
      <c r="AX417" s="15" t="s">
        <v>83</v>
      </c>
      <c r="AY417" s="273" t="s">
        <v>160</v>
      </c>
    </row>
    <row r="418" s="2" customFormat="1" ht="24.15" customHeight="1">
      <c r="A418" s="38"/>
      <c r="B418" s="39"/>
      <c r="C418" s="227" t="s">
        <v>535</v>
      </c>
      <c r="D418" s="227" t="s">
        <v>162</v>
      </c>
      <c r="E418" s="228" t="s">
        <v>536</v>
      </c>
      <c r="F418" s="229" t="s">
        <v>537</v>
      </c>
      <c r="G418" s="230" t="s">
        <v>165</v>
      </c>
      <c r="H418" s="231">
        <v>5.46</v>
      </c>
      <c r="I418" s="232"/>
      <c r="J418" s="233">
        <f>ROUND(I418*H418,2)</f>
        <v>0</v>
      </c>
      <c r="K418" s="229" t="s">
        <v>166</v>
      </c>
      <c r="L418" s="44"/>
      <c r="M418" s="234" t="s">
        <v>1</v>
      </c>
      <c r="N418" s="235" t="s">
        <v>41</v>
      </c>
      <c r="O418" s="91"/>
      <c r="P418" s="236">
        <f>O418*H418</f>
        <v>0</v>
      </c>
      <c r="Q418" s="236">
        <v>0</v>
      </c>
      <c r="R418" s="236">
        <f>Q418*H418</f>
        <v>0</v>
      </c>
      <c r="S418" s="236">
        <v>0.074999999999999997</v>
      </c>
      <c r="T418" s="237">
        <f>S418*H418</f>
        <v>0.40949999999999998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38" t="s">
        <v>167</v>
      </c>
      <c r="AT418" s="238" t="s">
        <v>162</v>
      </c>
      <c r="AU418" s="238" t="s">
        <v>85</v>
      </c>
      <c r="AY418" s="17" t="s">
        <v>160</v>
      </c>
      <c r="BE418" s="239">
        <f>IF(N418="základní",J418,0)</f>
        <v>0</v>
      </c>
      <c r="BF418" s="239">
        <f>IF(N418="snížená",J418,0)</f>
        <v>0</v>
      </c>
      <c r="BG418" s="239">
        <f>IF(N418="zákl. přenesená",J418,0)</f>
        <v>0</v>
      </c>
      <c r="BH418" s="239">
        <f>IF(N418="sníž. přenesená",J418,0)</f>
        <v>0</v>
      </c>
      <c r="BI418" s="239">
        <f>IF(N418="nulová",J418,0)</f>
        <v>0</v>
      </c>
      <c r="BJ418" s="17" t="s">
        <v>83</v>
      </c>
      <c r="BK418" s="239">
        <f>ROUND(I418*H418,2)</f>
        <v>0</v>
      </c>
      <c r="BL418" s="17" t="s">
        <v>167</v>
      </c>
      <c r="BM418" s="238" t="s">
        <v>538</v>
      </c>
    </row>
    <row r="419" s="13" customFormat="1">
      <c r="A419" s="13"/>
      <c r="B419" s="240"/>
      <c r="C419" s="241"/>
      <c r="D419" s="242" t="s">
        <v>169</v>
      </c>
      <c r="E419" s="243" t="s">
        <v>1</v>
      </c>
      <c r="F419" s="244" t="s">
        <v>539</v>
      </c>
      <c r="G419" s="241"/>
      <c r="H419" s="245">
        <v>1.6200000000000001</v>
      </c>
      <c r="I419" s="246"/>
      <c r="J419" s="241"/>
      <c r="K419" s="241"/>
      <c r="L419" s="247"/>
      <c r="M419" s="248"/>
      <c r="N419" s="249"/>
      <c r="O419" s="249"/>
      <c r="P419" s="249"/>
      <c r="Q419" s="249"/>
      <c r="R419" s="249"/>
      <c r="S419" s="249"/>
      <c r="T419" s="250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51" t="s">
        <v>169</v>
      </c>
      <c r="AU419" s="251" t="s">
        <v>85</v>
      </c>
      <c r="AV419" s="13" t="s">
        <v>85</v>
      </c>
      <c r="AW419" s="13" t="s">
        <v>32</v>
      </c>
      <c r="AX419" s="13" t="s">
        <v>76</v>
      </c>
      <c r="AY419" s="251" t="s">
        <v>160</v>
      </c>
    </row>
    <row r="420" s="13" customFormat="1">
      <c r="A420" s="13"/>
      <c r="B420" s="240"/>
      <c r="C420" s="241"/>
      <c r="D420" s="242" t="s">
        <v>169</v>
      </c>
      <c r="E420" s="243" t="s">
        <v>1</v>
      </c>
      <c r="F420" s="244" t="s">
        <v>540</v>
      </c>
      <c r="G420" s="241"/>
      <c r="H420" s="245">
        <v>1.9199999999999999</v>
      </c>
      <c r="I420" s="246"/>
      <c r="J420" s="241"/>
      <c r="K420" s="241"/>
      <c r="L420" s="247"/>
      <c r="M420" s="248"/>
      <c r="N420" s="249"/>
      <c r="O420" s="249"/>
      <c r="P420" s="249"/>
      <c r="Q420" s="249"/>
      <c r="R420" s="249"/>
      <c r="S420" s="249"/>
      <c r="T420" s="250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1" t="s">
        <v>169</v>
      </c>
      <c r="AU420" s="251" t="s">
        <v>85</v>
      </c>
      <c r="AV420" s="13" t="s">
        <v>85</v>
      </c>
      <c r="AW420" s="13" t="s">
        <v>32</v>
      </c>
      <c r="AX420" s="13" t="s">
        <v>76</v>
      </c>
      <c r="AY420" s="251" t="s">
        <v>160</v>
      </c>
    </row>
    <row r="421" s="13" customFormat="1">
      <c r="A421" s="13"/>
      <c r="B421" s="240"/>
      <c r="C421" s="241"/>
      <c r="D421" s="242" t="s">
        <v>169</v>
      </c>
      <c r="E421" s="243" t="s">
        <v>1</v>
      </c>
      <c r="F421" s="244" t="s">
        <v>541</v>
      </c>
      <c r="G421" s="241"/>
      <c r="H421" s="245">
        <v>1.9199999999999999</v>
      </c>
      <c r="I421" s="246"/>
      <c r="J421" s="241"/>
      <c r="K421" s="241"/>
      <c r="L421" s="247"/>
      <c r="M421" s="248"/>
      <c r="N421" s="249"/>
      <c r="O421" s="249"/>
      <c r="P421" s="249"/>
      <c r="Q421" s="249"/>
      <c r="R421" s="249"/>
      <c r="S421" s="249"/>
      <c r="T421" s="250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51" t="s">
        <v>169</v>
      </c>
      <c r="AU421" s="251" t="s">
        <v>85</v>
      </c>
      <c r="AV421" s="13" t="s">
        <v>85</v>
      </c>
      <c r="AW421" s="13" t="s">
        <v>32</v>
      </c>
      <c r="AX421" s="13" t="s">
        <v>76</v>
      </c>
      <c r="AY421" s="251" t="s">
        <v>160</v>
      </c>
    </row>
    <row r="422" s="14" customFormat="1">
      <c r="A422" s="14"/>
      <c r="B422" s="252"/>
      <c r="C422" s="253"/>
      <c r="D422" s="242" t="s">
        <v>169</v>
      </c>
      <c r="E422" s="254" t="s">
        <v>1</v>
      </c>
      <c r="F422" s="255" t="s">
        <v>171</v>
      </c>
      <c r="G422" s="253"/>
      <c r="H422" s="256">
        <v>5.46</v>
      </c>
      <c r="I422" s="257"/>
      <c r="J422" s="253"/>
      <c r="K422" s="253"/>
      <c r="L422" s="258"/>
      <c r="M422" s="259"/>
      <c r="N422" s="260"/>
      <c r="O422" s="260"/>
      <c r="P422" s="260"/>
      <c r="Q422" s="260"/>
      <c r="R422" s="260"/>
      <c r="S422" s="260"/>
      <c r="T422" s="261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62" t="s">
        <v>169</v>
      </c>
      <c r="AU422" s="262" t="s">
        <v>85</v>
      </c>
      <c r="AV422" s="14" t="s">
        <v>172</v>
      </c>
      <c r="AW422" s="14" t="s">
        <v>32</v>
      </c>
      <c r="AX422" s="14" t="s">
        <v>76</v>
      </c>
      <c r="AY422" s="262" t="s">
        <v>160</v>
      </c>
    </row>
    <row r="423" s="15" customFormat="1">
      <c r="A423" s="15"/>
      <c r="B423" s="263"/>
      <c r="C423" s="264"/>
      <c r="D423" s="242" t="s">
        <v>169</v>
      </c>
      <c r="E423" s="265" t="s">
        <v>1</v>
      </c>
      <c r="F423" s="266" t="s">
        <v>173</v>
      </c>
      <c r="G423" s="264"/>
      <c r="H423" s="267">
        <v>5.46</v>
      </c>
      <c r="I423" s="268"/>
      <c r="J423" s="264"/>
      <c r="K423" s="264"/>
      <c r="L423" s="269"/>
      <c r="M423" s="270"/>
      <c r="N423" s="271"/>
      <c r="O423" s="271"/>
      <c r="P423" s="271"/>
      <c r="Q423" s="271"/>
      <c r="R423" s="271"/>
      <c r="S423" s="271"/>
      <c r="T423" s="272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73" t="s">
        <v>169</v>
      </c>
      <c r="AU423" s="273" t="s">
        <v>85</v>
      </c>
      <c r="AV423" s="15" t="s">
        <v>167</v>
      </c>
      <c r="AW423" s="15" t="s">
        <v>32</v>
      </c>
      <c r="AX423" s="15" t="s">
        <v>83</v>
      </c>
      <c r="AY423" s="273" t="s">
        <v>160</v>
      </c>
    </row>
    <row r="424" s="2" customFormat="1" ht="24.15" customHeight="1">
      <c r="A424" s="38"/>
      <c r="B424" s="39"/>
      <c r="C424" s="227" t="s">
        <v>542</v>
      </c>
      <c r="D424" s="227" t="s">
        <v>162</v>
      </c>
      <c r="E424" s="228" t="s">
        <v>543</v>
      </c>
      <c r="F424" s="229" t="s">
        <v>544</v>
      </c>
      <c r="G424" s="230" t="s">
        <v>165</v>
      </c>
      <c r="H424" s="231">
        <v>22.68</v>
      </c>
      <c r="I424" s="232"/>
      <c r="J424" s="233">
        <f>ROUND(I424*H424,2)</f>
        <v>0</v>
      </c>
      <c r="K424" s="229" t="s">
        <v>166</v>
      </c>
      <c r="L424" s="44"/>
      <c r="M424" s="234" t="s">
        <v>1</v>
      </c>
      <c r="N424" s="235" t="s">
        <v>41</v>
      </c>
      <c r="O424" s="91"/>
      <c r="P424" s="236">
        <f>O424*H424</f>
        <v>0</v>
      </c>
      <c r="Q424" s="236">
        <v>0</v>
      </c>
      <c r="R424" s="236">
        <f>Q424*H424</f>
        <v>0</v>
      </c>
      <c r="S424" s="236">
        <v>0.062</v>
      </c>
      <c r="T424" s="237">
        <f>S424*H424</f>
        <v>1.4061600000000001</v>
      </c>
      <c r="U424" s="38"/>
      <c r="V424" s="38"/>
      <c r="W424" s="38"/>
      <c r="X424" s="38"/>
      <c r="Y424" s="38"/>
      <c r="Z424" s="38"/>
      <c r="AA424" s="38"/>
      <c r="AB424" s="38"/>
      <c r="AC424" s="38"/>
      <c r="AD424" s="38"/>
      <c r="AE424" s="38"/>
      <c r="AR424" s="238" t="s">
        <v>167</v>
      </c>
      <c r="AT424" s="238" t="s">
        <v>162</v>
      </c>
      <c r="AU424" s="238" t="s">
        <v>85</v>
      </c>
      <c r="AY424" s="17" t="s">
        <v>160</v>
      </c>
      <c r="BE424" s="239">
        <f>IF(N424="základní",J424,0)</f>
        <v>0</v>
      </c>
      <c r="BF424" s="239">
        <f>IF(N424="snížená",J424,0)</f>
        <v>0</v>
      </c>
      <c r="BG424" s="239">
        <f>IF(N424="zákl. přenesená",J424,0)</f>
        <v>0</v>
      </c>
      <c r="BH424" s="239">
        <f>IF(N424="sníž. přenesená",J424,0)</f>
        <v>0</v>
      </c>
      <c r="BI424" s="239">
        <f>IF(N424="nulová",J424,0)</f>
        <v>0</v>
      </c>
      <c r="BJ424" s="17" t="s">
        <v>83</v>
      </c>
      <c r="BK424" s="239">
        <f>ROUND(I424*H424,2)</f>
        <v>0</v>
      </c>
      <c r="BL424" s="17" t="s">
        <v>167</v>
      </c>
      <c r="BM424" s="238" t="s">
        <v>545</v>
      </c>
    </row>
    <row r="425" s="13" customFormat="1">
      <c r="A425" s="13"/>
      <c r="B425" s="240"/>
      <c r="C425" s="241"/>
      <c r="D425" s="242" t="s">
        <v>169</v>
      </c>
      <c r="E425" s="243" t="s">
        <v>1</v>
      </c>
      <c r="F425" s="244" t="s">
        <v>546</v>
      </c>
      <c r="G425" s="241"/>
      <c r="H425" s="245">
        <v>22.68</v>
      </c>
      <c r="I425" s="246"/>
      <c r="J425" s="241"/>
      <c r="K425" s="241"/>
      <c r="L425" s="247"/>
      <c r="M425" s="248"/>
      <c r="N425" s="249"/>
      <c r="O425" s="249"/>
      <c r="P425" s="249"/>
      <c r="Q425" s="249"/>
      <c r="R425" s="249"/>
      <c r="S425" s="249"/>
      <c r="T425" s="250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1" t="s">
        <v>169</v>
      </c>
      <c r="AU425" s="251" t="s">
        <v>85</v>
      </c>
      <c r="AV425" s="13" t="s">
        <v>85</v>
      </c>
      <c r="AW425" s="13" t="s">
        <v>32</v>
      </c>
      <c r="AX425" s="13" t="s">
        <v>76</v>
      </c>
      <c r="AY425" s="251" t="s">
        <v>160</v>
      </c>
    </row>
    <row r="426" s="14" customFormat="1">
      <c r="A426" s="14"/>
      <c r="B426" s="252"/>
      <c r="C426" s="253"/>
      <c r="D426" s="242" t="s">
        <v>169</v>
      </c>
      <c r="E426" s="254" t="s">
        <v>1</v>
      </c>
      <c r="F426" s="255" t="s">
        <v>171</v>
      </c>
      <c r="G426" s="253"/>
      <c r="H426" s="256">
        <v>22.68</v>
      </c>
      <c r="I426" s="257"/>
      <c r="J426" s="253"/>
      <c r="K426" s="253"/>
      <c r="L426" s="258"/>
      <c r="M426" s="259"/>
      <c r="N426" s="260"/>
      <c r="O426" s="260"/>
      <c r="P426" s="260"/>
      <c r="Q426" s="260"/>
      <c r="R426" s="260"/>
      <c r="S426" s="260"/>
      <c r="T426" s="261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2" t="s">
        <v>169</v>
      </c>
      <c r="AU426" s="262" t="s">
        <v>85</v>
      </c>
      <c r="AV426" s="14" t="s">
        <v>172</v>
      </c>
      <c r="AW426" s="14" t="s">
        <v>32</v>
      </c>
      <c r="AX426" s="14" t="s">
        <v>76</v>
      </c>
      <c r="AY426" s="262" t="s">
        <v>160</v>
      </c>
    </row>
    <row r="427" s="15" customFormat="1">
      <c r="A427" s="15"/>
      <c r="B427" s="263"/>
      <c r="C427" s="264"/>
      <c r="D427" s="242" t="s">
        <v>169</v>
      </c>
      <c r="E427" s="265" t="s">
        <v>1</v>
      </c>
      <c r="F427" s="266" t="s">
        <v>173</v>
      </c>
      <c r="G427" s="264"/>
      <c r="H427" s="267">
        <v>22.68</v>
      </c>
      <c r="I427" s="268"/>
      <c r="J427" s="264"/>
      <c r="K427" s="264"/>
      <c r="L427" s="269"/>
      <c r="M427" s="270"/>
      <c r="N427" s="271"/>
      <c r="O427" s="271"/>
      <c r="P427" s="271"/>
      <c r="Q427" s="271"/>
      <c r="R427" s="271"/>
      <c r="S427" s="271"/>
      <c r="T427" s="272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73" t="s">
        <v>169</v>
      </c>
      <c r="AU427" s="273" t="s">
        <v>85</v>
      </c>
      <c r="AV427" s="15" t="s">
        <v>167</v>
      </c>
      <c r="AW427" s="15" t="s">
        <v>32</v>
      </c>
      <c r="AX427" s="15" t="s">
        <v>83</v>
      </c>
      <c r="AY427" s="273" t="s">
        <v>160</v>
      </c>
    </row>
    <row r="428" s="2" customFormat="1" ht="24.15" customHeight="1">
      <c r="A428" s="38"/>
      <c r="B428" s="39"/>
      <c r="C428" s="227" t="s">
        <v>547</v>
      </c>
      <c r="D428" s="227" t="s">
        <v>162</v>
      </c>
      <c r="E428" s="228" t="s">
        <v>548</v>
      </c>
      <c r="F428" s="229" t="s">
        <v>549</v>
      </c>
      <c r="G428" s="230" t="s">
        <v>165</v>
      </c>
      <c r="H428" s="231">
        <v>103.68000000000001</v>
      </c>
      <c r="I428" s="232"/>
      <c r="J428" s="233">
        <f>ROUND(I428*H428,2)</f>
        <v>0</v>
      </c>
      <c r="K428" s="229" t="s">
        <v>166</v>
      </c>
      <c r="L428" s="44"/>
      <c r="M428" s="234" t="s">
        <v>1</v>
      </c>
      <c r="N428" s="235" t="s">
        <v>41</v>
      </c>
      <c r="O428" s="91"/>
      <c r="P428" s="236">
        <f>O428*H428</f>
        <v>0</v>
      </c>
      <c r="Q428" s="236">
        <v>0</v>
      </c>
      <c r="R428" s="236">
        <f>Q428*H428</f>
        <v>0</v>
      </c>
      <c r="S428" s="236">
        <v>0.053999999999999999</v>
      </c>
      <c r="T428" s="237">
        <f>S428*H428</f>
        <v>5.5987200000000001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38" t="s">
        <v>167</v>
      </c>
      <c r="AT428" s="238" t="s">
        <v>162</v>
      </c>
      <c r="AU428" s="238" t="s">
        <v>85</v>
      </c>
      <c r="AY428" s="17" t="s">
        <v>160</v>
      </c>
      <c r="BE428" s="239">
        <f>IF(N428="základní",J428,0)</f>
        <v>0</v>
      </c>
      <c r="BF428" s="239">
        <f>IF(N428="snížená",J428,0)</f>
        <v>0</v>
      </c>
      <c r="BG428" s="239">
        <f>IF(N428="zákl. přenesená",J428,0)</f>
        <v>0</v>
      </c>
      <c r="BH428" s="239">
        <f>IF(N428="sníž. přenesená",J428,0)</f>
        <v>0</v>
      </c>
      <c r="BI428" s="239">
        <f>IF(N428="nulová",J428,0)</f>
        <v>0</v>
      </c>
      <c r="BJ428" s="17" t="s">
        <v>83</v>
      </c>
      <c r="BK428" s="239">
        <f>ROUND(I428*H428,2)</f>
        <v>0</v>
      </c>
      <c r="BL428" s="17" t="s">
        <v>167</v>
      </c>
      <c r="BM428" s="238" t="s">
        <v>550</v>
      </c>
    </row>
    <row r="429" s="13" customFormat="1">
      <c r="A429" s="13"/>
      <c r="B429" s="240"/>
      <c r="C429" s="241"/>
      <c r="D429" s="242" t="s">
        <v>169</v>
      </c>
      <c r="E429" s="243" t="s">
        <v>1</v>
      </c>
      <c r="F429" s="244" t="s">
        <v>551</v>
      </c>
      <c r="G429" s="241"/>
      <c r="H429" s="245">
        <v>50.399999999999999</v>
      </c>
      <c r="I429" s="246"/>
      <c r="J429" s="241"/>
      <c r="K429" s="241"/>
      <c r="L429" s="247"/>
      <c r="M429" s="248"/>
      <c r="N429" s="249"/>
      <c r="O429" s="249"/>
      <c r="P429" s="249"/>
      <c r="Q429" s="249"/>
      <c r="R429" s="249"/>
      <c r="S429" s="249"/>
      <c r="T429" s="250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51" t="s">
        <v>169</v>
      </c>
      <c r="AU429" s="251" t="s">
        <v>85</v>
      </c>
      <c r="AV429" s="13" t="s">
        <v>85</v>
      </c>
      <c r="AW429" s="13" t="s">
        <v>32</v>
      </c>
      <c r="AX429" s="13" t="s">
        <v>76</v>
      </c>
      <c r="AY429" s="251" t="s">
        <v>160</v>
      </c>
    </row>
    <row r="430" s="13" customFormat="1">
      <c r="A430" s="13"/>
      <c r="B430" s="240"/>
      <c r="C430" s="241"/>
      <c r="D430" s="242" t="s">
        <v>169</v>
      </c>
      <c r="E430" s="243" t="s">
        <v>1</v>
      </c>
      <c r="F430" s="244" t="s">
        <v>552</v>
      </c>
      <c r="G430" s="241"/>
      <c r="H430" s="245">
        <v>53.280000000000001</v>
      </c>
      <c r="I430" s="246"/>
      <c r="J430" s="241"/>
      <c r="K430" s="241"/>
      <c r="L430" s="247"/>
      <c r="M430" s="248"/>
      <c r="N430" s="249"/>
      <c r="O430" s="249"/>
      <c r="P430" s="249"/>
      <c r="Q430" s="249"/>
      <c r="R430" s="249"/>
      <c r="S430" s="249"/>
      <c r="T430" s="250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1" t="s">
        <v>169</v>
      </c>
      <c r="AU430" s="251" t="s">
        <v>85</v>
      </c>
      <c r="AV430" s="13" t="s">
        <v>85</v>
      </c>
      <c r="AW430" s="13" t="s">
        <v>32</v>
      </c>
      <c r="AX430" s="13" t="s">
        <v>76</v>
      </c>
      <c r="AY430" s="251" t="s">
        <v>160</v>
      </c>
    </row>
    <row r="431" s="14" customFormat="1">
      <c r="A431" s="14"/>
      <c r="B431" s="252"/>
      <c r="C431" s="253"/>
      <c r="D431" s="242" t="s">
        <v>169</v>
      </c>
      <c r="E431" s="254" t="s">
        <v>1</v>
      </c>
      <c r="F431" s="255" t="s">
        <v>171</v>
      </c>
      <c r="G431" s="253"/>
      <c r="H431" s="256">
        <v>103.68000000000001</v>
      </c>
      <c r="I431" s="257"/>
      <c r="J431" s="253"/>
      <c r="K431" s="253"/>
      <c r="L431" s="258"/>
      <c r="M431" s="259"/>
      <c r="N431" s="260"/>
      <c r="O431" s="260"/>
      <c r="P431" s="260"/>
      <c r="Q431" s="260"/>
      <c r="R431" s="260"/>
      <c r="S431" s="260"/>
      <c r="T431" s="261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2" t="s">
        <v>169</v>
      </c>
      <c r="AU431" s="262" t="s">
        <v>85</v>
      </c>
      <c r="AV431" s="14" t="s">
        <v>172</v>
      </c>
      <c r="AW431" s="14" t="s">
        <v>32</v>
      </c>
      <c r="AX431" s="14" t="s">
        <v>76</v>
      </c>
      <c r="AY431" s="262" t="s">
        <v>160</v>
      </c>
    </row>
    <row r="432" s="15" customFormat="1">
      <c r="A432" s="15"/>
      <c r="B432" s="263"/>
      <c r="C432" s="264"/>
      <c r="D432" s="242" t="s">
        <v>169</v>
      </c>
      <c r="E432" s="265" t="s">
        <v>1</v>
      </c>
      <c r="F432" s="266" t="s">
        <v>173</v>
      </c>
      <c r="G432" s="264"/>
      <c r="H432" s="267">
        <v>103.68000000000001</v>
      </c>
      <c r="I432" s="268"/>
      <c r="J432" s="264"/>
      <c r="K432" s="264"/>
      <c r="L432" s="269"/>
      <c r="M432" s="270"/>
      <c r="N432" s="271"/>
      <c r="O432" s="271"/>
      <c r="P432" s="271"/>
      <c r="Q432" s="271"/>
      <c r="R432" s="271"/>
      <c r="S432" s="271"/>
      <c r="T432" s="272"/>
      <c r="U432" s="15"/>
      <c r="V432" s="15"/>
      <c r="W432" s="15"/>
      <c r="X432" s="15"/>
      <c r="Y432" s="15"/>
      <c r="Z432" s="15"/>
      <c r="AA432" s="15"/>
      <c r="AB432" s="15"/>
      <c r="AC432" s="15"/>
      <c r="AD432" s="15"/>
      <c r="AE432" s="15"/>
      <c r="AT432" s="273" t="s">
        <v>169</v>
      </c>
      <c r="AU432" s="273" t="s">
        <v>85</v>
      </c>
      <c r="AV432" s="15" t="s">
        <v>167</v>
      </c>
      <c r="AW432" s="15" t="s">
        <v>32</v>
      </c>
      <c r="AX432" s="15" t="s">
        <v>83</v>
      </c>
      <c r="AY432" s="273" t="s">
        <v>160</v>
      </c>
    </row>
    <row r="433" s="2" customFormat="1" ht="21.75" customHeight="1">
      <c r="A433" s="38"/>
      <c r="B433" s="39"/>
      <c r="C433" s="227" t="s">
        <v>553</v>
      </c>
      <c r="D433" s="227" t="s">
        <v>162</v>
      </c>
      <c r="E433" s="228" t="s">
        <v>554</v>
      </c>
      <c r="F433" s="229" t="s">
        <v>555</v>
      </c>
      <c r="G433" s="230" t="s">
        <v>165</v>
      </c>
      <c r="H433" s="231">
        <v>8.6799999999999997</v>
      </c>
      <c r="I433" s="232"/>
      <c r="J433" s="233">
        <f>ROUND(I433*H433,2)</f>
        <v>0</v>
      </c>
      <c r="K433" s="229" t="s">
        <v>166</v>
      </c>
      <c r="L433" s="44"/>
      <c r="M433" s="234" t="s">
        <v>1</v>
      </c>
      <c r="N433" s="235" t="s">
        <v>41</v>
      </c>
      <c r="O433" s="91"/>
      <c r="P433" s="236">
        <f>O433*H433</f>
        <v>0</v>
      </c>
      <c r="Q433" s="236">
        <v>0</v>
      </c>
      <c r="R433" s="236">
        <f>Q433*H433</f>
        <v>0</v>
      </c>
      <c r="S433" s="236">
        <v>0.063</v>
      </c>
      <c r="T433" s="237">
        <f>S433*H433</f>
        <v>0.54683999999999999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38" t="s">
        <v>167</v>
      </c>
      <c r="AT433" s="238" t="s">
        <v>162</v>
      </c>
      <c r="AU433" s="238" t="s">
        <v>85</v>
      </c>
      <c r="AY433" s="17" t="s">
        <v>160</v>
      </c>
      <c r="BE433" s="239">
        <f>IF(N433="základní",J433,0)</f>
        <v>0</v>
      </c>
      <c r="BF433" s="239">
        <f>IF(N433="snížená",J433,0)</f>
        <v>0</v>
      </c>
      <c r="BG433" s="239">
        <f>IF(N433="zákl. přenesená",J433,0)</f>
        <v>0</v>
      </c>
      <c r="BH433" s="239">
        <f>IF(N433="sníž. přenesená",J433,0)</f>
        <v>0</v>
      </c>
      <c r="BI433" s="239">
        <f>IF(N433="nulová",J433,0)</f>
        <v>0</v>
      </c>
      <c r="BJ433" s="17" t="s">
        <v>83</v>
      </c>
      <c r="BK433" s="239">
        <f>ROUND(I433*H433,2)</f>
        <v>0</v>
      </c>
      <c r="BL433" s="17" t="s">
        <v>167</v>
      </c>
      <c r="BM433" s="238" t="s">
        <v>556</v>
      </c>
    </row>
    <row r="434" s="13" customFormat="1">
      <c r="A434" s="13"/>
      <c r="B434" s="240"/>
      <c r="C434" s="241"/>
      <c r="D434" s="242" t="s">
        <v>169</v>
      </c>
      <c r="E434" s="243" t="s">
        <v>1</v>
      </c>
      <c r="F434" s="244" t="s">
        <v>557</v>
      </c>
      <c r="G434" s="241"/>
      <c r="H434" s="245">
        <v>4.1799999999999997</v>
      </c>
      <c r="I434" s="246"/>
      <c r="J434" s="241"/>
      <c r="K434" s="241"/>
      <c r="L434" s="247"/>
      <c r="M434" s="248"/>
      <c r="N434" s="249"/>
      <c r="O434" s="249"/>
      <c r="P434" s="249"/>
      <c r="Q434" s="249"/>
      <c r="R434" s="249"/>
      <c r="S434" s="249"/>
      <c r="T434" s="250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1" t="s">
        <v>169</v>
      </c>
      <c r="AU434" s="251" t="s">
        <v>85</v>
      </c>
      <c r="AV434" s="13" t="s">
        <v>85</v>
      </c>
      <c r="AW434" s="13" t="s">
        <v>32</v>
      </c>
      <c r="AX434" s="13" t="s">
        <v>76</v>
      </c>
      <c r="AY434" s="251" t="s">
        <v>160</v>
      </c>
    </row>
    <row r="435" s="13" customFormat="1">
      <c r="A435" s="13"/>
      <c r="B435" s="240"/>
      <c r="C435" s="241"/>
      <c r="D435" s="242" t="s">
        <v>169</v>
      </c>
      <c r="E435" s="243" t="s">
        <v>1</v>
      </c>
      <c r="F435" s="244" t="s">
        <v>558</v>
      </c>
      <c r="G435" s="241"/>
      <c r="H435" s="245">
        <v>4.5</v>
      </c>
      <c r="I435" s="246"/>
      <c r="J435" s="241"/>
      <c r="K435" s="241"/>
      <c r="L435" s="247"/>
      <c r="M435" s="248"/>
      <c r="N435" s="249"/>
      <c r="O435" s="249"/>
      <c r="P435" s="249"/>
      <c r="Q435" s="249"/>
      <c r="R435" s="249"/>
      <c r="S435" s="249"/>
      <c r="T435" s="250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1" t="s">
        <v>169</v>
      </c>
      <c r="AU435" s="251" t="s">
        <v>85</v>
      </c>
      <c r="AV435" s="13" t="s">
        <v>85</v>
      </c>
      <c r="AW435" s="13" t="s">
        <v>32</v>
      </c>
      <c r="AX435" s="13" t="s">
        <v>76</v>
      </c>
      <c r="AY435" s="251" t="s">
        <v>160</v>
      </c>
    </row>
    <row r="436" s="14" customFormat="1">
      <c r="A436" s="14"/>
      <c r="B436" s="252"/>
      <c r="C436" s="253"/>
      <c r="D436" s="242" t="s">
        <v>169</v>
      </c>
      <c r="E436" s="254" t="s">
        <v>1</v>
      </c>
      <c r="F436" s="255" t="s">
        <v>171</v>
      </c>
      <c r="G436" s="253"/>
      <c r="H436" s="256">
        <v>8.6799999999999997</v>
      </c>
      <c r="I436" s="257"/>
      <c r="J436" s="253"/>
      <c r="K436" s="253"/>
      <c r="L436" s="258"/>
      <c r="M436" s="259"/>
      <c r="N436" s="260"/>
      <c r="O436" s="260"/>
      <c r="P436" s="260"/>
      <c r="Q436" s="260"/>
      <c r="R436" s="260"/>
      <c r="S436" s="260"/>
      <c r="T436" s="261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2" t="s">
        <v>169</v>
      </c>
      <c r="AU436" s="262" t="s">
        <v>85</v>
      </c>
      <c r="AV436" s="14" t="s">
        <v>172</v>
      </c>
      <c r="AW436" s="14" t="s">
        <v>32</v>
      </c>
      <c r="AX436" s="14" t="s">
        <v>76</v>
      </c>
      <c r="AY436" s="262" t="s">
        <v>160</v>
      </c>
    </row>
    <row r="437" s="15" customFormat="1">
      <c r="A437" s="15"/>
      <c r="B437" s="263"/>
      <c r="C437" s="264"/>
      <c r="D437" s="242" t="s">
        <v>169</v>
      </c>
      <c r="E437" s="265" t="s">
        <v>1</v>
      </c>
      <c r="F437" s="266" t="s">
        <v>173</v>
      </c>
      <c r="G437" s="264"/>
      <c r="H437" s="267">
        <v>8.6799999999999997</v>
      </c>
      <c r="I437" s="268"/>
      <c r="J437" s="264"/>
      <c r="K437" s="264"/>
      <c r="L437" s="269"/>
      <c r="M437" s="270"/>
      <c r="N437" s="271"/>
      <c r="O437" s="271"/>
      <c r="P437" s="271"/>
      <c r="Q437" s="271"/>
      <c r="R437" s="271"/>
      <c r="S437" s="271"/>
      <c r="T437" s="272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73" t="s">
        <v>169</v>
      </c>
      <c r="AU437" s="273" t="s">
        <v>85</v>
      </c>
      <c r="AV437" s="15" t="s">
        <v>167</v>
      </c>
      <c r="AW437" s="15" t="s">
        <v>32</v>
      </c>
      <c r="AX437" s="15" t="s">
        <v>83</v>
      </c>
      <c r="AY437" s="273" t="s">
        <v>160</v>
      </c>
    </row>
    <row r="438" s="2" customFormat="1" ht="24.15" customHeight="1">
      <c r="A438" s="38"/>
      <c r="B438" s="39"/>
      <c r="C438" s="227" t="s">
        <v>559</v>
      </c>
      <c r="D438" s="227" t="s">
        <v>162</v>
      </c>
      <c r="E438" s="228" t="s">
        <v>560</v>
      </c>
      <c r="F438" s="229" t="s">
        <v>561</v>
      </c>
      <c r="G438" s="230" t="s">
        <v>165</v>
      </c>
      <c r="H438" s="231">
        <v>0.125</v>
      </c>
      <c r="I438" s="232"/>
      <c r="J438" s="233">
        <f>ROUND(I438*H438,2)</f>
        <v>0</v>
      </c>
      <c r="K438" s="229" t="s">
        <v>166</v>
      </c>
      <c r="L438" s="44"/>
      <c r="M438" s="234" t="s">
        <v>1</v>
      </c>
      <c r="N438" s="235" t="s">
        <v>41</v>
      </c>
      <c r="O438" s="91"/>
      <c r="P438" s="236">
        <f>O438*H438</f>
        <v>0</v>
      </c>
      <c r="Q438" s="236">
        <v>0</v>
      </c>
      <c r="R438" s="236">
        <f>Q438*H438</f>
        <v>0</v>
      </c>
      <c r="S438" s="236">
        <v>0.27000000000000002</v>
      </c>
      <c r="T438" s="237">
        <f>S438*H438</f>
        <v>0.033750000000000002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38" t="s">
        <v>167</v>
      </c>
      <c r="AT438" s="238" t="s">
        <v>162</v>
      </c>
      <c r="AU438" s="238" t="s">
        <v>85</v>
      </c>
      <c r="AY438" s="17" t="s">
        <v>160</v>
      </c>
      <c r="BE438" s="239">
        <f>IF(N438="základní",J438,0)</f>
        <v>0</v>
      </c>
      <c r="BF438" s="239">
        <f>IF(N438="snížená",J438,0)</f>
        <v>0</v>
      </c>
      <c r="BG438" s="239">
        <f>IF(N438="zákl. přenesená",J438,0)</f>
        <v>0</v>
      </c>
      <c r="BH438" s="239">
        <f>IF(N438="sníž. přenesená",J438,0)</f>
        <v>0</v>
      </c>
      <c r="BI438" s="239">
        <f>IF(N438="nulová",J438,0)</f>
        <v>0</v>
      </c>
      <c r="BJ438" s="17" t="s">
        <v>83</v>
      </c>
      <c r="BK438" s="239">
        <f>ROUND(I438*H438,2)</f>
        <v>0</v>
      </c>
      <c r="BL438" s="17" t="s">
        <v>167</v>
      </c>
      <c r="BM438" s="238" t="s">
        <v>562</v>
      </c>
    </row>
    <row r="439" s="13" customFormat="1">
      <c r="A439" s="13"/>
      <c r="B439" s="240"/>
      <c r="C439" s="241"/>
      <c r="D439" s="242" t="s">
        <v>169</v>
      </c>
      <c r="E439" s="243" t="s">
        <v>1</v>
      </c>
      <c r="F439" s="244" t="s">
        <v>563</v>
      </c>
      <c r="G439" s="241"/>
      <c r="H439" s="245">
        <v>0.125</v>
      </c>
      <c r="I439" s="246"/>
      <c r="J439" s="241"/>
      <c r="K439" s="241"/>
      <c r="L439" s="247"/>
      <c r="M439" s="248"/>
      <c r="N439" s="249"/>
      <c r="O439" s="249"/>
      <c r="P439" s="249"/>
      <c r="Q439" s="249"/>
      <c r="R439" s="249"/>
      <c r="S439" s="249"/>
      <c r="T439" s="250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51" t="s">
        <v>169</v>
      </c>
      <c r="AU439" s="251" t="s">
        <v>85</v>
      </c>
      <c r="AV439" s="13" t="s">
        <v>85</v>
      </c>
      <c r="AW439" s="13" t="s">
        <v>32</v>
      </c>
      <c r="AX439" s="13" t="s">
        <v>76</v>
      </c>
      <c r="AY439" s="251" t="s">
        <v>160</v>
      </c>
    </row>
    <row r="440" s="14" customFormat="1">
      <c r="A440" s="14"/>
      <c r="B440" s="252"/>
      <c r="C440" s="253"/>
      <c r="D440" s="242" t="s">
        <v>169</v>
      </c>
      <c r="E440" s="254" t="s">
        <v>1</v>
      </c>
      <c r="F440" s="255" t="s">
        <v>171</v>
      </c>
      <c r="G440" s="253"/>
      <c r="H440" s="256">
        <v>0.125</v>
      </c>
      <c r="I440" s="257"/>
      <c r="J440" s="253"/>
      <c r="K440" s="253"/>
      <c r="L440" s="258"/>
      <c r="M440" s="259"/>
      <c r="N440" s="260"/>
      <c r="O440" s="260"/>
      <c r="P440" s="260"/>
      <c r="Q440" s="260"/>
      <c r="R440" s="260"/>
      <c r="S440" s="260"/>
      <c r="T440" s="261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62" t="s">
        <v>169</v>
      </c>
      <c r="AU440" s="262" t="s">
        <v>85</v>
      </c>
      <c r="AV440" s="14" t="s">
        <v>172</v>
      </c>
      <c r="AW440" s="14" t="s">
        <v>32</v>
      </c>
      <c r="AX440" s="14" t="s">
        <v>76</v>
      </c>
      <c r="AY440" s="262" t="s">
        <v>160</v>
      </c>
    </row>
    <row r="441" s="15" customFormat="1">
      <c r="A441" s="15"/>
      <c r="B441" s="263"/>
      <c r="C441" s="264"/>
      <c r="D441" s="242" t="s">
        <v>169</v>
      </c>
      <c r="E441" s="265" t="s">
        <v>1</v>
      </c>
      <c r="F441" s="266" t="s">
        <v>173</v>
      </c>
      <c r="G441" s="264"/>
      <c r="H441" s="267">
        <v>0.125</v>
      </c>
      <c r="I441" s="268"/>
      <c r="J441" s="264"/>
      <c r="K441" s="264"/>
      <c r="L441" s="269"/>
      <c r="M441" s="270"/>
      <c r="N441" s="271"/>
      <c r="O441" s="271"/>
      <c r="P441" s="271"/>
      <c r="Q441" s="271"/>
      <c r="R441" s="271"/>
      <c r="S441" s="271"/>
      <c r="T441" s="272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73" t="s">
        <v>169</v>
      </c>
      <c r="AU441" s="273" t="s">
        <v>85</v>
      </c>
      <c r="AV441" s="15" t="s">
        <v>167</v>
      </c>
      <c r="AW441" s="15" t="s">
        <v>32</v>
      </c>
      <c r="AX441" s="15" t="s">
        <v>83</v>
      </c>
      <c r="AY441" s="273" t="s">
        <v>160</v>
      </c>
    </row>
    <row r="442" s="2" customFormat="1" ht="24.15" customHeight="1">
      <c r="A442" s="38"/>
      <c r="B442" s="39"/>
      <c r="C442" s="227" t="s">
        <v>170</v>
      </c>
      <c r="D442" s="227" t="s">
        <v>162</v>
      </c>
      <c r="E442" s="228" t="s">
        <v>564</v>
      </c>
      <c r="F442" s="229" t="s">
        <v>565</v>
      </c>
      <c r="G442" s="230" t="s">
        <v>165</v>
      </c>
      <c r="H442" s="231">
        <v>1.6799999999999999</v>
      </c>
      <c r="I442" s="232"/>
      <c r="J442" s="233">
        <f>ROUND(I442*H442,2)</f>
        <v>0</v>
      </c>
      <c r="K442" s="229" t="s">
        <v>166</v>
      </c>
      <c r="L442" s="44"/>
      <c r="M442" s="234" t="s">
        <v>1</v>
      </c>
      <c r="N442" s="235" t="s">
        <v>41</v>
      </c>
      <c r="O442" s="91"/>
      <c r="P442" s="236">
        <f>O442*H442</f>
        <v>0</v>
      </c>
      <c r="Q442" s="236">
        <v>0</v>
      </c>
      <c r="R442" s="236">
        <f>Q442*H442</f>
        <v>0</v>
      </c>
      <c r="S442" s="236">
        <v>0.27000000000000002</v>
      </c>
      <c r="T442" s="237">
        <f>S442*H442</f>
        <v>0.4536</v>
      </c>
      <c r="U442" s="38"/>
      <c r="V442" s="38"/>
      <c r="W442" s="38"/>
      <c r="X442" s="38"/>
      <c r="Y442" s="38"/>
      <c r="Z442" s="38"/>
      <c r="AA442" s="38"/>
      <c r="AB442" s="38"/>
      <c r="AC442" s="38"/>
      <c r="AD442" s="38"/>
      <c r="AE442" s="38"/>
      <c r="AR442" s="238" t="s">
        <v>167</v>
      </c>
      <c r="AT442" s="238" t="s">
        <v>162</v>
      </c>
      <c r="AU442" s="238" t="s">
        <v>85</v>
      </c>
      <c r="AY442" s="17" t="s">
        <v>160</v>
      </c>
      <c r="BE442" s="239">
        <f>IF(N442="základní",J442,0)</f>
        <v>0</v>
      </c>
      <c r="BF442" s="239">
        <f>IF(N442="snížená",J442,0)</f>
        <v>0</v>
      </c>
      <c r="BG442" s="239">
        <f>IF(N442="zákl. přenesená",J442,0)</f>
        <v>0</v>
      </c>
      <c r="BH442" s="239">
        <f>IF(N442="sníž. přenesená",J442,0)</f>
        <v>0</v>
      </c>
      <c r="BI442" s="239">
        <f>IF(N442="nulová",J442,0)</f>
        <v>0</v>
      </c>
      <c r="BJ442" s="17" t="s">
        <v>83</v>
      </c>
      <c r="BK442" s="239">
        <f>ROUND(I442*H442,2)</f>
        <v>0</v>
      </c>
      <c r="BL442" s="17" t="s">
        <v>167</v>
      </c>
      <c r="BM442" s="238" t="s">
        <v>566</v>
      </c>
    </row>
    <row r="443" s="13" customFormat="1">
      <c r="A443" s="13"/>
      <c r="B443" s="240"/>
      <c r="C443" s="241"/>
      <c r="D443" s="242" t="s">
        <v>169</v>
      </c>
      <c r="E443" s="243" t="s">
        <v>1</v>
      </c>
      <c r="F443" s="244" t="s">
        <v>567</v>
      </c>
      <c r="G443" s="241"/>
      <c r="H443" s="245">
        <v>1.6799999999999999</v>
      </c>
      <c r="I443" s="246"/>
      <c r="J443" s="241"/>
      <c r="K443" s="241"/>
      <c r="L443" s="247"/>
      <c r="M443" s="248"/>
      <c r="N443" s="249"/>
      <c r="O443" s="249"/>
      <c r="P443" s="249"/>
      <c r="Q443" s="249"/>
      <c r="R443" s="249"/>
      <c r="S443" s="249"/>
      <c r="T443" s="250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1" t="s">
        <v>169</v>
      </c>
      <c r="AU443" s="251" t="s">
        <v>85</v>
      </c>
      <c r="AV443" s="13" t="s">
        <v>85</v>
      </c>
      <c r="AW443" s="13" t="s">
        <v>32</v>
      </c>
      <c r="AX443" s="13" t="s">
        <v>76</v>
      </c>
      <c r="AY443" s="251" t="s">
        <v>160</v>
      </c>
    </row>
    <row r="444" s="14" customFormat="1">
      <c r="A444" s="14"/>
      <c r="B444" s="252"/>
      <c r="C444" s="253"/>
      <c r="D444" s="242" t="s">
        <v>169</v>
      </c>
      <c r="E444" s="254" t="s">
        <v>1</v>
      </c>
      <c r="F444" s="255" t="s">
        <v>171</v>
      </c>
      <c r="G444" s="253"/>
      <c r="H444" s="256">
        <v>1.6799999999999999</v>
      </c>
      <c r="I444" s="257"/>
      <c r="J444" s="253"/>
      <c r="K444" s="253"/>
      <c r="L444" s="258"/>
      <c r="M444" s="259"/>
      <c r="N444" s="260"/>
      <c r="O444" s="260"/>
      <c r="P444" s="260"/>
      <c r="Q444" s="260"/>
      <c r="R444" s="260"/>
      <c r="S444" s="260"/>
      <c r="T444" s="261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2" t="s">
        <v>169</v>
      </c>
      <c r="AU444" s="262" t="s">
        <v>85</v>
      </c>
      <c r="AV444" s="14" t="s">
        <v>172</v>
      </c>
      <c r="AW444" s="14" t="s">
        <v>32</v>
      </c>
      <c r="AX444" s="14" t="s">
        <v>76</v>
      </c>
      <c r="AY444" s="262" t="s">
        <v>160</v>
      </c>
    </row>
    <row r="445" s="15" customFormat="1">
      <c r="A445" s="15"/>
      <c r="B445" s="263"/>
      <c r="C445" s="264"/>
      <c r="D445" s="242" t="s">
        <v>169</v>
      </c>
      <c r="E445" s="265" t="s">
        <v>1</v>
      </c>
      <c r="F445" s="266" t="s">
        <v>173</v>
      </c>
      <c r="G445" s="264"/>
      <c r="H445" s="267">
        <v>1.6799999999999999</v>
      </c>
      <c r="I445" s="268"/>
      <c r="J445" s="264"/>
      <c r="K445" s="264"/>
      <c r="L445" s="269"/>
      <c r="M445" s="270"/>
      <c r="N445" s="271"/>
      <c r="O445" s="271"/>
      <c r="P445" s="271"/>
      <c r="Q445" s="271"/>
      <c r="R445" s="271"/>
      <c r="S445" s="271"/>
      <c r="T445" s="272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3" t="s">
        <v>169</v>
      </c>
      <c r="AU445" s="273" t="s">
        <v>85</v>
      </c>
      <c r="AV445" s="15" t="s">
        <v>167</v>
      </c>
      <c r="AW445" s="15" t="s">
        <v>32</v>
      </c>
      <c r="AX445" s="15" t="s">
        <v>83</v>
      </c>
      <c r="AY445" s="273" t="s">
        <v>160</v>
      </c>
    </row>
    <row r="446" s="2" customFormat="1" ht="24.15" customHeight="1">
      <c r="A446" s="38"/>
      <c r="B446" s="39"/>
      <c r="C446" s="227" t="s">
        <v>568</v>
      </c>
      <c r="D446" s="227" t="s">
        <v>162</v>
      </c>
      <c r="E446" s="228" t="s">
        <v>569</v>
      </c>
      <c r="F446" s="229" t="s">
        <v>570</v>
      </c>
      <c r="G446" s="230" t="s">
        <v>176</v>
      </c>
      <c r="H446" s="231">
        <v>3.5</v>
      </c>
      <c r="I446" s="232"/>
      <c r="J446" s="233">
        <f>ROUND(I446*H446,2)</f>
        <v>0</v>
      </c>
      <c r="K446" s="229" t="s">
        <v>166</v>
      </c>
      <c r="L446" s="44"/>
      <c r="M446" s="234" t="s">
        <v>1</v>
      </c>
      <c r="N446" s="235" t="s">
        <v>41</v>
      </c>
      <c r="O446" s="91"/>
      <c r="P446" s="236">
        <f>O446*H446</f>
        <v>0</v>
      </c>
      <c r="Q446" s="236">
        <v>0</v>
      </c>
      <c r="R446" s="236">
        <f>Q446*H446</f>
        <v>0</v>
      </c>
      <c r="S446" s="236">
        <v>2.4100000000000001</v>
      </c>
      <c r="T446" s="237">
        <f>S446*H446</f>
        <v>8.4350000000000005</v>
      </c>
      <c r="U446" s="38"/>
      <c r="V446" s="38"/>
      <c r="W446" s="38"/>
      <c r="X446" s="38"/>
      <c r="Y446" s="38"/>
      <c r="Z446" s="38"/>
      <c r="AA446" s="38"/>
      <c r="AB446" s="38"/>
      <c r="AC446" s="38"/>
      <c r="AD446" s="38"/>
      <c r="AE446" s="38"/>
      <c r="AR446" s="238" t="s">
        <v>167</v>
      </c>
      <c r="AT446" s="238" t="s">
        <v>162</v>
      </c>
      <c r="AU446" s="238" t="s">
        <v>85</v>
      </c>
      <c r="AY446" s="17" t="s">
        <v>160</v>
      </c>
      <c r="BE446" s="239">
        <f>IF(N446="základní",J446,0)</f>
        <v>0</v>
      </c>
      <c r="BF446" s="239">
        <f>IF(N446="snížená",J446,0)</f>
        <v>0</v>
      </c>
      <c r="BG446" s="239">
        <f>IF(N446="zákl. přenesená",J446,0)</f>
        <v>0</v>
      </c>
      <c r="BH446" s="239">
        <f>IF(N446="sníž. přenesená",J446,0)</f>
        <v>0</v>
      </c>
      <c r="BI446" s="239">
        <f>IF(N446="nulová",J446,0)</f>
        <v>0</v>
      </c>
      <c r="BJ446" s="17" t="s">
        <v>83</v>
      </c>
      <c r="BK446" s="239">
        <f>ROUND(I446*H446,2)</f>
        <v>0</v>
      </c>
      <c r="BL446" s="17" t="s">
        <v>167</v>
      </c>
      <c r="BM446" s="238" t="s">
        <v>571</v>
      </c>
    </row>
    <row r="447" s="13" customFormat="1">
      <c r="A447" s="13"/>
      <c r="B447" s="240"/>
      <c r="C447" s="241"/>
      <c r="D447" s="242" t="s">
        <v>169</v>
      </c>
      <c r="E447" s="243" t="s">
        <v>1</v>
      </c>
      <c r="F447" s="244" t="s">
        <v>572</v>
      </c>
      <c r="G447" s="241"/>
      <c r="H447" s="245">
        <v>3.5</v>
      </c>
      <c r="I447" s="246"/>
      <c r="J447" s="241"/>
      <c r="K447" s="241"/>
      <c r="L447" s="247"/>
      <c r="M447" s="248"/>
      <c r="N447" s="249"/>
      <c r="O447" s="249"/>
      <c r="P447" s="249"/>
      <c r="Q447" s="249"/>
      <c r="R447" s="249"/>
      <c r="S447" s="249"/>
      <c r="T447" s="250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1" t="s">
        <v>169</v>
      </c>
      <c r="AU447" s="251" t="s">
        <v>85</v>
      </c>
      <c r="AV447" s="13" t="s">
        <v>85</v>
      </c>
      <c r="AW447" s="13" t="s">
        <v>32</v>
      </c>
      <c r="AX447" s="13" t="s">
        <v>76</v>
      </c>
      <c r="AY447" s="251" t="s">
        <v>160</v>
      </c>
    </row>
    <row r="448" s="14" customFormat="1">
      <c r="A448" s="14"/>
      <c r="B448" s="252"/>
      <c r="C448" s="253"/>
      <c r="D448" s="242" t="s">
        <v>169</v>
      </c>
      <c r="E448" s="254" t="s">
        <v>1</v>
      </c>
      <c r="F448" s="255" t="s">
        <v>171</v>
      </c>
      <c r="G448" s="253"/>
      <c r="H448" s="256">
        <v>3.5</v>
      </c>
      <c r="I448" s="257"/>
      <c r="J448" s="253"/>
      <c r="K448" s="253"/>
      <c r="L448" s="258"/>
      <c r="M448" s="259"/>
      <c r="N448" s="260"/>
      <c r="O448" s="260"/>
      <c r="P448" s="260"/>
      <c r="Q448" s="260"/>
      <c r="R448" s="260"/>
      <c r="S448" s="260"/>
      <c r="T448" s="261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2" t="s">
        <v>169</v>
      </c>
      <c r="AU448" s="262" t="s">
        <v>85</v>
      </c>
      <c r="AV448" s="14" t="s">
        <v>172</v>
      </c>
      <c r="AW448" s="14" t="s">
        <v>32</v>
      </c>
      <c r="AX448" s="14" t="s">
        <v>76</v>
      </c>
      <c r="AY448" s="262" t="s">
        <v>160</v>
      </c>
    </row>
    <row r="449" s="15" customFormat="1">
      <c r="A449" s="15"/>
      <c r="B449" s="263"/>
      <c r="C449" s="264"/>
      <c r="D449" s="242" t="s">
        <v>169</v>
      </c>
      <c r="E449" s="265" t="s">
        <v>1</v>
      </c>
      <c r="F449" s="266" t="s">
        <v>173</v>
      </c>
      <c r="G449" s="264"/>
      <c r="H449" s="267">
        <v>3.5</v>
      </c>
      <c r="I449" s="268"/>
      <c r="J449" s="264"/>
      <c r="K449" s="264"/>
      <c r="L449" s="269"/>
      <c r="M449" s="270"/>
      <c r="N449" s="271"/>
      <c r="O449" s="271"/>
      <c r="P449" s="271"/>
      <c r="Q449" s="271"/>
      <c r="R449" s="271"/>
      <c r="S449" s="271"/>
      <c r="T449" s="272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3" t="s">
        <v>169</v>
      </c>
      <c r="AU449" s="273" t="s">
        <v>85</v>
      </c>
      <c r="AV449" s="15" t="s">
        <v>167</v>
      </c>
      <c r="AW449" s="15" t="s">
        <v>32</v>
      </c>
      <c r="AX449" s="15" t="s">
        <v>83</v>
      </c>
      <c r="AY449" s="273" t="s">
        <v>160</v>
      </c>
    </row>
    <row r="450" s="12" customFormat="1" ht="22.8" customHeight="1">
      <c r="A450" s="12"/>
      <c r="B450" s="211"/>
      <c r="C450" s="212"/>
      <c r="D450" s="213" t="s">
        <v>75</v>
      </c>
      <c r="E450" s="225" t="s">
        <v>573</v>
      </c>
      <c r="F450" s="225" t="s">
        <v>574</v>
      </c>
      <c r="G450" s="212"/>
      <c r="H450" s="212"/>
      <c r="I450" s="215"/>
      <c r="J450" s="226">
        <f>BK450</f>
        <v>0</v>
      </c>
      <c r="K450" s="212"/>
      <c r="L450" s="217"/>
      <c r="M450" s="218"/>
      <c r="N450" s="219"/>
      <c r="O450" s="219"/>
      <c r="P450" s="220">
        <f>SUM(P451:P455)</f>
        <v>0</v>
      </c>
      <c r="Q450" s="219"/>
      <c r="R450" s="220">
        <f>SUM(R451:R455)</f>
        <v>0</v>
      </c>
      <c r="S450" s="219"/>
      <c r="T450" s="221">
        <f>SUM(T451:T455)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222" t="s">
        <v>83</v>
      </c>
      <c r="AT450" s="223" t="s">
        <v>75</v>
      </c>
      <c r="AU450" s="223" t="s">
        <v>83</v>
      </c>
      <c r="AY450" s="222" t="s">
        <v>160</v>
      </c>
      <c r="BK450" s="224">
        <f>SUM(BK451:BK455)</f>
        <v>0</v>
      </c>
    </row>
    <row r="451" s="2" customFormat="1" ht="33" customHeight="1">
      <c r="A451" s="38"/>
      <c r="B451" s="39"/>
      <c r="C451" s="227" t="s">
        <v>575</v>
      </c>
      <c r="D451" s="227" t="s">
        <v>162</v>
      </c>
      <c r="E451" s="228" t="s">
        <v>576</v>
      </c>
      <c r="F451" s="229" t="s">
        <v>577</v>
      </c>
      <c r="G451" s="230" t="s">
        <v>194</v>
      </c>
      <c r="H451" s="231">
        <v>65.531999999999996</v>
      </c>
      <c r="I451" s="232"/>
      <c r="J451" s="233">
        <f>ROUND(I451*H451,2)</f>
        <v>0</v>
      </c>
      <c r="K451" s="229" t="s">
        <v>166</v>
      </c>
      <c r="L451" s="44"/>
      <c r="M451" s="234" t="s">
        <v>1</v>
      </c>
      <c r="N451" s="235" t="s">
        <v>41</v>
      </c>
      <c r="O451" s="91"/>
      <c r="P451" s="236">
        <f>O451*H451</f>
        <v>0</v>
      </c>
      <c r="Q451" s="236">
        <v>0</v>
      </c>
      <c r="R451" s="236">
        <f>Q451*H451</f>
        <v>0</v>
      </c>
      <c r="S451" s="236">
        <v>0</v>
      </c>
      <c r="T451" s="237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38" t="s">
        <v>167</v>
      </c>
      <c r="AT451" s="238" t="s">
        <v>162</v>
      </c>
      <c r="AU451" s="238" t="s">
        <v>85</v>
      </c>
      <c r="AY451" s="17" t="s">
        <v>160</v>
      </c>
      <c r="BE451" s="239">
        <f>IF(N451="základní",J451,0)</f>
        <v>0</v>
      </c>
      <c r="BF451" s="239">
        <f>IF(N451="snížená",J451,0)</f>
        <v>0</v>
      </c>
      <c r="BG451" s="239">
        <f>IF(N451="zákl. přenesená",J451,0)</f>
        <v>0</v>
      </c>
      <c r="BH451" s="239">
        <f>IF(N451="sníž. přenesená",J451,0)</f>
        <v>0</v>
      </c>
      <c r="BI451" s="239">
        <f>IF(N451="nulová",J451,0)</f>
        <v>0</v>
      </c>
      <c r="BJ451" s="17" t="s">
        <v>83</v>
      </c>
      <c r="BK451" s="239">
        <f>ROUND(I451*H451,2)</f>
        <v>0</v>
      </c>
      <c r="BL451" s="17" t="s">
        <v>167</v>
      </c>
      <c r="BM451" s="238" t="s">
        <v>578</v>
      </c>
    </row>
    <row r="452" s="2" customFormat="1" ht="24.15" customHeight="1">
      <c r="A452" s="38"/>
      <c r="B452" s="39"/>
      <c r="C452" s="227" t="s">
        <v>579</v>
      </c>
      <c r="D452" s="227" t="s">
        <v>162</v>
      </c>
      <c r="E452" s="228" t="s">
        <v>580</v>
      </c>
      <c r="F452" s="229" t="s">
        <v>581</v>
      </c>
      <c r="G452" s="230" t="s">
        <v>194</v>
      </c>
      <c r="H452" s="231">
        <v>65.531999999999996</v>
      </c>
      <c r="I452" s="232"/>
      <c r="J452" s="233">
        <f>ROUND(I452*H452,2)</f>
        <v>0</v>
      </c>
      <c r="K452" s="229" t="s">
        <v>166</v>
      </c>
      <c r="L452" s="44"/>
      <c r="M452" s="234" t="s">
        <v>1</v>
      </c>
      <c r="N452" s="235" t="s">
        <v>41</v>
      </c>
      <c r="O452" s="91"/>
      <c r="P452" s="236">
        <f>O452*H452</f>
        <v>0</v>
      </c>
      <c r="Q452" s="236">
        <v>0</v>
      </c>
      <c r="R452" s="236">
        <f>Q452*H452</f>
        <v>0</v>
      </c>
      <c r="S452" s="236">
        <v>0</v>
      </c>
      <c r="T452" s="237">
        <f>S452*H452</f>
        <v>0</v>
      </c>
      <c r="U452" s="38"/>
      <c r="V452" s="38"/>
      <c r="W452" s="38"/>
      <c r="X452" s="38"/>
      <c r="Y452" s="38"/>
      <c r="Z452" s="38"/>
      <c r="AA452" s="38"/>
      <c r="AB452" s="38"/>
      <c r="AC452" s="38"/>
      <c r="AD452" s="38"/>
      <c r="AE452" s="38"/>
      <c r="AR452" s="238" t="s">
        <v>167</v>
      </c>
      <c r="AT452" s="238" t="s">
        <v>162</v>
      </c>
      <c r="AU452" s="238" t="s">
        <v>85</v>
      </c>
      <c r="AY452" s="17" t="s">
        <v>160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7" t="s">
        <v>83</v>
      </c>
      <c r="BK452" s="239">
        <f>ROUND(I452*H452,2)</f>
        <v>0</v>
      </c>
      <c r="BL452" s="17" t="s">
        <v>167</v>
      </c>
      <c r="BM452" s="238" t="s">
        <v>582</v>
      </c>
    </row>
    <row r="453" s="2" customFormat="1" ht="24.15" customHeight="1">
      <c r="A453" s="38"/>
      <c r="B453" s="39"/>
      <c r="C453" s="227" t="s">
        <v>583</v>
      </c>
      <c r="D453" s="227" t="s">
        <v>162</v>
      </c>
      <c r="E453" s="228" t="s">
        <v>584</v>
      </c>
      <c r="F453" s="229" t="s">
        <v>585</v>
      </c>
      <c r="G453" s="230" t="s">
        <v>194</v>
      </c>
      <c r="H453" s="231">
        <v>589.78800000000001</v>
      </c>
      <c r="I453" s="232"/>
      <c r="J453" s="233">
        <f>ROUND(I453*H453,2)</f>
        <v>0</v>
      </c>
      <c r="K453" s="229" t="s">
        <v>166</v>
      </c>
      <c r="L453" s="44"/>
      <c r="M453" s="234" t="s">
        <v>1</v>
      </c>
      <c r="N453" s="235" t="s">
        <v>41</v>
      </c>
      <c r="O453" s="91"/>
      <c r="P453" s="236">
        <f>O453*H453</f>
        <v>0</v>
      </c>
      <c r="Q453" s="236">
        <v>0</v>
      </c>
      <c r="R453" s="236">
        <f>Q453*H453</f>
        <v>0</v>
      </c>
      <c r="S453" s="236">
        <v>0</v>
      </c>
      <c r="T453" s="237">
        <f>S453*H453</f>
        <v>0</v>
      </c>
      <c r="U453" s="38"/>
      <c r="V453" s="38"/>
      <c r="W453" s="38"/>
      <c r="X453" s="38"/>
      <c r="Y453" s="38"/>
      <c r="Z453" s="38"/>
      <c r="AA453" s="38"/>
      <c r="AB453" s="38"/>
      <c r="AC453" s="38"/>
      <c r="AD453" s="38"/>
      <c r="AE453" s="38"/>
      <c r="AR453" s="238" t="s">
        <v>167</v>
      </c>
      <c r="AT453" s="238" t="s">
        <v>162</v>
      </c>
      <c r="AU453" s="238" t="s">
        <v>85</v>
      </c>
      <c r="AY453" s="17" t="s">
        <v>160</v>
      </c>
      <c r="BE453" s="239">
        <f>IF(N453="základní",J453,0)</f>
        <v>0</v>
      </c>
      <c r="BF453" s="239">
        <f>IF(N453="snížená",J453,0)</f>
        <v>0</v>
      </c>
      <c r="BG453" s="239">
        <f>IF(N453="zákl. přenesená",J453,0)</f>
        <v>0</v>
      </c>
      <c r="BH453" s="239">
        <f>IF(N453="sníž. přenesená",J453,0)</f>
        <v>0</v>
      </c>
      <c r="BI453" s="239">
        <f>IF(N453="nulová",J453,0)</f>
        <v>0</v>
      </c>
      <c r="BJ453" s="17" t="s">
        <v>83</v>
      </c>
      <c r="BK453" s="239">
        <f>ROUND(I453*H453,2)</f>
        <v>0</v>
      </c>
      <c r="BL453" s="17" t="s">
        <v>167</v>
      </c>
      <c r="BM453" s="238" t="s">
        <v>586</v>
      </c>
    </row>
    <row r="454" s="13" customFormat="1">
      <c r="A454" s="13"/>
      <c r="B454" s="240"/>
      <c r="C454" s="241"/>
      <c r="D454" s="242" t="s">
        <v>169</v>
      </c>
      <c r="E454" s="241"/>
      <c r="F454" s="244" t="s">
        <v>587</v>
      </c>
      <c r="G454" s="241"/>
      <c r="H454" s="245">
        <v>589.78800000000001</v>
      </c>
      <c r="I454" s="246"/>
      <c r="J454" s="241"/>
      <c r="K454" s="241"/>
      <c r="L454" s="247"/>
      <c r="M454" s="248"/>
      <c r="N454" s="249"/>
      <c r="O454" s="249"/>
      <c r="P454" s="249"/>
      <c r="Q454" s="249"/>
      <c r="R454" s="249"/>
      <c r="S454" s="249"/>
      <c r="T454" s="250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51" t="s">
        <v>169</v>
      </c>
      <c r="AU454" s="251" t="s">
        <v>85</v>
      </c>
      <c r="AV454" s="13" t="s">
        <v>85</v>
      </c>
      <c r="AW454" s="13" t="s">
        <v>4</v>
      </c>
      <c r="AX454" s="13" t="s">
        <v>83</v>
      </c>
      <c r="AY454" s="251" t="s">
        <v>160</v>
      </c>
    </row>
    <row r="455" s="2" customFormat="1" ht="44.25" customHeight="1">
      <c r="A455" s="38"/>
      <c r="B455" s="39"/>
      <c r="C455" s="227" t="s">
        <v>588</v>
      </c>
      <c r="D455" s="227" t="s">
        <v>162</v>
      </c>
      <c r="E455" s="228" t="s">
        <v>589</v>
      </c>
      <c r="F455" s="229" t="s">
        <v>590</v>
      </c>
      <c r="G455" s="230" t="s">
        <v>194</v>
      </c>
      <c r="H455" s="231">
        <v>32.820999999999998</v>
      </c>
      <c r="I455" s="232"/>
      <c r="J455" s="233">
        <f>ROUND(I455*H455,2)</f>
        <v>0</v>
      </c>
      <c r="K455" s="229" t="s">
        <v>166</v>
      </c>
      <c r="L455" s="44"/>
      <c r="M455" s="234" t="s">
        <v>1</v>
      </c>
      <c r="N455" s="235" t="s">
        <v>41</v>
      </c>
      <c r="O455" s="91"/>
      <c r="P455" s="236">
        <f>O455*H455</f>
        <v>0</v>
      </c>
      <c r="Q455" s="236">
        <v>0</v>
      </c>
      <c r="R455" s="236">
        <f>Q455*H455</f>
        <v>0</v>
      </c>
      <c r="S455" s="236">
        <v>0</v>
      </c>
      <c r="T455" s="237">
        <f>S455*H455</f>
        <v>0</v>
      </c>
      <c r="U455" s="38"/>
      <c r="V455" s="38"/>
      <c r="W455" s="38"/>
      <c r="X455" s="38"/>
      <c r="Y455" s="38"/>
      <c r="Z455" s="38"/>
      <c r="AA455" s="38"/>
      <c r="AB455" s="38"/>
      <c r="AC455" s="38"/>
      <c r="AD455" s="38"/>
      <c r="AE455" s="38"/>
      <c r="AR455" s="238" t="s">
        <v>167</v>
      </c>
      <c r="AT455" s="238" t="s">
        <v>162</v>
      </c>
      <c r="AU455" s="238" t="s">
        <v>85</v>
      </c>
      <c r="AY455" s="17" t="s">
        <v>160</v>
      </c>
      <c r="BE455" s="239">
        <f>IF(N455="základní",J455,0)</f>
        <v>0</v>
      </c>
      <c r="BF455" s="239">
        <f>IF(N455="snížená",J455,0)</f>
        <v>0</v>
      </c>
      <c r="BG455" s="239">
        <f>IF(N455="zákl. přenesená",J455,0)</f>
        <v>0</v>
      </c>
      <c r="BH455" s="239">
        <f>IF(N455="sníž. přenesená",J455,0)</f>
        <v>0</v>
      </c>
      <c r="BI455" s="239">
        <f>IF(N455="nulová",J455,0)</f>
        <v>0</v>
      </c>
      <c r="BJ455" s="17" t="s">
        <v>83</v>
      </c>
      <c r="BK455" s="239">
        <f>ROUND(I455*H455,2)</f>
        <v>0</v>
      </c>
      <c r="BL455" s="17" t="s">
        <v>167</v>
      </c>
      <c r="BM455" s="238" t="s">
        <v>591</v>
      </c>
    </row>
    <row r="456" s="12" customFormat="1" ht="22.8" customHeight="1">
      <c r="A456" s="12"/>
      <c r="B456" s="211"/>
      <c r="C456" s="212"/>
      <c r="D456" s="213" t="s">
        <v>75</v>
      </c>
      <c r="E456" s="225" t="s">
        <v>592</v>
      </c>
      <c r="F456" s="225" t="s">
        <v>593</v>
      </c>
      <c r="G456" s="212"/>
      <c r="H456" s="212"/>
      <c r="I456" s="215"/>
      <c r="J456" s="226">
        <f>BK456</f>
        <v>0</v>
      </c>
      <c r="K456" s="212"/>
      <c r="L456" s="217"/>
      <c r="M456" s="218"/>
      <c r="N456" s="219"/>
      <c r="O456" s="219"/>
      <c r="P456" s="220">
        <f>P457</f>
        <v>0</v>
      </c>
      <c r="Q456" s="219"/>
      <c r="R456" s="220">
        <f>R457</f>
        <v>0</v>
      </c>
      <c r="S456" s="219"/>
      <c r="T456" s="221">
        <f>T457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22" t="s">
        <v>83</v>
      </c>
      <c r="AT456" s="223" t="s">
        <v>75</v>
      </c>
      <c r="AU456" s="223" t="s">
        <v>83</v>
      </c>
      <c r="AY456" s="222" t="s">
        <v>160</v>
      </c>
      <c r="BK456" s="224">
        <f>BK457</f>
        <v>0</v>
      </c>
    </row>
    <row r="457" s="2" customFormat="1" ht="21.75" customHeight="1">
      <c r="A457" s="38"/>
      <c r="B457" s="39"/>
      <c r="C457" s="227" t="s">
        <v>594</v>
      </c>
      <c r="D457" s="227" t="s">
        <v>162</v>
      </c>
      <c r="E457" s="228" t="s">
        <v>595</v>
      </c>
      <c r="F457" s="229" t="s">
        <v>596</v>
      </c>
      <c r="G457" s="230" t="s">
        <v>194</v>
      </c>
      <c r="H457" s="231">
        <v>99.313999999999993</v>
      </c>
      <c r="I457" s="232"/>
      <c r="J457" s="233">
        <f>ROUND(I457*H457,2)</f>
        <v>0</v>
      </c>
      <c r="K457" s="229" t="s">
        <v>166</v>
      </c>
      <c r="L457" s="44"/>
      <c r="M457" s="234" t="s">
        <v>1</v>
      </c>
      <c r="N457" s="235" t="s">
        <v>41</v>
      </c>
      <c r="O457" s="91"/>
      <c r="P457" s="236">
        <f>O457*H457</f>
        <v>0</v>
      </c>
      <c r="Q457" s="236">
        <v>0</v>
      </c>
      <c r="R457" s="236">
        <f>Q457*H457</f>
        <v>0</v>
      </c>
      <c r="S457" s="236">
        <v>0</v>
      </c>
      <c r="T457" s="237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38" t="s">
        <v>167</v>
      </c>
      <c r="AT457" s="238" t="s">
        <v>162</v>
      </c>
      <c r="AU457" s="238" t="s">
        <v>85</v>
      </c>
      <c r="AY457" s="17" t="s">
        <v>160</v>
      </c>
      <c r="BE457" s="239">
        <f>IF(N457="základní",J457,0)</f>
        <v>0</v>
      </c>
      <c r="BF457" s="239">
        <f>IF(N457="snížená",J457,0)</f>
        <v>0</v>
      </c>
      <c r="BG457" s="239">
        <f>IF(N457="zákl. přenesená",J457,0)</f>
        <v>0</v>
      </c>
      <c r="BH457" s="239">
        <f>IF(N457="sníž. přenesená",J457,0)</f>
        <v>0</v>
      </c>
      <c r="BI457" s="239">
        <f>IF(N457="nulová",J457,0)</f>
        <v>0</v>
      </c>
      <c r="BJ457" s="17" t="s">
        <v>83</v>
      </c>
      <c r="BK457" s="239">
        <f>ROUND(I457*H457,2)</f>
        <v>0</v>
      </c>
      <c r="BL457" s="17" t="s">
        <v>167</v>
      </c>
      <c r="BM457" s="238" t="s">
        <v>597</v>
      </c>
    </row>
    <row r="458" s="12" customFormat="1" ht="25.92" customHeight="1">
      <c r="A458" s="12"/>
      <c r="B458" s="211"/>
      <c r="C458" s="212"/>
      <c r="D458" s="213" t="s">
        <v>75</v>
      </c>
      <c r="E458" s="214" t="s">
        <v>598</v>
      </c>
      <c r="F458" s="214" t="s">
        <v>599</v>
      </c>
      <c r="G458" s="212"/>
      <c r="H458" s="212"/>
      <c r="I458" s="215"/>
      <c r="J458" s="216">
        <f>BK458</f>
        <v>0</v>
      </c>
      <c r="K458" s="212"/>
      <c r="L458" s="217"/>
      <c r="M458" s="218"/>
      <c r="N458" s="219"/>
      <c r="O458" s="219"/>
      <c r="P458" s="220">
        <f>P459+P497+P528+P532+P534+P539+P550+P556+P609+P672+P730+P738+P745+P755</f>
        <v>0</v>
      </c>
      <c r="Q458" s="219"/>
      <c r="R458" s="220">
        <f>R459+R497+R528+R532+R534+R539+R550+R556+R609+R672+R730+R738+R745+R755</f>
        <v>20.462270599999997</v>
      </c>
      <c r="S458" s="219"/>
      <c r="T458" s="221">
        <f>T459+T497+T528+T532+T534+T539+T550+T556+T609+T672+T730+T738+T745+T755</f>
        <v>15.414052400000001</v>
      </c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R458" s="222" t="s">
        <v>85</v>
      </c>
      <c r="AT458" s="223" t="s">
        <v>75</v>
      </c>
      <c r="AU458" s="223" t="s">
        <v>76</v>
      </c>
      <c r="AY458" s="222" t="s">
        <v>160</v>
      </c>
      <c r="BK458" s="224">
        <f>BK459+BK497+BK528+BK532+BK534+BK539+BK550+BK556+BK609+BK672+BK730+BK738+BK745+BK755</f>
        <v>0</v>
      </c>
    </row>
    <row r="459" s="12" customFormat="1" ht="22.8" customHeight="1">
      <c r="A459" s="12"/>
      <c r="B459" s="211"/>
      <c r="C459" s="212"/>
      <c r="D459" s="213" t="s">
        <v>75</v>
      </c>
      <c r="E459" s="225" t="s">
        <v>600</v>
      </c>
      <c r="F459" s="225" t="s">
        <v>601</v>
      </c>
      <c r="G459" s="212"/>
      <c r="H459" s="212"/>
      <c r="I459" s="215"/>
      <c r="J459" s="226">
        <f>BK459</f>
        <v>0</v>
      </c>
      <c r="K459" s="212"/>
      <c r="L459" s="217"/>
      <c r="M459" s="218"/>
      <c r="N459" s="219"/>
      <c r="O459" s="219"/>
      <c r="P459" s="220">
        <f>SUM(P460:P496)</f>
        <v>0</v>
      </c>
      <c r="Q459" s="219"/>
      <c r="R459" s="220">
        <f>SUM(R460:R496)</f>
        <v>1.3147188000000001</v>
      </c>
      <c r="S459" s="219"/>
      <c r="T459" s="221">
        <f>SUM(T460:T496)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22" t="s">
        <v>85</v>
      </c>
      <c r="AT459" s="223" t="s">
        <v>75</v>
      </c>
      <c r="AU459" s="223" t="s">
        <v>83</v>
      </c>
      <c r="AY459" s="222" t="s">
        <v>160</v>
      </c>
      <c r="BK459" s="224">
        <f>SUM(BK460:BK496)</f>
        <v>0</v>
      </c>
    </row>
    <row r="460" s="2" customFormat="1" ht="37.8" customHeight="1">
      <c r="A460" s="38"/>
      <c r="B460" s="39"/>
      <c r="C460" s="227" t="s">
        <v>602</v>
      </c>
      <c r="D460" s="227" t="s">
        <v>162</v>
      </c>
      <c r="E460" s="228" t="s">
        <v>603</v>
      </c>
      <c r="F460" s="229" t="s">
        <v>604</v>
      </c>
      <c r="G460" s="230" t="s">
        <v>322</v>
      </c>
      <c r="H460" s="231">
        <v>83.599999999999994</v>
      </c>
      <c r="I460" s="232"/>
      <c r="J460" s="233">
        <f>ROUND(I460*H460,2)</f>
        <v>0</v>
      </c>
      <c r="K460" s="229" t="s">
        <v>166</v>
      </c>
      <c r="L460" s="44"/>
      <c r="M460" s="234" t="s">
        <v>1</v>
      </c>
      <c r="N460" s="235" t="s">
        <v>41</v>
      </c>
      <c r="O460" s="91"/>
      <c r="P460" s="236">
        <f>O460*H460</f>
        <v>0</v>
      </c>
      <c r="Q460" s="236">
        <v>0.00059999999999999995</v>
      </c>
      <c r="R460" s="236">
        <f>Q460*H460</f>
        <v>0.050159999999999989</v>
      </c>
      <c r="S460" s="236">
        <v>0</v>
      </c>
      <c r="T460" s="237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38" t="s">
        <v>238</v>
      </c>
      <c r="AT460" s="238" t="s">
        <v>162</v>
      </c>
      <c r="AU460" s="238" t="s">
        <v>85</v>
      </c>
      <c r="AY460" s="17" t="s">
        <v>160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7" t="s">
        <v>83</v>
      </c>
      <c r="BK460" s="239">
        <f>ROUND(I460*H460,2)</f>
        <v>0</v>
      </c>
      <c r="BL460" s="17" t="s">
        <v>238</v>
      </c>
      <c r="BM460" s="238" t="s">
        <v>605</v>
      </c>
    </row>
    <row r="461" s="13" customFormat="1">
      <c r="A461" s="13"/>
      <c r="B461" s="240"/>
      <c r="C461" s="241"/>
      <c r="D461" s="242" t="s">
        <v>169</v>
      </c>
      <c r="E461" s="243" t="s">
        <v>1</v>
      </c>
      <c r="F461" s="244" t="s">
        <v>606</v>
      </c>
      <c r="G461" s="241"/>
      <c r="H461" s="245">
        <v>83.599999999999994</v>
      </c>
      <c r="I461" s="246"/>
      <c r="J461" s="241"/>
      <c r="K461" s="241"/>
      <c r="L461" s="247"/>
      <c r="M461" s="248"/>
      <c r="N461" s="249"/>
      <c r="O461" s="249"/>
      <c r="P461" s="249"/>
      <c r="Q461" s="249"/>
      <c r="R461" s="249"/>
      <c r="S461" s="249"/>
      <c r="T461" s="250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1" t="s">
        <v>169</v>
      </c>
      <c r="AU461" s="251" t="s">
        <v>85</v>
      </c>
      <c r="AV461" s="13" t="s">
        <v>85</v>
      </c>
      <c r="AW461" s="13" t="s">
        <v>32</v>
      </c>
      <c r="AX461" s="13" t="s">
        <v>76</v>
      </c>
      <c r="AY461" s="251" t="s">
        <v>160</v>
      </c>
    </row>
    <row r="462" s="14" customFormat="1">
      <c r="A462" s="14"/>
      <c r="B462" s="252"/>
      <c r="C462" s="253"/>
      <c r="D462" s="242" t="s">
        <v>169</v>
      </c>
      <c r="E462" s="254" t="s">
        <v>1</v>
      </c>
      <c r="F462" s="255" t="s">
        <v>171</v>
      </c>
      <c r="G462" s="253"/>
      <c r="H462" s="256">
        <v>83.599999999999994</v>
      </c>
      <c r="I462" s="257"/>
      <c r="J462" s="253"/>
      <c r="K462" s="253"/>
      <c r="L462" s="258"/>
      <c r="M462" s="259"/>
      <c r="N462" s="260"/>
      <c r="O462" s="260"/>
      <c r="P462" s="260"/>
      <c r="Q462" s="260"/>
      <c r="R462" s="260"/>
      <c r="S462" s="260"/>
      <c r="T462" s="261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2" t="s">
        <v>169</v>
      </c>
      <c r="AU462" s="262" t="s">
        <v>85</v>
      </c>
      <c r="AV462" s="14" t="s">
        <v>172</v>
      </c>
      <c r="AW462" s="14" t="s">
        <v>32</v>
      </c>
      <c r="AX462" s="14" t="s">
        <v>76</v>
      </c>
      <c r="AY462" s="262" t="s">
        <v>160</v>
      </c>
    </row>
    <row r="463" s="15" customFormat="1">
      <c r="A463" s="15"/>
      <c r="B463" s="263"/>
      <c r="C463" s="264"/>
      <c r="D463" s="242" t="s">
        <v>169</v>
      </c>
      <c r="E463" s="265" t="s">
        <v>1</v>
      </c>
      <c r="F463" s="266" t="s">
        <v>173</v>
      </c>
      <c r="G463" s="264"/>
      <c r="H463" s="267">
        <v>83.599999999999994</v>
      </c>
      <c r="I463" s="268"/>
      <c r="J463" s="264"/>
      <c r="K463" s="264"/>
      <c r="L463" s="269"/>
      <c r="M463" s="270"/>
      <c r="N463" s="271"/>
      <c r="O463" s="271"/>
      <c r="P463" s="271"/>
      <c r="Q463" s="271"/>
      <c r="R463" s="271"/>
      <c r="S463" s="271"/>
      <c r="T463" s="272"/>
      <c r="U463" s="15"/>
      <c r="V463" s="15"/>
      <c r="W463" s="15"/>
      <c r="X463" s="15"/>
      <c r="Y463" s="15"/>
      <c r="Z463" s="15"/>
      <c r="AA463" s="15"/>
      <c r="AB463" s="15"/>
      <c r="AC463" s="15"/>
      <c r="AD463" s="15"/>
      <c r="AE463" s="15"/>
      <c r="AT463" s="273" t="s">
        <v>169</v>
      </c>
      <c r="AU463" s="273" t="s">
        <v>85</v>
      </c>
      <c r="AV463" s="15" t="s">
        <v>167</v>
      </c>
      <c r="AW463" s="15" t="s">
        <v>32</v>
      </c>
      <c r="AX463" s="15" t="s">
        <v>83</v>
      </c>
      <c r="AY463" s="273" t="s">
        <v>160</v>
      </c>
    </row>
    <row r="464" s="2" customFormat="1" ht="37.8" customHeight="1">
      <c r="A464" s="38"/>
      <c r="B464" s="39"/>
      <c r="C464" s="227" t="s">
        <v>607</v>
      </c>
      <c r="D464" s="227" t="s">
        <v>162</v>
      </c>
      <c r="E464" s="228" t="s">
        <v>608</v>
      </c>
      <c r="F464" s="229" t="s">
        <v>609</v>
      </c>
      <c r="G464" s="230" t="s">
        <v>322</v>
      </c>
      <c r="H464" s="231">
        <v>86.450000000000003</v>
      </c>
      <c r="I464" s="232"/>
      <c r="J464" s="233">
        <f>ROUND(I464*H464,2)</f>
        <v>0</v>
      </c>
      <c r="K464" s="229" t="s">
        <v>166</v>
      </c>
      <c r="L464" s="44"/>
      <c r="M464" s="234" t="s">
        <v>1</v>
      </c>
      <c r="N464" s="235" t="s">
        <v>41</v>
      </c>
      <c r="O464" s="91"/>
      <c r="P464" s="236">
        <f>O464*H464</f>
        <v>0</v>
      </c>
      <c r="Q464" s="236">
        <v>0.00059999999999999995</v>
      </c>
      <c r="R464" s="236">
        <f>Q464*H464</f>
        <v>0.051869999999999999</v>
      </c>
      <c r="S464" s="236">
        <v>0</v>
      </c>
      <c r="T464" s="237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38" t="s">
        <v>238</v>
      </c>
      <c r="AT464" s="238" t="s">
        <v>162</v>
      </c>
      <c r="AU464" s="238" t="s">
        <v>85</v>
      </c>
      <c r="AY464" s="17" t="s">
        <v>160</v>
      </c>
      <c r="BE464" s="239">
        <f>IF(N464="základní",J464,0)</f>
        <v>0</v>
      </c>
      <c r="BF464" s="239">
        <f>IF(N464="snížená",J464,0)</f>
        <v>0</v>
      </c>
      <c r="BG464" s="239">
        <f>IF(N464="zákl. přenesená",J464,0)</f>
        <v>0</v>
      </c>
      <c r="BH464" s="239">
        <f>IF(N464="sníž. přenesená",J464,0)</f>
        <v>0</v>
      </c>
      <c r="BI464" s="239">
        <f>IF(N464="nulová",J464,0)</f>
        <v>0</v>
      </c>
      <c r="BJ464" s="17" t="s">
        <v>83</v>
      </c>
      <c r="BK464" s="239">
        <f>ROUND(I464*H464,2)</f>
        <v>0</v>
      </c>
      <c r="BL464" s="17" t="s">
        <v>238</v>
      </c>
      <c r="BM464" s="238" t="s">
        <v>610</v>
      </c>
    </row>
    <row r="465" s="13" customFormat="1">
      <c r="A465" s="13"/>
      <c r="B465" s="240"/>
      <c r="C465" s="241"/>
      <c r="D465" s="242" t="s">
        <v>169</v>
      </c>
      <c r="E465" s="243" t="s">
        <v>1</v>
      </c>
      <c r="F465" s="244" t="s">
        <v>611</v>
      </c>
      <c r="G465" s="241"/>
      <c r="H465" s="245">
        <v>86.450000000000003</v>
      </c>
      <c r="I465" s="246"/>
      <c r="J465" s="241"/>
      <c r="K465" s="241"/>
      <c r="L465" s="247"/>
      <c r="M465" s="248"/>
      <c r="N465" s="249"/>
      <c r="O465" s="249"/>
      <c r="P465" s="249"/>
      <c r="Q465" s="249"/>
      <c r="R465" s="249"/>
      <c r="S465" s="249"/>
      <c r="T465" s="250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1" t="s">
        <v>169</v>
      </c>
      <c r="AU465" s="251" t="s">
        <v>85</v>
      </c>
      <c r="AV465" s="13" t="s">
        <v>85</v>
      </c>
      <c r="AW465" s="13" t="s">
        <v>32</v>
      </c>
      <c r="AX465" s="13" t="s">
        <v>76</v>
      </c>
      <c r="AY465" s="251" t="s">
        <v>160</v>
      </c>
    </row>
    <row r="466" s="14" customFormat="1">
      <c r="A466" s="14"/>
      <c r="B466" s="252"/>
      <c r="C466" s="253"/>
      <c r="D466" s="242" t="s">
        <v>169</v>
      </c>
      <c r="E466" s="254" t="s">
        <v>1</v>
      </c>
      <c r="F466" s="255" t="s">
        <v>171</v>
      </c>
      <c r="G466" s="253"/>
      <c r="H466" s="256">
        <v>86.450000000000003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2" t="s">
        <v>169</v>
      </c>
      <c r="AU466" s="262" t="s">
        <v>85</v>
      </c>
      <c r="AV466" s="14" t="s">
        <v>172</v>
      </c>
      <c r="AW466" s="14" t="s">
        <v>32</v>
      </c>
      <c r="AX466" s="14" t="s">
        <v>76</v>
      </c>
      <c r="AY466" s="262" t="s">
        <v>160</v>
      </c>
    </row>
    <row r="467" s="15" customFormat="1">
      <c r="A467" s="15"/>
      <c r="B467" s="263"/>
      <c r="C467" s="264"/>
      <c r="D467" s="242" t="s">
        <v>169</v>
      </c>
      <c r="E467" s="265" t="s">
        <v>1</v>
      </c>
      <c r="F467" s="266" t="s">
        <v>173</v>
      </c>
      <c r="G467" s="264"/>
      <c r="H467" s="267">
        <v>86.450000000000003</v>
      </c>
      <c r="I467" s="268"/>
      <c r="J467" s="264"/>
      <c r="K467" s="264"/>
      <c r="L467" s="269"/>
      <c r="M467" s="270"/>
      <c r="N467" s="271"/>
      <c r="O467" s="271"/>
      <c r="P467" s="271"/>
      <c r="Q467" s="271"/>
      <c r="R467" s="271"/>
      <c r="S467" s="271"/>
      <c r="T467" s="272"/>
      <c r="U467" s="15"/>
      <c r="V467" s="15"/>
      <c r="W467" s="15"/>
      <c r="X467" s="15"/>
      <c r="Y467" s="15"/>
      <c r="Z467" s="15"/>
      <c r="AA467" s="15"/>
      <c r="AB467" s="15"/>
      <c r="AC467" s="15"/>
      <c r="AD467" s="15"/>
      <c r="AE467" s="15"/>
      <c r="AT467" s="273" t="s">
        <v>169</v>
      </c>
      <c r="AU467" s="273" t="s">
        <v>85</v>
      </c>
      <c r="AV467" s="15" t="s">
        <v>167</v>
      </c>
      <c r="AW467" s="15" t="s">
        <v>32</v>
      </c>
      <c r="AX467" s="15" t="s">
        <v>83</v>
      </c>
      <c r="AY467" s="273" t="s">
        <v>160</v>
      </c>
    </row>
    <row r="468" s="2" customFormat="1" ht="37.8" customHeight="1">
      <c r="A468" s="38"/>
      <c r="B468" s="39"/>
      <c r="C468" s="227" t="s">
        <v>612</v>
      </c>
      <c r="D468" s="227" t="s">
        <v>162</v>
      </c>
      <c r="E468" s="228" t="s">
        <v>613</v>
      </c>
      <c r="F468" s="229" t="s">
        <v>614</v>
      </c>
      <c r="G468" s="230" t="s">
        <v>322</v>
      </c>
      <c r="H468" s="231">
        <v>3.6000000000000001</v>
      </c>
      <c r="I468" s="232"/>
      <c r="J468" s="233">
        <f>ROUND(I468*H468,2)</f>
        <v>0</v>
      </c>
      <c r="K468" s="229" t="s">
        <v>166</v>
      </c>
      <c r="L468" s="44"/>
      <c r="M468" s="234" t="s">
        <v>1</v>
      </c>
      <c r="N468" s="235" t="s">
        <v>41</v>
      </c>
      <c r="O468" s="91"/>
      <c r="P468" s="236">
        <f>O468*H468</f>
        <v>0</v>
      </c>
      <c r="Q468" s="236">
        <v>0.00042999999999999999</v>
      </c>
      <c r="R468" s="236">
        <f>Q468*H468</f>
        <v>0.0015479999999999999</v>
      </c>
      <c r="S468" s="236">
        <v>0</v>
      </c>
      <c r="T468" s="237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38" t="s">
        <v>238</v>
      </c>
      <c r="AT468" s="238" t="s">
        <v>162</v>
      </c>
      <c r="AU468" s="238" t="s">
        <v>85</v>
      </c>
      <c r="AY468" s="17" t="s">
        <v>160</v>
      </c>
      <c r="BE468" s="239">
        <f>IF(N468="základní",J468,0)</f>
        <v>0</v>
      </c>
      <c r="BF468" s="239">
        <f>IF(N468="snížená",J468,0)</f>
        <v>0</v>
      </c>
      <c r="BG468" s="239">
        <f>IF(N468="zákl. přenesená",J468,0)</f>
        <v>0</v>
      </c>
      <c r="BH468" s="239">
        <f>IF(N468="sníž. přenesená",J468,0)</f>
        <v>0</v>
      </c>
      <c r="BI468" s="239">
        <f>IF(N468="nulová",J468,0)</f>
        <v>0</v>
      </c>
      <c r="BJ468" s="17" t="s">
        <v>83</v>
      </c>
      <c r="BK468" s="239">
        <f>ROUND(I468*H468,2)</f>
        <v>0</v>
      </c>
      <c r="BL468" s="17" t="s">
        <v>238</v>
      </c>
      <c r="BM468" s="238" t="s">
        <v>615</v>
      </c>
    </row>
    <row r="469" s="13" customFormat="1">
      <c r="A469" s="13"/>
      <c r="B469" s="240"/>
      <c r="C469" s="241"/>
      <c r="D469" s="242" t="s">
        <v>169</v>
      </c>
      <c r="E469" s="243" t="s">
        <v>1</v>
      </c>
      <c r="F469" s="244" t="s">
        <v>616</v>
      </c>
      <c r="G469" s="241"/>
      <c r="H469" s="245">
        <v>3.6000000000000001</v>
      </c>
      <c r="I469" s="246"/>
      <c r="J469" s="241"/>
      <c r="K469" s="241"/>
      <c r="L469" s="247"/>
      <c r="M469" s="248"/>
      <c r="N469" s="249"/>
      <c r="O469" s="249"/>
      <c r="P469" s="249"/>
      <c r="Q469" s="249"/>
      <c r="R469" s="249"/>
      <c r="S469" s="249"/>
      <c r="T469" s="250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51" t="s">
        <v>169</v>
      </c>
      <c r="AU469" s="251" t="s">
        <v>85</v>
      </c>
      <c r="AV469" s="13" t="s">
        <v>85</v>
      </c>
      <c r="AW469" s="13" t="s">
        <v>32</v>
      </c>
      <c r="AX469" s="13" t="s">
        <v>76</v>
      </c>
      <c r="AY469" s="251" t="s">
        <v>160</v>
      </c>
    </row>
    <row r="470" s="14" customFormat="1">
      <c r="A470" s="14"/>
      <c r="B470" s="252"/>
      <c r="C470" s="253"/>
      <c r="D470" s="242" t="s">
        <v>169</v>
      </c>
      <c r="E470" s="254" t="s">
        <v>1</v>
      </c>
      <c r="F470" s="255" t="s">
        <v>171</v>
      </c>
      <c r="G470" s="253"/>
      <c r="H470" s="256">
        <v>3.6000000000000001</v>
      </c>
      <c r="I470" s="257"/>
      <c r="J470" s="253"/>
      <c r="K470" s="253"/>
      <c r="L470" s="258"/>
      <c r="M470" s="259"/>
      <c r="N470" s="260"/>
      <c r="O470" s="260"/>
      <c r="P470" s="260"/>
      <c r="Q470" s="260"/>
      <c r="R470" s="260"/>
      <c r="S470" s="260"/>
      <c r="T470" s="261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2" t="s">
        <v>169</v>
      </c>
      <c r="AU470" s="262" t="s">
        <v>85</v>
      </c>
      <c r="AV470" s="14" t="s">
        <v>172</v>
      </c>
      <c r="AW470" s="14" t="s">
        <v>32</v>
      </c>
      <c r="AX470" s="14" t="s">
        <v>76</v>
      </c>
      <c r="AY470" s="262" t="s">
        <v>160</v>
      </c>
    </row>
    <row r="471" s="15" customFormat="1">
      <c r="A471" s="15"/>
      <c r="B471" s="263"/>
      <c r="C471" s="264"/>
      <c r="D471" s="242" t="s">
        <v>169</v>
      </c>
      <c r="E471" s="265" t="s">
        <v>1</v>
      </c>
      <c r="F471" s="266" t="s">
        <v>173</v>
      </c>
      <c r="G471" s="264"/>
      <c r="H471" s="267">
        <v>3.6000000000000001</v>
      </c>
      <c r="I471" s="268"/>
      <c r="J471" s="264"/>
      <c r="K471" s="264"/>
      <c r="L471" s="269"/>
      <c r="M471" s="270"/>
      <c r="N471" s="271"/>
      <c r="O471" s="271"/>
      <c r="P471" s="271"/>
      <c r="Q471" s="271"/>
      <c r="R471" s="271"/>
      <c r="S471" s="271"/>
      <c r="T471" s="272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73" t="s">
        <v>169</v>
      </c>
      <c r="AU471" s="273" t="s">
        <v>85</v>
      </c>
      <c r="AV471" s="15" t="s">
        <v>167</v>
      </c>
      <c r="AW471" s="15" t="s">
        <v>32</v>
      </c>
      <c r="AX471" s="15" t="s">
        <v>83</v>
      </c>
      <c r="AY471" s="273" t="s">
        <v>160</v>
      </c>
    </row>
    <row r="472" s="2" customFormat="1" ht="33" customHeight="1">
      <c r="A472" s="38"/>
      <c r="B472" s="39"/>
      <c r="C472" s="227" t="s">
        <v>617</v>
      </c>
      <c r="D472" s="227" t="s">
        <v>162</v>
      </c>
      <c r="E472" s="228" t="s">
        <v>618</v>
      </c>
      <c r="F472" s="229" t="s">
        <v>619</v>
      </c>
      <c r="G472" s="230" t="s">
        <v>165</v>
      </c>
      <c r="H472" s="231">
        <v>7.1399999999999997</v>
      </c>
      <c r="I472" s="232"/>
      <c r="J472" s="233">
        <f>ROUND(I472*H472,2)</f>
        <v>0</v>
      </c>
      <c r="K472" s="229" t="s">
        <v>166</v>
      </c>
      <c r="L472" s="44"/>
      <c r="M472" s="234" t="s">
        <v>1</v>
      </c>
      <c r="N472" s="235" t="s">
        <v>41</v>
      </c>
      <c r="O472" s="91"/>
      <c r="P472" s="236">
        <f>O472*H472</f>
        <v>0</v>
      </c>
      <c r="Q472" s="236">
        <v>0.00014999999999999999</v>
      </c>
      <c r="R472" s="236">
        <f>Q472*H472</f>
        <v>0.0010709999999999999</v>
      </c>
      <c r="S472" s="236">
        <v>0</v>
      </c>
      <c r="T472" s="237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38" t="s">
        <v>238</v>
      </c>
      <c r="AT472" s="238" t="s">
        <v>162</v>
      </c>
      <c r="AU472" s="238" t="s">
        <v>85</v>
      </c>
      <c r="AY472" s="17" t="s">
        <v>160</v>
      </c>
      <c r="BE472" s="239">
        <f>IF(N472="základní",J472,0)</f>
        <v>0</v>
      </c>
      <c r="BF472" s="239">
        <f>IF(N472="snížená",J472,0)</f>
        <v>0</v>
      </c>
      <c r="BG472" s="239">
        <f>IF(N472="zákl. přenesená",J472,0)</f>
        <v>0</v>
      </c>
      <c r="BH472" s="239">
        <f>IF(N472="sníž. přenesená",J472,0)</f>
        <v>0</v>
      </c>
      <c r="BI472" s="239">
        <f>IF(N472="nulová",J472,0)</f>
        <v>0</v>
      </c>
      <c r="BJ472" s="17" t="s">
        <v>83</v>
      </c>
      <c r="BK472" s="239">
        <f>ROUND(I472*H472,2)</f>
        <v>0</v>
      </c>
      <c r="BL472" s="17" t="s">
        <v>238</v>
      </c>
      <c r="BM472" s="238" t="s">
        <v>620</v>
      </c>
    </row>
    <row r="473" s="13" customFormat="1">
      <c r="A473" s="13"/>
      <c r="B473" s="240"/>
      <c r="C473" s="241"/>
      <c r="D473" s="242" t="s">
        <v>169</v>
      </c>
      <c r="E473" s="243" t="s">
        <v>1</v>
      </c>
      <c r="F473" s="244" t="s">
        <v>621</v>
      </c>
      <c r="G473" s="241"/>
      <c r="H473" s="245">
        <v>7.1399999999999997</v>
      </c>
      <c r="I473" s="246"/>
      <c r="J473" s="241"/>
      <c r="K473" s="241"/>
      <c r="L473" s="247"/>
      <c r="M473" s="248"/>
      <c r="N473" s="249"/>
      <c r="O473" s="249"/>
      <c r="P473" s="249"/>
      <c r="Q473" s="249"/>
      <c r="R473" s="249"/>
      <c r="S473" s="249"/>
      <c r="T473" s="250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1" t="s">
        <v>169</v>
      </c>
      <c r="AU473" s="251" t="s">
        <v>85</v>
      </c>
      <c r="AV473" s="13" t="s">
        <v>85</v>
      </c>
      <c r="AW473" s="13" t="s">
        <v>32</v>
      </c>
      <c r="AX473" s="13" t="s">
        <v>76</v>
      </c>
      <c r="AY473" s="251" t="s">
        <v>160</v>
      </c>
    </row>
    <row r="474" s="14" customFormat="1">
      <c r="A474" s="14"/>
      <c r="B474" s="252"/>
      <c r="C474" s="253"/>
      <c r="D474" s="242" t="s">
        <v>169</v>
      </c>
      <c r="E474" s="254" t="s">
        <v>1</v>
      </c>
      <c r="F474" s="255" t="s">
        <v>171</v>
      </c>
      <c r="G474" s="253"/>
      <c r="H474" s="256">
        <v>7.1399999999999997</v>
      </c>
      <c r="I474" s="257"/>
      <c r="J474" s="253"/>
      <c r="K474" s="253"/>
      <c r="L474" s="258"/>
      <c r="M474" s="259"/>
      <c r="N474" s="260"/>
      <c r="O474" s="260"/>
      <c r="P474" s="260"/>
      <c r="Q474" s="260"/>
      <c r="R474" s="260"/>
      <c r="S474" s="260"/>
      <c r="T474" s="261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62" t="s">
        <v>169</v>
      </c>
      <c r="AU474" s="262" t="s">
        <v>85</v>
      </c>
      <c r="AV474" s="14" t="s">
        <v>172</v>
      </c>
      <c r="AW474" s="14" t="s">
        <v>32</v>
      </c>
      <c r="AX474" s="14" t="s">
        <v>76</v>
      </c>
      <c r="AY474" s="262" t="s">
        <v>160</v>
      </c>
    </row>
    <row r="475" s="15" customFormat="1">
      <c r="A475" s="15"/>
      <c r="B475" s="263"/>
      <c r="C475" s="264"/>
      <c r="D475" s="242" t="s">
        <v>169</v>
      </c>
      <c r="E475" s="265" t="s">
        <v>1</v>
      </c>
      <c r="F475" s="266" t="s">
        <v>173</v>
      </c>
      <c r="G475" s="264"/>
      <c r="H475" s="267">
        <v>7.1399999999999997</v>
      </c>
      <c r="I475" s="268"/>
      <c r="J475" s="264"/>
      <c r="K475" s="264"/>
      <c r="L475" s="269"/>
      <c r="M475" s="270"/>
      <c r="N475" s="271"/>
      <c r="O475" s="271"/>
      <c r="P475" s="271"/>
      <c r="Q475" s="271"/>
      <c r="R475" s="271"/>
      <c r="S475" s="271"/>
      <c r="T475" s="272"/>
      <c r="U475" s="15"/>
      <c r="V475" s="15"/>
      <c r="W475" s="15"/>
      <c r="X475" s="15"/>
      <c r="Y475" s="15"/>
      <c r="Z475" s="15"/>
      <c r="AA475" s="15"/>
      <c r="AB475" s="15"/>
      <c r="AC475" s="15"/>
      <c r="AD475" s="15"/>
      <c r="AE475" s="15"/>
      <c r="AT475" s="273" t="s">
        <v>169</v>
      </c>
      <c r="AU475" s="273" t="s">
        <v>85</v>
      </c>
      <c r="AV475" s="15" t="s">
        <v>167</v>
      </c>
      <c r="AW475" s="15" t="s">
        <v>32</v>
      </c>
      <c r="AX475" s="15" t="s">
        <v>83</v>
      </c>
      <c r="AY475" s="273" t="s">
        <v>160</v>
      </c>
    </row>
    <row r="476" s="2" customFormat="1" ht="24.15" customHeight="1">
      <c r="A476" s="38"/>
      <c r="B476" s="39"/>
      <c r="C476" s="274" t="s">
        <v>622</v>
      </c>
      <c r="D476" s="274" t="s">
        <v>211</v>
      </c>
      <c r="E476" s="275" t="s">
        <v>623</v>
      </c>
      <c r="F476" s="276" t="s">
        <v>624</v>
      </c>
      <c r="G476" s="277" t="s">
        <v>165</v>
      </c>
      <c r="H476" s="278">
        <v>8.3219999999999992</v>
      </c>
      <c r="I476" s="279"/>
      <c r="J476" s="280">
        <f>ROUND(I476*H476,2)</f>
        <v>0</v>
      </c>
      <c r="K476" s="276" t="s">
        <v>166</v>
      </c>
      <c r="L476" s="281"/>
      <c r="M476" s="282" t="s">
        <v>1</v>
      </c>
      <c r="N476" s="283" t="s">
        <v>41</v>
      </c>
      <c r="O476" s="91"/>
      <c r="P476" s="236">
        <f>O476*H476</f>
        <v>0</v>
      </c>
      <c r="Q476" s="236">
        <v>0.0019</v>
      </c>
      <c r="R476" s="236">
        <f>Q476*H476</f>
        <v>0.015811799999999997</v>
      </c>
      <c r="S476" s="236">
        <v>0</v>
      </c>
      <c r="T476" s="237">
        <f>S476*H476</f>
        <v>0</v>
      </c>
      <c r="U476" s="38"/>
      <c r="V476" s="38"/>
      <c r="W476" s="38"/>
      <c r="X476" s="38"/>
      <c r="Y476" s="38"/>
      <c r="Z476" s="38"/>
      <c r="AA476" s="38"/>
      <c r="AB476" s="38"/>
      <c r="AC476" s="38"/>
      <c r="AD476" s="38"/>
      <c r="AE476" s="38"/>
      <c r="AR476" s="238" t="s">
        <v>319</v>
      </c>
      <c r="AT476" s="238" t="s">
        <v>211</v>
      </c>
      <c r="AU476" s="238" t="s">
        <v>85</v>
      </c>
      <c r="AY476" s="17" t="s">
        <v>160</v>
      </c>
      <c r="BE476" s="239">
        <f>IF(N476="základní",J476,0)</f>
        <v>0</v>
      </c>
      <c r="BF476" s="239">
        <f>IF(N476="snížená",J476,0)</f>
        <v>0</v>
      </c>
      <c r="BG476" s="239">
        <f>IF(N476="zákl. přenesená",J476,0)</f>
        <v>0</v>
      </c>
      <c r="BH476" s="239">
        <f>IF(N476="sníž. přenesená",J476,0)</f>
        <v>0</v>
      </c>
      <c r="BI476" s="239">
        <f>IF(N476="nulová",J476,0)</f>
        <v>0</v>
      </c>
      <c r="BJ476" s="17" t="s">
        <v>83</v>
      </c>
      <c r="BK476" s="239">
        <f>ROUND(I476*H476,2)</f>
        <v>0</v>
      </c>
      <c r="BL476" s="17" t="s">
        <v>238</v>
      </c>
      <c r="BM476" s="238" t="s">
        <v>625</v>
      </c>
    </row>
    <row r="477" s="13" customFormat="1">
      <c r="A477" s="13"/>
      <c r="B477" s="240"/>
      <c r="C477" s="241"/>
      <c r="D477" s="242" t="s">
        <v>169</v>
      </c>
      <c r="E477" s="241"/>
      <c r="F477" s="244" t="s">
        <v>626</v>
      </c>
      <c r="G477" s="241"/>
      <c r="H477" s="245">
        <v>8.3219999999999992</v>
      </c>
      <c r="I477" s="246"/>
      <c r="J477" s="241"/>
      <c r="K477" s="241"/>
      <c r="L477" s="247"/>
      <c r="M477" s="248"/>
      <c r="N477" s="249"/>
      <c r="O477" s="249"/>
      <c r="P477" s="249"/>
      <c r="Q477" s="249"/>
      <c r="R477" s="249"/>
      <c r="S477" s="249"/>
      <c r="T477" s="250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1" t="s">
        <v>169</v>
      </c>
      <c r="AU477" s="251" t="s">
        <v>85</v>
      </c>
      <c r="AV477" s="13" t="s">
        <v>85</v>
      </c>
      <c r="AW477" s="13" t="s">
        <v>4</v>
      </c>
      <c r="AX477" s="13" t="s">
        <v>83</v>
      </c>
      <c r="AY477" s="251" t="s">
        <v>160</v>
      </c>
    </row>
    <row r="478" s="2" customFormat="1" ht="33" customHeight="1">
      <c r="A478" s="38"/>
      <c r="B478" s="39"/>
      <c r="C478" s="227" t="s">
        <v>627</v>
      </c>
      <c r="D478" s="227" t="s">
        <v>162</v>
      </c>
      <c r="E478" s="228" t="s">
        <v>628</v>
      </c>
      <c r="F478" s="229" t="s">
        <v>629</v>
      </c>
      <c r="G478" s="230" t="s">
        <v>165</v>
      </c>
      <c r="H478" s="231">
        <v>418.89999999999998</v>
      </c>
      <c r="I478" s="232"/>
      <c r="J478" s="233">
        <f>ROUND(I478*H478,2)</f>
        <v>0</v>
      </c>
      <c r="K478" s="229" t="s">
        <v>166</v>
      </c>
      <c r="L478" s="44"/>
      <c r="M478" s="234" t="s">
        <v>1</v>
      </c>
      <c r="N478" s="235" t="s">
        <v>41</v>
      </c>
      <c r="O478" s="91"/>
      <c r="P478" s="236">
        <f>O478*H478</f>
        <v>0</v>
      </c>
      <c r="Q478" s="236">
        <v>0.00027999999999999998</v>
      </c>
      <c r="R478" s="236">
        <f>Q478*H478</f>
        <v>0.11729199999999998</v>
      </c>
      <c r="S478" s="236">
        <v>0</v>
      </c>
      <c r="T478" s="237">
        <f>S478*H478</f>
        <v>0</v>
      </c>
      <c r="U478" s="38"/>
      <c r="V478" s="38"/>
      <c r="W478" s="38"/>
      <c r="X478" s="38"/>
      <c r="Y478" s="38"/>
      <c r="Z478" s="38"/>
      <c r="AA478" s="38"/>
      <c r="AB478" s="38"/>
      <c r="AC478" s="38"/>
      <c r="AD478" s="38"/>
      <c r="AE478" s="38"/>
      <c r="AR478" s="238" t="s">
        <v>238</v>
      </c>
      <c r="AT478" s="238" t="s">
        <v>162</v>
      </c>
      <c r="AU478" s="238" t="s">
        <v>85</v>
      </c>
      <c r="AY478" s="17" t="s">
        <v>160</v>
      </c>
      <c r="BE478" s="239">
        <f>IF(N478="základní",J478,0)</f>
        <v>0</v>
      </c>
      <c r="BF478" s="239">
        <f>IF(N478="snížená",J478,0)</f>
        <v>0</v>
      </c>
      <c r="BG478" s="239">
        <f>IF(N478="zákl. přenesená",J478,0)</f>
        <v>0</v>
      </c>
      <c r="BH478" s="239">
        <f>IF(N478="sníž. přenesená",J478,0)</f>
        <v>0</v>
      </c>
      <c r="BI478" s="239">
        <f>IF(N478="nulová",J478,0)</f>
        <v>0</v>
      </c>
      <c r="BJ478" s="17" t="s">
        <v>83</v>
      </c>
      <c r="BK478" s="239">
        <f>ROUND(I478*H478,2)</f>
        <v>0</v>
      </c>
      <c r="BL478" s="17" t="s">
        <v>238</v>
      </c>
      <c r="BM478" s="238" t="s">
        <v>630</v>
      </c>
    </row>
    <row r="479" s="13" customFormat="1">
      <c r="A479" s="13"/>
      <c r="B479" s="240"/>
      <c r="C479" s="241"/>
      <c r="D479" s="242" t="s">
        <v>169</v>
      </c>
      <c r="E479" s="243" t="s">
        <v>1</v>
      </c>
      <c r="F479" s="244" t="s">
        <v>631</v>
      </c>
      <c r="G479" s="241"/>
      <c r="H479" s="245">
        <v>418.89999999999998</v>
      </c>
      <c r="I479" s="246"/>
      <c r="J479" s="241"/>
      <c r="K479" s="241"/>
      <c r="L479" s="247"/>
      <c r="M479" s="248"/>
      <c r="N479" s="249"/>
      <c r="O479" s="249"/>
      <c r="P479" s="249"/>
      <c r="Q479" s="249"/>
      <c r="R479" s="249"/>
      <c r="S479" s="249"/>
      <c r="T479" s="250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1" t="s">
        <v>169</v>
      </c>
      <c r="AU479" s="251" t="s">
        <v>85</v>
      </c>
      <c r="AV479" s="13" t="s">
        <v>85</v>
      </c>
      <c r="AW479" s="13" t="s">
        <v>32</v>
      </c>
      <c r="AX479" s="13" t="s">
        <v>76</v>
      </c>
      <c r="AY479" s="251" t="s">
        <v>160</v>
      </c>
    </row>
    <row r="480" s="14" customFormat="1">
      <c r="A480" s="14"/>
      <c r="B480" s="252"/>
      <c r="C480" s="253"/>
      <c r="D480" s="242" t="s">
        <v>169</v>
      </c>
      <c r="E480" s="254" t="s">
        <v>1</v>
      </c>
      <c r="F480" s="255" t="s">
        <v>171</v>
      </c>
      <c r="G480" s="253"/>
      <c r="H480" s="256">
        <v>418.89999999999998</v>
      </c>
      <c r="I480" s="257"/>
      <c r="J480" s="253"/>
      <c r="K480" s="253"/>
      <c r="L480" s="258"/>
      <c r="M480" s="259"/>
      <c r="N480" s="260"/>
      <c r="O480" s="260"/>
      <c r="P480" s="260"/>
      <c r="Q480" s="260"/>
      <c r="R480" s="260"/>
      <c r="S480" s="260"/>
      <c r="T480" s="261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2" t="s">
        <v>169</v>
      </c>
      <c r="AU480" s="262" t="s">
        <v>85</v>
      </c>
      <c r="AV480" s="14" t="s">
        <v>172</v>
      </c>
      <c r="AW480" s="14" t="s">
        <v>32</v>
      </c>
      <c r="AX480" s="14" t="s">
        <v>76</v>
      </c>
      <c r="AY480" s="262" t="s">
        <v>160</v>
      </c>
    </row>
    <row r="481" s="15" customFormat="1">
      <c r="A481" s="15"/>
      <c r="B481" s="263"/>
      <c r="C481" s="264"/>
      <c r="D481" s="242" t="s">
        <v>169</v>
      </c>
      <c r="E481" s="265" t="s">
        <v>1</v>
      </c>
      <c r="F481" s="266" t="s">
        <v>173</v>
      </c>
      <c r="G481" s="264"/>
      <c r="H481" s="267">
        <v>418.89999999999998</v>
      </c>
      <c r="I481" s="268"/>
      <c r="J481" s="264"/>
      <c r="K481" s="264"/>
      <c r="L481" s="269"/>
      <c r="M481" s="270"/>
      <c r="N481" s="271"/>
      <c r="O481" s="271"/>
      <c r="P481" s="271"/>
      <c r="Q481" s="271"/>
      <c r="R481" s="271"/>
      <c r="S481" s="271"/>
      <c r="T481" s="272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73" t="s">
        <v>169</v>
      </c>
      <c r="AU481" s="273" t="s">
        <v>85</v>
      </c>
      <c r="AV481" s="15" t="s">
        <v>167</v>
      </c>
      <c r="AW481" s="15" t="s">
        <v>32</v>
      </c>
      <c r="AX481" s="15" t="s">
        <v>83</v>
      </c>
      <c r="AY481" s="273" t="s">
        <v>160</v>
      </c>
    </row>
    <row r="482" s="2" customFormat="1" ht="24.15" customHeight="1">
      <c r="A482" s="38"/>
      <c r="B482" s="39"/>
      <c r="C482" s="274" t="s">
        <v>632</v>
      </c>
      <c r="D482" s="274" t="s">
        <v>211</v>
      </c>
      <c r="E482" s="275" t="s">
        <v>623</v>
      </c>
      <c r="F482" s="276" t="s">
        <v>624</v>
      </c>
      <c r="G482" s="277" t="s">
        <v>165</v>
      </c>
      <c r="H482" s="278">
        <v>488.22800000000001</v>
      </c>
      <c r="I482" s="279"/>
      <c r="J482" s="280">
        <f>ROUND(I482*H482,2)</f>
        <v>0</v>
      </c>
      <c r="K482" s="276" t="s">
        <v>166</v>
      </c>
      <c r="L482" s="281"/>
      <c r="M482" s="282" t="s">
        <v>1</v>
      </c>
      <c r="N482" s="283" t="s">
        <v>41</v>
      </c>
      <c r="O482" s="91"/>
      <c r="P482" s="236">
        <f>O482*H482</f>
        <v>0</v>
      </c>
      <c r="Q482" s="236">
        <v>0.0019</v>
      </c>
      <c r="R482" s="236">
        <f>Q482*H482</f>
        <v>0.92763320000000005</v>
      </c>
      <c r="S482" s="236">
        <v>0</v>
      </c>
      <c r="T482" s="237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38" t="s">
        <v>319</v>
      </c>
      <c r="AT482" s="238" t="s">
        <v>211</v>
      </c>
      <c r="AU482" s="238" t="s">
        <v>85</v>
      </c>
      <c r="AY482" s="17" t="s">
        <v>160</v>
      </c>
      <c r="BE482" s="239">
        <f>IF(N482="základní",J482,0)</f>
        <v>0</v>
      </c>
      <c r="BF482" s="239">
        <f>IF(N482="snížená",J482,0)</f>
        <v>0</v>
      </c>
      <c r="BG482" s="239">
        <f>IF(N482="zákl. přenesená",J482,0)</f>
        <v>0</v>
      </c>
      <c r="BH482" s="239">
        <f>IF(N482="sníž. přenesená",J482,0)</f>
        <v>0</v>
      </c>
      <c r="BI482" s="239">
        <f>IF(N482="nulová",J482,0)</f>
        <v>0</v>
      </c>
      <c r="BJ482" s="17" t="s">
        <v>83</v>
      </c>
      <c r="BK482" s="239">
        <f>ROUND(I482*H482,2)</f>
        <v>0</v>
      </c>
      <c r="BL482" s="17" t="s">
        <v>238</v>
      </c>
      <c r="BM482" s="238" t="s">
        <v>633</v>
      </c>
    </row>
    <row r="483" s="13" customFormat="1">
      <c r="A483" s="13"/>
      <c r="B483" s="240"/>
      <c r="C483" s="241"/>
      <c r="D483" s="242" t="s">
        <v>169</v>
      </c>
      <c r="E483" s="241"/>
      <c r="F483" s="244" t="s">
        <v>634</v>
      </c>
      <c r="G483" s="241"/>
      <c r="H483" s="245">
        <v>488.22800000000001</v>
      </c>
      <c r="I483" s="246"/>
      <c r="J483" s="241"/>
      <c r="K483" s="241"/>
      <c r="L483" s="247"/>
      <c r="M483" s="248"/>
      <c r="N483" s="249"/>
      <c r="O483" s="249"/>
      <c r="P483" s="249"/>
      <c r="Q483" s="249"/>
      <c r="R483" s="249"/>
      <c r="S483" s="249"/>
      <c r="T483" s="250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1" t="s">
        <v>169</v>
      </c>
      <c r="AU483" s="251" t="s">
        <v>85</v>
      </c>
      <c r="AV483" s="13" t="s">
        <v>85</v>
      </c>
      <c r="AW483" s="13" t="s">
        <v>4</v>
      </c>
      <c r="AX483" s="13" t="s">
        <v>83</v>
      </c>
      <c r="AY483" s="251" t="s">
        <v>160</v>
      </c>
    </row>
    <row r="484" s="2" customFormat="1" ht="24.15" customHeight="1">
      <c r="A484" s="38"/>
      <c r="B484" s="39"/>
      <c r="C484" s="227" t="s">
        <v>635</v>
      </c>
      <c r="D484" s="227" t="s">
        <v>162</v>
      </c>
      <c r="E484" s="228" t="s">
        <v>636</v>
      </c>
      <c r="F484" s="229" t="s">
        <v>637</v>
      </c>
      <c r="G484" s="230" t="s">
        <v>165</v>
      </c>
      <c r="H484" s="231">
        <v>426.04000000000002</v>
      </c>
      <c r="I484" s="232"/>
      <c r="J484" s="233">
        <f>ROUND(I484*H484,2)</f>
        <v>0</v>
      </c>
      <c r="K484" s="229" t="s">
        <v>166</v>
      </c>
      <c r="L484" s="44"/>
      <c r="M484" s="234" t="s">
        <v>1</v>
      </c>
      <c r="N484" s="235" t="s">
        <v>41</v>
      </c>
      <c r="O484" s="91"/>
      <c r="P484" s="236">
        <f>O484*H484</f>
        <v>0</v>
      </c>
      <c r="Q484" s="236">
        <v>0</v>
      </c>
      <c r="R484" s="236">
        <f>Q484*H484</f>
        <v>0</v>
      </c>
      <c r="S484" s="236">
        <v>0</v>
      </c>
      <c r="T484" s="237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38" t="s">
        <v>238</v>
      </c>
      <c r="AT484" s="238" t="s">
        <v>162</v>
      </c>
      <c r="AU484" s="238" t="s">
        <v>85</v>
      </c>
      <c r="AY484" s="17" t="s">
        <v>160</v>
      </c>
      <c r="BE484" s="239">
        <f>IF(N484="základní",J484,0)</f>
        <v>0</v>
      </c>
      <c r="BF484" s="239">
        <f>IF(N484="snížená",J484,0)</f>
        <v>0</v>
      </c>
      <c r="BG484" s="239">
        <f>IF(N484="zákl. přenesená",J484,0)</f>
        <v>0</v>
      </c>
      <c r="BH484" s="239">
        <f>IF(N484="sníž. přenesená",J484,0)</f>
        <v>0</v>
      </c>
      <c r="BI484" s="239">
        <f>IF(N484="nulová",J484,0)</f>
        <v>0</v>
      </c>
      <c r="BJ484" s="17" t="s">
        <v>83</v>
      </c>
      <c r="BK484" s="239">
        <f>ROUND(I484*H484,2)</f>
        <v>0</v>
      </c>
      <c r="BL484" s="17" t="s">
        <v>238</v>
      </c>
      <c r="BM484" s="238" t="s">
        <v>638</v>
      </c>
    </row>
    <row r="485" s="13" customFormat="1">
      <c r="A485" s="13"/>
      <c r="B485" s="240"/>
      <c r="C485" s="241"/>
      <c r="D485" s="242" t="s">
        <v>169</v>
      </c>
      <c r="E485" s="243" t="s">
        <v>1</v>
      </c>
      <c r="F485" s="244" t="s">
        <v>621</v>
      </c>
      <c r="G485" s="241"/>
      <c r="H485" s="245">
        <v>7.1399999999999997</v>
      </c>
      <c r="I485" s="246"/>
      <c r="J485" s="241"/>
      <c r="K485" s="241"/>
      <c r="L485" s="247"/>
      <c r="M485" s="248"/>
      <c r="N485" s="249"/>
      <c r="O485" s="249"/>
      <c r="P485" s="249"/>
      <c r="Q485" s="249"/>
      <c r="R485" s="249"/>
      <c r="S485" s="249"/>
      <c r="T485" s="250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51" t="s">
        <v>169</v>
      </c>
      <c r="AU485" s="251" t="s">
        <v>85</v>
      </c>
      <c r="AV485" s="13" t="s">
        <v>85</v>
      </c>
      <c r="AW485" s="13" t="s">
        <v>32</v>
      </c>
      <c r="AX485" s="13" t="s">
        <v>76</v>
      </c>
      <c r="AY485" s="251" t="s">
        <v>160</v>
      </c>
    </row>
    <row r="486" s="13" customFormat="1">
      <c r="A486" s="13"/>
      <c r="B486" s="240"/>
      <c r="C486" s="241"/>
      <c r="D486" s="242" t="s">
        <v>169</v>
      </c>
      <c r="E486" s="243" t="s">
        <v>1</v>
      </c>
      <c r="F486" s="244" t="s">
        <v>631</v>
      </c>
      <c r="G486" s="241"/>
      <c r="H486" s="245">
        <v>418.89999999999998</v>
      </c>
      <c r="I486" s="246"/>
      <c r="J486" s="241"/>
      <c r="K486" s="241"/>
      <c r="L486" s="247"/>
      <c r="M486" s="248"/>
      <c r="N486" s="249"/>
      <c r="O486" s="249"/>
      <c r="P486" s="249"/>
      <c r="Q486" s="249"/>
      <c r="R486" s="249"/>
      <c r="S486" s="249"/>
      <c r="T486" s="25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1" t="s">
        <v>169</v>
      </c>
      <c r="AU486" s="251" t="s">
        <v>85</v>
      </c>
      <c r="AV486" s="13" t="s">
        <v>85</v>
      </c>
      <c r="AW486" s="13" t="s">
        <v>32</v>
      </c>
      <c r="AX486" s="13" t="s">
        <v>76</v>
      </c>
      <c r="AY486" s="251" t="s">
        <v>160</v>
      </c>
    </row>
    <row r="487" s="14" customFormat="1">
      <c r="A487" s="14"/>
      <c r="B487" s="252"/>
      <c r="C487" s="253"/>
      <c r="D487" s="242" t="s">
        <v>169</v>
      </c>
      <c r="E487" s="254" t="s">
        <v>1</v>
      </c>
      <c r="F487" s="255" t="s">
        <v>171</v>
      </c>
      <c r="G487" s="253"/>
      <c r="H487" s="256">
        <v>426.04000000000002</v>
      </c>
      <c r="I487" s="257"/>
      <c r="J487" s="253"/>
      <c r="K487" s="253"/>
      <c r="L487" s="258"/>
      <c r="M487" s="259"/>
      <c r="N487" s="260"/>
      <c r="O487" s="260"/>
      <c r="P487" s="260"/>
      <c r="Q487" s="260"/>
      <c r="R487" s="260"/>
      <c r="S487" s="260"/>
      <c r="T487" s="26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2" t="s">
        <v>169</v>
      </c>
      <c r="AU487" s="262" t="s">
        <v>85</v>
      </c>
      <c r="AV487" s="14" t="s">
        <v>172</v>
      </c>
      <c r="AW487" s="14" t="s">
        <v>32</v>
      </c>
      <c r="AX487" s="14" t="s">
        <v>76</v>
      </c>
      <c r="AY487" s="262" t="s">
        <v>160</v>
      </c>
    </row>
    <row r="488" s="15" customFormat="1">
      <c r="A488" s="15"/>
      <c r="B488" s="263"/>
      <c r="C488" s="264"/>
      <c r="D488" s="242" t="s">
        <v>169</v>
      </c>
      <c r="E488" s="265" t="s">
        <v>1</v>
      </c>
      <c r="F488" s="266" t="s">
        <v>173</v>
      </c>
      <c r="G488" s="264"/>
      <c r="H488" s="267">
        <v>426.04000000000002</v>
      </c>
      <c r="I488" s="268"/>
      <c r="J488" s="264"/>
      <c r="K488" s="264"/>
      <c r="L488" s="269"/>
      <c r="M488" s="270"/>
      <c r="N488" s="271"/>
      <c r="O488" s="271"/>
      <c r="P488" s="271"/>
      <c r="Q488" s="271"/>
      <c r="R488" s="271"/>
      <c r="S488" s="271"/>
      <c r="T488" s="272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3" t="s">
        <v>169</v>
      </c>
      <c r="AU488" s="273" t="s">
        <v>85</v>
      </c>
      <c r="AV488" s="15" t="s">
        <v>167</v>
      </c>
      <c r="AW488" s="15" t="s">
        <v>32</v>
      </c>
      <c r="AX488" s="15" t="s">
        <v>83</v>
      </c>
      <c r="AY488" s="273" t="s">
        <v>160</v>
      </c>
    </row>
    <row r="489" s="2" customFormat="1" ht="24.15" customHeight="1">
      <c r="A489" s="38"/>
      <c r="B489" s="39"/>
      <c r="C489" s="274" t="s">
        <v>639</v>
      </c>
      <c r="D489" s="274" t="s">
        <v>211</v>
      </c>
      <c r="E489" s="275" t="s">
        <v>640</v>
      </c>
      <c r="F489" s="276" t="s">
        <v>641</v>
      </c>
      <c r="G489" s="277" t="s">
        <v>165</v>
      </c>
      <c r="H489" s="278">
        <v>492.07600000000002</v>
      </c>
      <c r="I489" s="279"/>
      <c r="J489" s="280">
        <f>ROUND(I489*H489,2)</f>
        <v>0</v>
      </c>
      <c r="K489" s="276" t="s">
        <v>166</v>
      </c>
      <c r="L489" s="281"/>
      <c r="M489" s="282" t="s">
        <v>1</v>
      </c>
      <c r="N489" s="283" t="s">
        <v>41</v>
      </c>
      <c r="O489" s="91"/>
      <c r="P489" s="236">
        <f>O489*H489</f>
        <v>0</v>
      </c>
      <c r="Q489" s="236">
        <v>0.00029999999999999997</v>
      </c>
      <c r="R489" s="236">
        <f>Q489*H489</f>
        <v>0.1476228</v>
      </c>
      <c r="S489" s="236">
        <v>0</v>
      </c>
      <c r="T489" s="237">
        <f>S489*H489</f>
        <v>0</v>
      </c>
      <c r="U489" s="38"/>
      <c r="V489" s="38"/>
      <c r="W489" s="38"/>
      <c r="X489" s="38"/>
      <c r="Y489" s="38"/>
      <c r="Z489" s="38"/>
      <c r="AA489" s="38"/>
      <c r="AB489" s="38"/>
      <c r="AC489" s="38"/>
      <c r="AD489" s="38"/>
      <c r="AE489" s="38"/>
      <c r="AR489" s="238" t="s">
        <v>319</v>
      </c>
      <c r="AT489" s="238" t="s">
        <v>211</v>
      </c>
      <c r="AU489" s="238" t="s">
        <v>85</v>
      </c>
      <c r="AY489" s="17" t="s">
        <v>160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7" t="s">
        <v>83</v>
      </c>
      <c r="BK489" s="239">
        <f>ROUND(I489*H489,2)</f>
        <v>0</v>
      </c>
      <c r="BL489" s="17" t="s">
        <v>238</v>
      </c>
      <c r="BM489" s="238" t="s">
        <v>642</v>
      </c>
    </row>
    <row r="490" s="13" customFormat="1">
      <c r="A490" s="13"/>
      <c r="B490" s="240"/>
      <c r="C490" s="241"/>
      <c r="D490" s="242" t="s">
        <v>169</v>
      </c>
      <c r="E490" s="241"/>
      <c r="F490" s="244" t="s">
        <v>643</v>
      </c>
      <c r="G490" s="241"/>
      <c r="H490" s="245">
        <v>492.07600000000002</v>
      </c>
      <c r="I490" s="246"/>
      <c r="J490" s="241"/>
      <c r="K490" s="241"/>
      <c r="L490" s="247"/>
      <c r="M490" s="248"/>
      <c r="N490" s="249"/>
      <c r="O490" s="249"/>
      <c r="P490" s="249"/>
      <c r="Q490" s="249"/>
      <c r="R490" s="249"/>
      <c r="S490" s="249"/>
      <c r="T490" s="250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1" t="s">
        <v>169</v>
      </c>
      <c r="AU490" s="251" t="s">
        <v>85</v>
      </c>
      <c r="AV490" s="13" t="s">
        <v>85</v>
      </c>
      <c r="AW490" s="13" t="s">
        <v>4</v>
      </c>
      <c r="AX490" s="13" t="s">
        <v>83</v>
      </c>
      <c r="AY490" s="251" t="s">
        <v>160</v>
      </c>
    </row>
    <row r="491" s="2" customFormat="1" ht="16.5" customHeight="1">
      <c r="A491" s="38"/>
      <c r="B491" s="39"/>
      <c r="C491" s="227" t="s">
        <v>644</v>
      </c>
      <c r="D491" s="227" t="s">
        <v>162</v>
      </c>
      <c r="E491" s="228" t="s">
        <v>645</v>
      </c>
      <c r="F491" s="229" t="s">
        <v>646</v>
      </c>
      <c r="G491" s="230" t="s">
        <v>463</v>
      </c>
      <c r="H491" s="231">
        <v>1</v>
      </c>
      <c r="I491" s="232"/>
      <c r="J491" s="233">
        <f>ROUND(I491*H491,2)</f>
        <v>0</v>
      </c>
      <c r="K491" s="229" t="s">
        <v>166</v>
      </c>
      <c r="L491" s="44"/>
      <c r="M491" s="234" t="s">
        <v>1</v>
      </c>
      <c r="N491" s="235" t="s">
        <v>41</v>
      </c>
      <c r="O491" s="91"/>
      <c r="P491" s="236">
        <f>O491*H491</f>
        <v>0</v>
      </c>
      <c r="Q491" s="236">
        <v>6.9999999999999994E-05</v>
      </c>
      <c r="R491" s="236">
        <f>Q491*H491</f>
        <v>6.9999999999999994E-05</v>
      </c>
      <c r="S491" s="236">
        <v>0</v>
      </c>
      <c r="T491" s="237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38" t="s">
        <v>238</v>
      </c>
      <c r="AT491" s="238" t="s">
        <v>162</v>
      </c>
      <c r="AU491" s="238" t="s">
        <v>85</v>
      </c>
      <c r="AY491" s="17" t="s">
        <v>160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7" t="s">
        <v>83</v>
      </c>
      <c r="BK491" s="239">
        <f>ROUND(I491*H491,2)</f>
        <v>0</v>
      </c>
      <c r="BL491" s="17" t="s">
        <v>238</v>
      </c>
      <c r="BM491" s="238" t="s">
        <v>647</v>
      </c>
    </row>
    <row r="492" s="13" customFormat="1">
      <c r="A492" s="13"/>
      <c r="B492" s="240"/>
      <c r="C492" s="241"/>
      <c r="D492" s="242" t="s">
        <v>169</v>
      </c>
      <c r="E492" s="243" t="s">
        <v>1</v>
      </c>
      <c r="F492" s="244" t="s">
        <v>648</v>
      </c>
      <c r="G492" s="241"/>
      <c r="H492" s="245">
        <v>1</v>
      </c>
      <c r="I492" s="246"/>
      <c r="J492" s="241"/>
      <c r="K492" s="241"/>
      <c r="L492" s="247"/>
      <c r="M492" s="248"/>
      <c r="N492" s="249"/>
      <c r="O492" s="249"/>
      <c r="P492" s="249"/>
      <c r="Q492" s="249"/>
      <c r="R492" s="249"/>
      <c r="S492" s="249"/>
      <c r="T492" s="25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1" t="s">
        <v>169</v>
      </c>
      <c r="AU492" s="251" t="s">
        <v>85</v>
      </c>
      <c r="AV492" s="13" t="s">
        <v>85</v>
      </c>
      <c r="AW492" s="13" t="s">
        <v>32</v>
      </c>
      <c r="AX492" s="13" t="s">
        <v>76</v>
      </c>
      <c r="AY492" s="251" t="s">
        <v>160</v>
      </c>
    </row>
    <row r="493" s="14" customFormat="1">
      <c r="A493" s="14"/>
      <c r="B493" s="252"/>
      <c r="C493" s="253"/>
      <c r="D493" s="242" t="s">
        <v>169</v>
      </c>
      <c r="E493" s="254" t="s">
        <v>1</v>
      </c>
      <c r="F493" s="255" t="s">
        <v>171</v>
      </c>
      <c r="G493" s="253"/>
      <c r="H493" s="256">
        <v>1</v>
      </c>
      <c r="I493" s="257"/>
      <c r="J493" s="253"/>
      <c r="K493" s="253"/>
      <c r="L493" s="258"/>
      <c r="M493" s="259"/>
      <c r="N493" s="260"/>
      <c r="O493" s="260"/>
      <c r="P493" s="260"/>
      <c r="Q493" s="260"/>
      <c r="R493" s="260"/>
      <c r="S493" s="260"/>
      <c r="T493" s="261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2" t="s">
        <v>169</v>
      </c>
      <c r="AU493" s="262" t="s">
        <v>85</v>
      </c>
      <c r="AV493" s="14" t="s">
        <v>172</v>
      </c>
      <c r="AW493" s="14" t="s">
        <v>32</v>
      </c>
      <c r="AX493" s="14" t="s">
        <v>76</v>
      </c>
      <c r="AY493" s="262" t="s">
        <v>160</v>
      </c>
    </row>
    <row r="494" s="15" customFormat="1">
      <c r="A494" s="15"/>
      <c r="B494" s="263"/>
      <c r="C494" s="264"/>
      <c r="D494" s="242" t="s">
        <v>169</v>
      </c>
      <c r="E494" s="265" t="s">
        <v>1</v>
      </c>
      <c r="F494" s="266" t="s">
        <v>173</v>
      </c>
      <c r="G494" s="264"/>
      <c r="H494" s="267">
        <v>1</v>
      </c>
      <c r="I494" s="268"/>
      <c r="J494" s="264"/>
      <c r="K494" s="264"/>
      <c r="L494" s="269"/>
      <c r="M494" s="270"/>
      <c r="N494" s="271"/>
      <c r="O494" s="271"/>
      <c r="P494" s="271"/>
      <c r="Q494" s="271"/>
      <c r="R494" s="271"/>
      <c r="S494" s="271"/>
      <c r="T494" s="272"/>
      <c r="U494" s="15"/>
      <c r="V494" s="15"/>
      <c r="W494" s="15"/>
      <c r="X494" s="15"/>
      <c r="Y494" s="15"/>
      <c r="Z494" s="15"/>
      <c r="AA494" s="15"/>
      <c r="AB494" s="15"/>
      <c r="AC494" s="15"/>
      <c r="AD494" s="15"/>
      <c r="AE494" s="15"/>
      <c r="AT494" s="273" t="s">
        <v>169</v>
      </c>
      <c r="AU494" s="273" t="s">
        <v>85</v>
      </c>
      <c r="AV494" s="15" t="s">
        <v>167</v>
      </c>
      <c r="AW494" s="15" t="s">
        <v>32</v>
      </c>
      <c r="AX494" s="15" t="s">
        <v>83</v>
      </c>
      <c r="AY494" s="273" t="s">
        <v>160</v>
      </c>
    </row>
    <row r="495" s="2" customFormat="1" ht="33" customHeight="1">
      <c r="A495" s="38"/>
      <c r="B495" s="39"/>
      <c r="C495" s="274" t="s">
        <v>649</v>
      </c>
      <c r="D495" s="274" t="s">
        <v>211</v>
      </c>
      <c r="E495" s="275" t="s">
        <v>650</v>
      </c>
      <c r="F495" s="276" t="s">
        <v>651</v>
      </c>
      <c r="G495" s="277" t="s">
        <v>463</v>
      </c>
      <c r="H495" s="278">
        <v>1</v>
      </c>
      <c r="I495" s="279"/>
      <c r="J495" s="280">
        <f>ROUND(I495*H495,2)</f>
        <v>0</v>
      </c>
      <c r="K495" s="276" t="s">
        <v>166</v>
      </c>
      <c r="L495" s="281"/>
      <c r="M495" s="282" t="s">
        <v>1</v>
      </c>
      <c r="N495" s="283" t="s">
        <v>41</v>
      </c>
      <c r="O495" s="91"/>
      <c r="P495" s="236">
        <f>O495*H495</f>
        <v>0</v>
      </c>
      <c r="Q495" s="236">
        <v>0.00164</v>
      </c>
      <c r="R495" s="236">
        <f>Q495*H495</f>
        <v>0.00164</v>
      </c>
      <c r="S495" s="236">
        <v>0</v>
      </c>
      <c r="T495" s="237">
        <f>S495*H495</f>
        <v>0</v>
      </c>
      <c r="U495" s="38"/>
      <c r="V495" s="38"/>
      <c r="W495" s="38"/>
      <c r="X495" s="38"/>
      <c r="Y495" s="38"/>
      <c r="Z495" s="38"/>
      <c r="AA495" s="38"/>
      <c r="AB495" s="38"/>
      <c r="AC495" s="38"/>
      <c r="AD495" s="38"/>
      <c r="AE495" s="38"/>
      <c r="AR495" s="238" t="s">
        <v>319</v>
      </c>
      <c r="AT495" s="238" t="s">
        <v>211</v>
      </c>
      <c r="AU495" s="238" t="s">
        <v>85</v>
      </c>
      <c r="AY495" s="17" t="s">
        <v>160</v>
      </c>
      <c r="BE495" s="239">
        <f>IF(N495="základní",J495,0)</f>
        <v>0</v>
      </c>
      <c r="BF495" s="239">
        <f>IF(N495="snížená",J495,0)</f>
        <v>0</v>
      </c>
      <c r="BG495" s="239">
        <f>IF(N495="zákl. přenesená",J495,0)</f>
        <v>0</v>
      </c>
      <c r="BH495" s="239">
        <f>IF(N495="sníž. přenesená",J495,0)</f>
        <v>0</v>
      </c>
      <c r="BI495" s="239">
        <f>IF(N495="nulová",J495,0)</f>
        <v>0</v>
      </c>
      <c r="BJ495" s="17" t="s">
        <v>83</v>
      </c>
      <c r="BK495" s="239">
        <f>ROUND(I495*H495,2)</f>
        <v>0</v>
      </c>
      <c r="BL495" s="17" t="s">
        <v>238</v>
      </c>
      <c r="BM495" s="238" t="s">
        <v>652</v>
      </c>
    </row>
    <row r="496" s="2" customFormat="1" ht="24.15" customHeight="1">
      <c r="A496" s="38"/>
      <c r="B496" s="39"/>
      <c r="C496" s="227" t="s">
        <v>653</v>
      </c>
      <c r="D496" s="227" t="s">
        <v>162</v>
      </c>
      <c r="E496" s="228" t="s">
        <v>654</v>
      </c>
      <c r="F496" s="229" t="s">
        <v>655</v>
      </c>
      <c r="G496" s="230" t="s">
        <v>656</v>
      </c>
      <c r="H496" s="284"/>
      <c r="I496" s="232"/>
      <c r="J496" s="233">
        <f>ROUND(I496*H496,2)</f>
        <v>0</v>
      </c>
      <c r="K496" s="229" t="s">
        <v>166</v>
      </c>
      <c r="L496" s="44"/>
      <c r="M496" s="234" t="s">
        <v>1</v>
      </c>
      <c r="N496" s="235" t="s">
        <v>41</v>
      </c>
      <c r="O496" s="91"/>
      <c r="P496" s="236">
        <f>O496*H496</f>
        <v>0</v>
      </c>
      <c r="Q496" s="236">
        <v>0</v>
      </c>
      <c r="R496" s="236">
        <f>Q496*H496</f>
        <v>0</v>
      </c>
      <c r="S496" s="236">
        <v>0</v>
      </c>
      <c r="T496" s="237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38" t="s">
        <v>238</v>
      </c>
      <c r="AT496" s="238" t="s">
        <v>162</v>
      </c>
      <c r="AU496" s="238" t="s">
        <v>85</v>
      </c>
      <c r="AY496" s="17" t="s">
        <v>160</v>
      </c>
      <c r="BE496" s="239">
        <f>IF(N496="základní",J496,0)</f>
        <v>0</v>
      </c>
      <c r="BF496" s="239">
        <f>IF(N496="snížená",J496,0)</f>
        <v>0</v>
      </c>
      <c r="BG496" s="239">
        <f>IF(N496="zákl. přenesená",J496,0)</f>
        <v>0</v>
      </c>
      <c r="BH496" s="239">
        <f>IF(N496="sníž. přenesená",J496,0)</f>
        <v>0</v>
      </c>
      <c r="BI496" s="239">
        <f>IF(N496="nulová",J496,0)</f>
        <v>0</v>
      </c>
      <c r="BJ496" s="17" t="s">
        <v>83</v>
      </c>
      <c r="BK496" s="239">
        <f>ROUND(I496*H496,2)</f>
        <v>0</v>
      </c>
      <c r="BL496" s="17" t="s">
        <v>238</v>
      </c>
      <c r="BM496" s="238" t="s">
        <v>657</v>
      </c>
    </row>
    <row r="497" s="12" customFormat="1" ht="22.8" customHeight="1">
      <c r="A497" s="12"/>
      <c r="B497" s="211"/>
      <c r="C497" s="212"/>
      <c r="D497" s="213" t="s">
        <v>75</v>
      </c>
      <c r="E497" s="225" t="s">
        <v>658</v>
      </c>
      <c r="F497" s="225" t="s">
        <v>659</v>
      </c>
      <c r="G497" s="212"/>
      <c r="H497" s="212"/>
      <c r="I497" s="215"/>
      <c r="J497" s="226">
        <f>BK497</f>
        <v>0</v>
      </c>
      <c r="K497" s="212"/>
      <c r="L497" s="217"/>
      <c r="M497" s="218"/>
      <c r="N497" s="219"/>
      <c r="O497" s="219"/>
      <c r="P497" s="220">
        <f>SUM(P498:P527)</f>
        <v>0</v>
      </c>
      <c r="Q497" s="219"/>
      <c r="R497" s="220">
        <f>SUM(R498:R527)</f>
        <v>8.7845408000000003</v>
      </c>
      <c r="S497" s="219"/>
      <c r="T497" s="221">
        <f>SUM(T498:T527)</f>
        <v>0</v>
      </c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R497" s="222" t="s">
        <v>85</v>
      </c>
      <c r="AT497" s="223" t="s">
        <v>75</v>
      </c>
      <c r="AU497" s="223" t="s">
        <v>83</v>
      </c>
      <c r="AY497" s="222" t="s">
        <v>160</v>
      </c>
      <c r="BK497" s="224">
        <f>SUM(BK498:BK527)</f>
        <v>0</v>
      </c>
    </row>
    <row r="498" s="2" customFormat="1" ht="33" customHeight="1">
      <c r="A498" s="38"/>
      <c r="B498" s="39"/>
      <c r="C498" s="227" t="s">
        <v>660</v>
      </c>
      <c r="D498" s="227" t="s">
        <v>162</v>
      </c>
      <c r="E498" s="228" t="s">
        <v>661</v>
      </c>
      <c r="F498" s="229" t="s">
        <v>662</v>
      </c>
      <c r="G498" s="230" t="s">
        <v>165</v>
      </c>
      <c r="H498" s="231">
        <v>1030.5</v>
      </c>
      <c r="I498" s="232"/>
      <c r="J498" s="233">
        <f>ROUND(I498*H498,2)</f>
        <v>0</v>
      </c>
      <c r="K498" s="229" t="s">
        <v>166</v>
      </c>
      <c r="L498" s="44"/>
      <c r="M498" s="234" t="s">
        <v>1</v>
      </c>
      <c r="N498" s="235" t="s">
        <v>41</v>
      </c>
      <c r="O498" s="91"/>
      <c r="P498" s="236">
        <f>O498*H498</f>
        <v>0</v>
      </c>
      <c r="Q498" s="236">
        <v>0.00116</v>
      </c>
      <c r="R498" s="236">
        <f>Q498*H498</f>
        <v>1.1953800000000001</v>
      </c>
      <c r="S498" s="236">
        <v>0</v>
      </c>
      <c r="T498" s="237">
        <f>S498*H498</f>
        <v>0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38" t="s">
        <v>238</v>
      </c>
      <c r="AT498" s="238" t="s">
        <v>162</v>
      </c>
      <c r="AU498" s="238" t="s">
        <v>85</v>
      </c>
      <c r="AY498" s="17" t="s">
        <v>160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7" t="s">
        <v>83</v>
      </c>
      <c r="BK498" s="239">
        <f>ROUND(I498*H498,2)</f>
        <v>0</v>
      </c>
      <c r="BL498" s="17" t="s">
        <v>238</v>
      </c>
      <c r="BM498" s="238" t="s">
        <v>663</v>
      </c>
    </row>
    <row r="499" s="13" customFormat="1">
      <c r="A499" s="13"/>
      <c r="B499" s="240"/>
      <c r="C499" s="241"/>
      <c r="D499" s="242" t="s">
        <v>169</v>
      </c>
      <c r="E499" s="243" t="s">
        <v>1</v>
      </c>
      <c r="F499" s="244" t="s">
        <v>664</v>
      </c>
      <c r="G499" s="241"/>
      <c r="H499" s="245">
        <v>687</v>
      </c>
      <c r="I499" s="246"/>
      <c r="J499" s="241"/>
      <c r="K499" s="241"/>
      <c r="L499" s="247"/>
      <c r="M499" s="248"/>
      <c r="N499" s="249"/>
      <c r="O499" s="249"/>
      <c r="P499" s="249"/>
      <c r="Q499" s="249"/>
      <c r="R499" s="249"/>
      <c r="S499" s="249"/>
      <c r="T499" s="25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1" t="s">
        <v>169</v>
      </c>
      <c r="AU499" s="251" t="s">
        <v>85</v>
      </c>
      <c r="AV499" s="13" t="s">
        <v>85</v>
      </c>
      <c r="AW499" s="13" t="s">
        <v>32</v>
      </c>
      <c r="AX499" s="13" t="s">
        <v>76</v>
      </c>
      <c r="AY499" s="251" t="s">
        <v>160</v>
      </c>
    </row>
    <row r="500" s="13" customFormat="1">
      <c r="A500" s="13"/>
      <c r="B500" s="240"/>
      <c r="C500" s="241"/>
      <c r="D500" s="242" t="s">
        <v>169</v>
      </c>
      <c r="E500" s="243" t="s">
        <v>1</v>
      </c>
      <c r="F500" s="244" t="s">
        <v>665</v>
      </c>
      <c r="G500" s="241"/>
      <c r="H500" s="245">
        <v>343.5</v>
      </c>
      <c r="I500" s="246"/>
      <c r="J500" s="241"/>
      <c r="K500" s="241"/>
      <c r="L500" s="247"/>
      <c r="M500" s="248"/>
      <c r="N500" s="249"/>
      <c r="O500" s="249"/>
      <c r="P500" s="249"/>
      <c r="Q500" s="249"/>
      <c r="R500" s="249"/>
      <c r="S500" s="249"/>
      <c r="T500" s="250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1" t="s">
        <v>169</v>
      </c>
      <c r="AU500" s="251" t="s">
        <v>85</v>
      </c>
      <c r="AV500" s="13" t="s">
        <v>85</v>
      </c>
      <c r="AW500" s="13" t="s">
        <v>32</v>
      </c>
      <c r="AX500" s="13" t="s">
        <v>76</v>
      </c>
      <c r="AY500" s="251" t="s">
        <v>160</v>
      </c>
    </row>
    <row r="501" s="14" customFormat="1">
      <c r="A501" s="14"/>
      <c r="B501" s="252"/>
      <c r="C501" s="253"/>
      <c r="D501" s="242" t="s">
        <v>169</v>
      </c>
      <c r="E501" s="254" t="s">
        <v>1</v>
      </c>
      <c r="F501" s="255" t="s">
        <v>171</v>
      </c>
      <c r="G501" s="253"/>
      <c r="H501" s="256">
        <v>1030.5</v>
      </c>
      <c r="I501" s="257"/>
      <c r="J501" s="253"/>
      <c r="K501" s="253"/>
      <c r="L501" s="258"/>
      <c r="M501" s="259"/>
      <c r="N501" s="260"/>
      <c r="O501" s="260"/>
      <c r="P501" s="260"/>
      <c r="Q501" s="260"/>
      <c r="R501" s="260"/>
      <c r="S501" s="260"/>
      <c r="T501" s="261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2" t="s">
        <v>169</v>
      </c>
      <c r="AU501" s="262" t="s">
        <v>85</v>
      </c>
      <c r="AV501" s="14" t="s">
        <v>172</v>
      </c>
      <c r="AW501" s="14" t="s">
        <v>32</v>
      </c>
      <c r="AX501" s="14" t="s">
        <v>76</v>
      </c>
      <c r="AY501" s="262" t="s">
        <v>160</v>
      </c>
    </row>
    <row r="502" s="15" customFormat="1">
      <c r="A502" s="15"/>
      <c r="B502" s="263"/>
      <c r="C502" s="264"/>
      <c r="D502" s="242" t="s">
        <v>169</v>
      </c>
      <c r="E502" s="265" t="s">
        <v>1</v>
      </c>
      <c r="F502" s="266" t="s">
        <v>173</v>
      </c>
      <c r="G502" s="264"/>
      <c r="H502" s="267">
        <v>1030.5</v>
      </c>
      <c r="I502" s="268"/>
      <c r="J502" s="264"/>
      <c r="K502" s="264"/>
      <c r="L502" s="269"/>
      <c r="M502" s="270"/>
      <c r="N502" s="271"/>
      <c r="O502" s="271"/>
      <c r="P502" s="271"/>
      <c r="Q502" s="271"/>
      <c r="R502" s="271"/>
      <c r="S502" s="271"/>
      <c r="T502" s="272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73" t="s">
        <v>169</v>
      </c>
      <c r="AU502" s="273" t="s">
        <v>85</v>
      </c>
      <c r="AV502" s="15" t="s">
        <v>167</v>
      </c>
      <c r="AW502" s="15" t="s">
        <v>32</v>
      </c>
      <c r="AX502" s="15" t="s">
        <v>83</v>
      </c>
      <c r="AY502" s="273" t="s">
        <v>160</v>
      </c>
    </row>
    <row r="503" s="2" customFormat="1" ht="24.15" customHeight="1">
      <c r="A503" s="38"/>
      <c r="B503" s="39"/>
      <c r="C503" s="274" t="s">
        <v>666</v>
      </c>
      <c r="D503" s="274" t="s">
        <v>211</v>
      </c>
      <c r="E503" s="275" t="s">
        <v>667</v>
      </c>
      <c r="F503" s="276" t="s">
        <v>668</v>
      </c>
      <c r="G503" s="277" t="s">
        <v>165</v>
      </c>
      <c r="H503" s="278">
        <v>721.35000000000002</v>
      </c>
      <c r="I503" s="279"/>
      <c r="J503" s="280">
        <f>ROUND(I503*H503,2)</f>
        <v>0</v>
      </c>
      <c r="K503" s="276" t="s">
        <v>166</v>
      </c>
      <c r="L503" s="281"/>
      <c r="M503" s="282" t="s">
        <v>1</v>
      </c>
      <c r="N503" s="283" t="s">
        <v>41</v>
      </c>
      <c r="O503" s="91"/>
      <c r="P503" s="236">
        <f>O503*H503</f>
        <v>0</v>
      </c>
      <c r="Q503" s="236">
        <v>0.0041999999999999997</v>
      </c>
      <c r="R503" s="236">
        <f>Q503*H503</f>
        <v>3.0296699999999999</v>
      </c>
      <c r="S503" s="236">
        <v>0</v>
      </c>
      <c r="T503" s="237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38" t="s">
        <v>319</v>
      </c>
      <c r="AT503" s="238" t="s">
        <v>211</v>
      </c>
      <c r="AU503" s="238" t="s">
        <v>85</v>
      </c>
      <c r="AY503" s="17" t="s">
        <v>160</v>
      </c>
      <c r="BE503" s="239">
        <f>IF(N503="základní",J503,0)</f>
        <v>0</v>
      </c>
      <c r="BF503" s="239">
        <f>IF(N503="snížená",J503,0)</f>
        <v>0</v>
      </c>
      <c r="BG503" s="239">
        <f>IF(N503="zákl. přenesená",J503,0)</f>
        <v>0</v>
      </c>
      <c r="BH503" s="239">
        <f>IF(N503="sníž. přenesená",J503,0)</f>
        <v>0</v>
      </c>
      <c r="BI503" s="239">
        <f>IF(N503="nulová",J503,0)</f>
        <v>0</v>
      </c>
      <c r="BJ503" s="17" t="s">
        <v>83</v>
      </c>
      <c r="BK503" s="239">
        <f>ROUND(I503*H503,2)</f>
        <v>0</v>
      </c>
      <c r="BL503" s="17" t="s">
        <v>238</v>
      </c>
      <c r="BM503" s="238" t="s">
        <v>669</v>
      </c>
    </row>
    <row r="504" s="13" customFormat="1">
      <c r="A504" s="13"/>
      <c r="B504" s="240"/>
      <c r="C504" s="241"/>
      <c r="D504" s="242" t="s">
        <v>169</v>
      </c>
      <c r="E504" s="243" t="s">
        <v>1</v>
      </c>
      <c r="F504" s="244" t="s">
        <v>664</v>
      </c>
      <c r="G504" s="241"/>
      <c r="H504" s="245">
        <v>687</v>
      </c>
      <c r="I504" s="246"/>
      <c r="J504" s="241"/>
      <c r="K504" s="241"/>
      <c r="L504" s="247"/>
      <c r="M504" s="248"/>
      <c r="N504" s="249"/>
      <c r="O504" s="249"/>
      <c r="P504" s="249"/>
      <c r="Q504" s="249"/>
      <c r="R504" s="249"/>
      <c r="S504" s="249"/>
      <c r="T504" s="25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1" t="s">
        <v>169</v>
      </c>
      <c r="AU504" s="251" t="s">
        <v>85</v>
      </c>
      <c r="AV504" s="13" t="s">
        <v>85</v>
      </c>
      <c r="AW504" s="13" t="s">
        <v>32</v>
      </c>
      <c r="AX504" s="13" t="s">
        <v>76</v>
      </c>
      <c r="AY504" s="251" t="s">
        <v>160</v>
      </c>
    </row>
    <row r="505" s="14" customFormat="1">
      <c r="A505" s="14"/>
      <c r="B505" s="252"/>
      <c r="C505" s="253"/>
      <c r="D505" s="242" t="s">
        <v>169</v>
      </c>
      <c r="E505" s="254" t="s">
        <v>1</v>
      </c>
      <c r="F505" s="255" t="s">
        <v>171</v>
      </c>
      <c r="G505" s="253"/>
      <c r="H505" s="256">
        <v>687</v>
      </c>
      <c r="I505" s="257"/>
      <c r="J505" s="253"/>
      <c r="K505" s="253"/>
      <c r="L505" s="258"/>
      <c r="M505" s="259"/>
      <c r="N505" s="260"/>
      <c r="O505" s="260"/>
      <c r="P505" s="260"/>
      <c r="Q505" s="260"/>
      <c r="R505" s="260"/>
      <c r="S505" s="260"/>
      <c r="T505" s="26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2" t="s">
        <v>169</v>
      </c>
      <c r="AU505" s="262" t="s">
        <v>85</v>
      </c>
      <c r="AV505" s="14" t="s">
        <v>172</v>
      </c>
      <c r="AW505" s="14" t="s">
        <v>32</v>
      </c>
      <c r="AX505" s="14" t="s">
        <v>76</v>
      </c>
      <c r="AY505" s="262" t="s">
        <v>160</v>
      </c>
    </row>
    <row r="506" s="15" customFormat="1">
      <c r="A506" s="15"/>
      <c r="B506" s="263"/>
      <c r="C506" s="264"/>
      <c r="D506" s="242" t="s">
        <v>169</v>
      </c>
      <c r="E506" s="265" t="s">
        <v>1</v>
      </c>
      <c r="F506" s="266" t="s">
        <v>173</v>
      </c>
      <c r="G506" s="264"/>
      <c r="H506" s="267">
        <v>687</v>
      </c>
      <c r="I506" s="268"/>
      <c r="J506" s="264"/>
      <c r="K506" s="264"/>
      <c r="L506" s="269"/>
      <c r="M506" s="270"/>
      <c r="N506" s="271"/>
      <c r="O506" s="271"/>
      <c r="P506" s="271"/>
      <c r="Q506" s="271"/>
      <c r="R506" s="271"/>
      <c r="S506" s="271"/>
      <c r="T506" s="272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3" t="s">
        <v>169</v>
      </c>
      <c r="AU506" s="273" t="s">
        <v>85</v>
      </c>
      <c r="AV506" s="15" t="s">
        <v>167</v>
      </c>
      <c r="AW506" s="15" t="s">
        <v>32</v>
      </c>
      <c r="AX506" s="15" t="s">
        <v>83</v>
      </c>
      <c r="AY506" s="273" t="s">
        <v>160</v>
      </c>
    </row>
    <row r="507" s="13" customFormat="1">
      <c r="A507" s="13"/>
      <c r="B507" s="240"/>
      <c r="C507" s="241"/>
      <c r="D507" s="242" t="s">
        <v>169</v>
      </c>
      <c r="E507" s="241"/>
      <c r="F507" s="244" t="s">
        <v>670</v>
      </c>
      <c r="G507" s="241"/>
      <c r="H507" s="245">
        <v>721.35000000000002</v>
      </c>
      <c r="I507" s="246"/>
      <c r="J507" s="241"/>
      <c r="K507" s="241"/>
      <c r="L507" s="247"/>
      <c r="M507" s="248"/>
      <c r="N507" s="249"/>
      <c r="O507" s="249"/>
      <c r="P507" s="249"/>
      <c r="Q507" s="249"/>
      <c r="R507" s="249"/>
      <c r="S507" s="249"/>
      <c r="T507" s="250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1" t="s">
        <v>169</v>
      </c>
      <c r="AU507" s="251" t="s">
        <v>85</v>
      </c>
      <c r="AV507" s="13" t="s">
        <v>85</v>
      </c>
      <c r="AW507" s="13" t="s">
        <v>4</v>
      </c>
      <c r="AX507" s="13" t="s">
        <v>83</v>
      </c>
      <c r="AY507" s="251" t="s">
        <v>160</v>
      </c>
    </row>
    <row r="508" s="2" customFormat="1" ht="24.15" customHeight="1">
      <c r="A508" s="38"/>
      <c r="B508" s="39"/>
      <c r="C508" s="274" t="s">
        <v>671</v>
      </c>
      <c r="D508" s="274" t="s">
        <v>211</v>
      </c>
      <c r="E508" s="275" t="s">
        <v>672</v>
      </c>
      <c r="F508" s="276" t="s">
        <v>673</v>
      </c>
      <c r="G508" s="277" t="s">
        <v>165</v>
      </c>
      <c r="H508" s="278">
        <v>360.67500000000001</v>
      </c>
      <c r="I508" s="279"/>
      <c r="J508" s="280">
        <f>ROUND(I508*H508,2)</f>
        <v>0</v>
      </c>
      <c r="K508" s="276" t="s">
        <v>166</v>
      </c>
      <c r="L508" s="281"/>
      <c r="M508" s="282" t="s">
        <v>1</v>
      </c>
      <c r="N508" s="283" t="s">
        <v>41</v>
      </c>
      <c r="O508" s="91"/>
      <c r="P508" s="236">
        <f>O508*H508</f>
        <v>0</v>
      </c>
      <c r="Q508" s="236">
        <v>0.012</v>
      </c>
      <c r="R508" s="236">
        <f>Q508*H508</f>
        <v>4.3281000000000001</v>
      </c>
      <c r="S508" s="236">
        <v>0</v>
      </c>
      <c r="T508" s="237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38" t="s">
        <v>319</v>
      </c>
      <c r="AT508" s="238" t="s">
        <v>211</v>
      </c>
      <c r="AU508" s="238" t="s">
        <v>85</v>
      </c>
      <c r="AY508" s="17" t="s">
        <v>160</v>
      </c>
      <c r="BE508" s="239">
        <f>IF(N508="základní",J508,0)</f>
        <v>0</v>
      </c>
      <c r="BF508" s="239">
        <f>IF(N508="snížená",J508,0)</f>
        <v>0</v>
      </c>
      <c r="BG508" s="239">
        <f>IF(N508="zákl. přenesená",J508,0)</f>
        <v>0</v>
      </c>
      <c r="BH508" s="239">
        <f>IF(N508="sníž. přenesená",J508,0)</f>
        <v>0</v>
      </c>
      <c r="BI508" s="239">
        <f>IF(N508="nulová",J508,0)</f>
        <v>0</v>
      </c>
      <c r="BJ508" s="17" t="s">
        <v>83</v>
      </c>
      <c r="BK508" s="239">
        <f>ROUND(I508*H508,2)</f>
        <v>0</v>
      </c>
      <c r="BL508" s="17" t="s">
        <v>238</v>
      </c>
      <c r="BM508" s="238" t="s">
        <v>674</v>
      </c>
    </row>
    <row r="509" s="13" customFormat="1">
      <c r="A509" s="13"/>
      <c r="B509" s="240"/>
      <c r="C509" s="241"/>
      <c r="D509" s="242" t="s">
        <v>169</v>
      </c>
      <c r="E509" s="243" t="s">
        <v>1</v>
      </c>
      <c r="F509" s="244" t="s">
        <v>665</v>
      </c>
      <c r="G509" s="241"/>
      <c r="H509" s="245">
        <v>343.5</v>
      </c>
      <c r="I509" s="246"/>
      <c r="J509" s="241"/>
      <c r="K509" s="241"/>
      <c r="L509" s="247"/>
      <c r="M509" s="248"/>
      <c r="N509" s="249"/>
      <c r="O509" s="249"/>
      <c r="P509" s="249"/>
      <c r="Q509" s="249"/>
      <c r="R509" s="249"/>
      <c r="S509" s="249"/>
      <c r="T509" s="25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1" t="s">
        <v>169</v>
      </c>
      <c r="AU509" s="251" t="s">
        <v>85</v>
      </c>
      <c r="AV509" s="13" t="s">
        <v>85</v>
      </c>
      <c r="AW509" s="13" t="s">
        <v>32</v>
      </c>
      <c r="AX509" s="13" t="s">
        <v>76</v>
      </c>
      <c r="AY509" s="251" t="s">
        <v>160</v>
      </c>
    </row>
    <row r="510" s="14" customFormat="1">
      <c r="A510" s="14"/>
      <c r="B510" s="252"/>
      <c r="C510" s="253"/>
      <c r="D510" s="242" t="s">
        <v>169</v>
      </c>
      <c r="E510" s="254" t="s">
        <v>1</v>
      </c>
      <c r="F510" s="255" t="s">
        <v>171</v>
      </c>
      <c r="G510" s="253"/>
      <c r="H510" s="256">
        <v>343.5</v>
      </c>
      <c r="I510" s="257"/>
      <c r="J510" s="253"/>
      <c r="K510" s="253"/>
      <c r="L510" s="258"/>
      <c r="M510" s="259"/>
      <c r="N510" s="260"/>
      <c r="O510" s="260"/>
      <c r="P510" s="260"/>
      <c r="Q510" s="260"/>
      <c r="R510" s="260"/>
      <c r="S510" s="260"/>
      <c r="T510" s="261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2" t="s">
        <v>169</v>
      </c>
      <c r="AU510" s="262" t="s">
        <v>85</v>
      </c>
      <c r="AV510" s="14" t="s">
        <v>172</v>
      </c>
      <c r="AW510" s="14" t="s">
        <v>32</v>
      </c>
      <c r="AX510" s="14" t="s">
        <v>76</v>
      </c>
      <c r="AY510" s="262" t="s">
        <v>160</v>
      </c>
    </row>
    <row r="511" s="15" customFormat="1">
      <c r="A511" s="15"/>
      <c r="B511" s="263"/>
      <c r="C511" s="264"/>
      <c r="D511" s="242" t="s">
        <v>169</v>
      </c>
      <c r="E511" s="265" t="s">
        <v>1</v>
      </c>
      <c r="F511" s="266" t="s">
        <v>173</v>
      </c>
      <c r="G511" s="264"/>
      <c r="H511" s="267">
        <v>343.5</v>
      </c>
      <c r="I511" s="268"/>
      <c r="J511" s="264"/>
      <c r="K511" s="264"/>
      <c r="L511" s="269"/>
      <c r="M511" s="270"/>
      <c r="N511" s="271"/>
      <c r="O511" s="271"/>
      <c r="P511" s="271"/>
      <c r="Q511" s="271"/>
      <c r="R511" s="271"/>
      <c r="S511" s="271"/>
      <c r="T511" s="272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73" t="s">
        <v>169</v>
      </c>
      <c r="AU511" s="273" t="s">
        <v>85</v>
      </c>
      <c r="AV511" s="15" t="s">
        <v>167</v>
      </c>
      <c r="AW511" s="15" t="s">
        <v>32</v>
      </c>
      <c r="AX511" s="15" t="s">
        <v>83</v>
      </c>
      <c r="AY511" s="273" t="s">
        <v>160</v>
      </c>
    </row>
    <row r="512" s="13" customFormat="1">
      <c r="A512" s="13"/>
      <c r="B512" s="240"/>
      <c r="C512" s="241"/>
      <c r="D512" s="242" t="s">
        <v>169</v>
      </c>
      <c r="E512" s="241"/>
      <c r="F512" s="244" t="s">
        <v>675</v>
      </c>
      <c r="G512" s="241"/>
      <c r="H512" s="245">
        <v>360.67500000000001</v>
      </c>
      <c r="I512" s="246"/>
      <c r="J512" s="241"/>
      <c r="K512" s="241"/>
      <c r="L512" s="247"/>
      <c r="M512" s="248"/>
      <c r="N512" s="249"/>
      <c r="O512" s="249"/>
      <c r="P512" s="249"/>
      <c r="Q512" s="249"/>
      <c r="R512" s="249"/>
      <c r="S512" s="249"/>
      <c r="T512" s="250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1" t="s">
        <v>169</v>
      </c>
      <c r="AU512" s="251" t="s">
        <v>85</v>
      </c>
      <c r="AV512" s="13" t="s">
        <v>85</v>
      </c>
      <c r="AW512" s="13" t="s">
        <v>4</v>
      </c>
      <c r="AX512" s="13" t="s">
        <v>83</v>
      </c>
      <c r="AY512" s="251" t="s">
        <v>160</v>
      </c>
    </row>
    <row r="513" s="2" customFormat="1" ht="24.15" customHeight="1">
      <c r="A513" s="38"/>
      <c r="B513" s="39"/>
      <c r="C513" s="227" t="s">
        <v>676</v>
      </c>
      <c r="D513" s="227" t="s">
        <v>162</v>
      </c>
      <c r="E513" s="228" t="s">
        <v>677</v>
      </c>
      <c r="F513" s="229" t="s">
        <v>678</v>
      </c>
      <c r="G513" s="230" t="s">
        <v>322</v>
      </c>
      <c r="H513" s="231">
        <v>84.299999999999997</v>
      </c>
      <c r="I513" s="232"/>
      <c r="J513" s="233">
        <f>ROUND(I513*H513,2)</f>
        <v>0</v>
      </c>
      <c r="K513" s="229" t="s">
        <v>166</v>
      </c>
      <c r="L513" s="44"/>
      <c r="M513" s="234" t="s">
        <v>1</v>
      </c>
      <c r="N513" s="235" t="s">
        <v>41</v>
      </c>
      <c r="O513" s="91"/>
      <c r="P513" s="236">
        <f>O513*H513</f>
        <v>0</v>
      </c>
      <c r="Q513" s="236">
        <v>0.00016000000000000001</v>
      </c>
      <c r="R513" s="236">
        <f>Q513*H513</f>
        <v>0.013488</v>
      </c>
      <c r="S513" s="236">
        <v>0</v>
      </c>
      <c r="T513" s="237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38" t="s">
        <v>238</v>
      </c>
      <c r="AT513" s="238" t="s">
        <v>162</v>
      </c>
      <c r="AU513" s="238" t="s">
        <v>85</v>
      </c>
      <c r="AY513" s="17" t="s">
        <v>160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7" t="s">
        <v>83</v>
      </c>
      <c r="BK513" s="239">
        <f>ROUND(I513*H513,2)</f>
        <v>0</v>
      </c>
      <c r="BL513" s="17" t="s">
        <v>238</v>
      </c>
      <c r="BM513" s="238" t="s">
        <v>679</v>
      </c>
    </row>
    <row r="514" s="13" customFormat="1">
      <c r="A514" s="13"/>
      <c r="B514" s="240"/>
      <c r="C514" s="241"/>
      <c r="D514" s="242" t="s">
        <v>169</v>
      </c>
      <c r="E514" s="243" t="s">
        <v>1</v>
      </c>
      <c r="F514" s="244" t="s">
        <v>680</v>
      </c>
      <c r="G514" s="241"/>
      <c r="H514" s="245">
        <v>84.299999999999997</v>
      </c>
      <c r="I514" s="246"/>
      <c r="J514" s="241"/>
      <c r="K514" s="241"/>
      <c r="L514" s="247"/>
      <c r="M514" s="248"/>
      <c r="N514" s="249"/>
      <c r="O514" s="249"/>
      <c r="P514" s="249"/>
      <c r="Q514" s="249"/>
      <c r="R514" s="249"/>
      <c r="S514" s="249"/>
      <c r="T514" s="25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1" t="s">
        <v>169</v>
      </c>
      <c r="AU514" s="251" t="s">
        <v>85</v>
      </c>
      <c r="AV514" s="13" t="s">
        <v>85</v>
      </c>
      <c r="AW514" s="13" t="s">
        <v>32</v>
      </c>
      <c r="AX514" s="13" t="s">
        <v>76</v>
      </c>
      <c r="AY514" s="251" t="s">
        <v>160</v>
      </c>
    </row>
    <row r="515" s="14" customFormat="1">
      <c r="A515" s="14"/>
      <c r="B515" s="252"/>
      <c r="C515" s="253"/>
      <c r="D515" s="242" t="s">
        <v>169</v>
      </c>
      <c r="E515" s="254" t="s">
        <v>1</v>
      </c>
      <c r="F515" s="255" t="s">
        <v>171</v>
      </c>
      <c r="G515" s="253"/>
      <c r="H515" s="256">
        <v>84.299999999999997</v>
      </c>
      <c r="I515" s="257"/>
      <c r="J515" s="253"/>
      <c r="K515" s="253"/>
      <c r="L515" s="258"/>
      <c r="M515" s="259"/>
      <c r="N515" s="260"/>
      <c r="O515" s="260"/>
      <c r="P515" s="260"/>
      <c r="Q515" s="260"/>
      <c r="R515" s="260"/>
      <c r="S515" s="260"/>
      <c r="T515" s="26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2" t="s">
        <v>169</v>
      </c>
      <c r="AU515" s="262" t="s">
        <v>85</v>
      </c>
      <c r="AV515" s="14" t="s">
        <v>172</v>
      </c>
      <c r="AW515" s="14" t="s">
        <v>32</v>
      </c>
      <c r="AX515" s="14" t="s">
        <v>76</v>
      </c>
      <c r="AY515" s="262" t="s">
        <v>160</v>
      </c>
    </row>
    <row r="516" s="15" customFormat="1">
      <c r="A516" s="15"/>
      <c r="B516" s="263"/>
      <c r="C516" s="264"/>
      <c r="D516" s="242" t="s">
        <v>169</v>
      </c>
      <c r="E516" s="265" t="s">
        <v>1</v>
      </c>
      <c r="F516" s="266" t="s">
        <v>173</v>
      </c>
      <c r="G516" s="264"/>
      <c r="H516" s="267">
        <v>84.299999999999997</v>
      </c>
      <c r="I516" s="268"/>
      <c r="J516" s="264"/>
      <c r="K516" s="264"/>
      <c r="L516" s="269"/>
      <c r="M516" s="270"/>
      <c r="N516" s="271"/>
      <c r="O516" s="271"/>
      <c r="P516" s="271"/>
      <c r="Q516" s="271"/>
      <c r="R516" s="271"/>
      <c r="S516" s="271"/>
      <c r="T516" s="27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3" t="s">
        <v>169</v>
      </c>
      <c r="AU516" s="273" t="s">
        <v>85</v>
      </c>
      <c r="AV516" s="15" t="s">
        <v>167</v>
      </c>
      <c r="AW516" s="15" t="s">
        <v>32</v>
      </c>
      <c r="AX516" s="15" t="s">
        <v>83</v>
      </c>
      <c r="AY516" s="273" t="s">
        <v>160</v>
      </c>
    </row>
    <row r="517" s="2" customFormat="1" ht="16.5" customHeight="1">
      <c r="A517" s="38"/>
      <c r="B517" s="39"/>
      <c r="C517" s="274" t="s">
        <v>681</v>
      </c>
      <c r="D517" s="274" t="s">
        <v>211</v>
      </c>
      <c r="E517" s="275" t="s">
        <v>682</v>
      </c>
      <c r="F517" s="276" t="s">
        <v>683</v>
      </c>
      <c r="G517" s="277" t="s">
        <v>176</v>
      </c>
      <c r="H517" s="278">
        <v>3.794</v>
      </c>
      <c r="I517" s="279"/>
      <c r="J517" s="280">
        <f>ROUND(I517*H517,2)</f>
        <v>0</v>
      </c>
      <c r="K517" s="276" t="s">
        <v>166</v>
      </c>
      <c r="L517" s="281"/>
      <c r="M517" s="282" t="s">
        <v>1</v>
      </c>
      <c r="N517" s="283" t="s">
        <v>41</v>
      </c>
      <c r="O517" s="91"/>
      <c r="P517" s="236">
        <f>O517*H517</f>
        <v>0</v>
      </c>
      <c r="Q517" s="236">
        <v>0.025000000000000001</v>
      </c>
      <c r="R517" s="236">
        <f>Q517*H517</f>
        <v>0.094850000000000004</v>
      </c>
      <c r="S517" s="236">
        <v>0</v>
      </c>
      <c r="T517" s="237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38" t="s">
        <v>319</v>
      </c>
      <c r="AT517" s="238" t="s">
        <v>211</v>
      </c>
      <c r="AU517" s="238" t="s">
        <v>85</v>
      </c>
      <c r="AY517" s="17" t="s">
        <v>160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7" t="s">
        <v>83</v>
      </c>
      <c r="BK517" s="239">
        <f>ROUND(I517*H517,2)</f>
        <v>0</v>
      </c>
      <c r="BL517" s="17" t="s">
        <v>238</v>
      </c>
      <c r="BM517" s="238" t="s">
        <v>684</v>
      </c>
    </row>
    <row r="518" s="13" customFormat="1">
      <c r="A518" s="13"/>
      <c r="B518" s="240"/>
      <c r="C518" s="241"/>
      <c r="D518" s="242" t="s">
        <v>169</v>
      </c>
      <c r="E518" s="243" t="s">
        <v>1</v>
      </c>
      <c r="F518" s="244" t="s">
        <v>685</v>
      </c>
      <c r="G518" s="241"/>
      <c r="H518" s="245">
        <v>3.794</v>
      </c>
      <c r="I518" s="246"/>
      <c r="J518" s="241"/>
      <c r="K518" s="241"/>
      <c r="L518" s="247"/>
      <c r="M518" s="248"/>
      <c r="N518" s="249"/>
      <c r="O518" s="249"/>
      <c r="P518" s="249"/>
      <c r="Q518" s="249"/>
      <c r="R518" s="249"/>
      <c r="S518" s="249"/>
      <c r="T518" s="25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1" t="s">
        <v>169</v>
      </c>
      <c r="AU518" s="251" t="s">
        <v>85</v>
      </c>
      <c r="AV518" s="13" t="s">
        <v>85</v>
      </c>
      <c r="AW518" s="13" t="s">
        <v>32</v>
      </c>
      <c r="AX518" s="13" t="s">
        <v>76</v>
      </c>
      <c r="AY518" s="251" t="s">
        <v>160</v>
      </c>
    </row>
    <row r="519" s="14" customFormat="1">
      <c r="A519" s="14"/>
      <c r="B519" s="252"/>
      <c r="C519" s="253"/>
      <c r="D519" s="242" t="s">
        <v>169</v>
      </c>
      <c r="E519" s="254" t="s">
        <v>1</v>
      </c>
      <c r="F519" s="255" t="s">
        <v>171</v>
      </c>
      <c r="G519" s="253"/>
      <c r="H519" s="256">
        <v>3.794</v>
      </c>
      <c r="I519" s="257"/>
      <c r="J519" s="253"/>
      <c r="K519" s="253"/>
      <c r="L519" s="258"/>
      <c r="M519" s="259"/>
      <c r="N519" s="260"/>
      <c r="O519" s="260"/>
      <c r="P519" s="260"/>
      <c r="Q519" s="260"/>
      <c r="R519" s="260"/>
      <c r="S519" s="260"/>
      <c r="T519" s="261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2" t="s">
        <v>169</v>
      </c>
      <c r="AU519" s="262" t="s">
        <v>85</v>
      </c>
      <c r="AV519" s="14" t="s">
        <v>172</v>
      </c>
      <c r="AW519" s="14" t="s">
        <v>32</v>
      </c>
      <c r="AX519" s="14" t="s">
        <v>76</v>
      </c>
      <c r="AY519" s="262" t="s">
        <v>160</v>
      </c>
    </row>
    <row r="520" s="15" customFormat="1">
      <c r="A520" s="15"/>
      <c r="B520" s="263"/>
      <c r="C520" s="264"/>
      <c r="D520" s="242" t="s">
        <v>169</v>
      </c>
      <c r="E520" s="265" t="s">
        <v>1</v>
      </c>
      <c r="F520" s="266" t="s">
        <v>173</v>
      </c>
      <c r="G520" s="264"/>
      <c r="H520" s="267">
        <v>3.794</v>
      </c>
      <c r="I520" s="268"/>
      <c r="J520" s="264"/>
      <c r="K520" s="264"/>
      <c r="L520" s="269"/>
      <c r="M520" s="270"/>
      <c r="N520" s="271"/>
      <c r="O520" s="271"/>
      <c r="P520" s="271"/>
      <c r="Q520" s="271"/>
      <c r="R520" s="271"/>
      <c r="S520" s="271"/>
      <c r="T520" s="272"/>
      <c r="U520" s="15"/>
      <c r="V520" s="15"/>
      <c r="W520" s="15"/>
      <c r="X520" s="15"/>
      <c r="Y520" s="15"/>
      <c r="Z520" s="15"/>
      <c r="AA520" s="15"/>
      <c r="AB520" s="15"/>
      <c r="AC520" s="15"/>
      <c r="AD520" s="15"/>
      <c r="AE520" s="15"/>
      <c r="AT520" s="273" t="s">
        <v>169</v>
      </c>
      <c r="AU520" s="273" t="s">
        <v>85</v>
      </c>
      <c r="AV520" s="15" t="s">
        <v>167</v>
      </c>
      <c r="AW520" s="15" t="s">
        <v>32</v>
      </c>
      <c r="AX520" s="15" t="s">
        <v>83</v>
      </c>
      <c r="AY520" s="273" t="s">
        <v>160</v>
      </c>
    </row>
    <row r="521" s="2" customFormat="1" ht="33" customHeight="1">
      <c r="A521" s="38"/>
      <c r="B521" s="39"/>
      <c r="C521" s="227" t="s">
        <v>686</v>
      </c>
      <c r="D521" s="227" t="s">
        <v>162</v>
      </c>
      <c r="E521" s="228" t="s">
        <v>687</v>
      </c>
      <c r="F521" s="229" t="s">
        <v>688</v>
      </c>
      <c r="G521" s="230" t="s">
        <v>165</v>
      </c>
      <c r="H521" s="231">
        <v>16.32</v>
      </c>
      <c r="I521" s="232"/>
      <c r="J521" s="233">
        <f>ROUND(I521*H521,2)</f>
        <v>0</v>
      </c>
      <c r="K521" s="229" t="s">
        <v>166</v>
      </c>
      <c r="L521" s="44"/>
      <c r="M521" s="234" t="s">
        <v>1</v>
      </c>
      <c r="N521" s="235" t="s">
        <v>41</v>
      </c>
      <c r="O521" s="91"/>
      <c r="P521" s="236">
        <f>O521*H521</f>
        <v>0</v>
      </c>
      <c r="Q521" s="236">
        <v>0.00019000000000000001</v>
      </c>
      <c r="R521" s="236">
        <f>Q521*H521</f>
        <v>0.0031008000000000003</v>
      </c>
      <c r="S521" s="236">
        <v>0</v>
      </c>
      <c r="T521" s="237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38" t="s">
        <v>238</v>
      </c>
      <c r="AT521" s="238" t="s">
        <v>162</v>
      </c>
      <c r="AU521" s="238" t="s">
        <v>85</v>
      </c>
      <c r="AY521" s="17" t="s">
        <v>160</v>
      </c>
      <c r="BE521" s="239">
        <f>IF(N521="základní",J521,0)</f>
        <v>0</v>
      </c>
      <c r="BF521" s="239">
        <f>IF(N521="snížená",J521,0)</f>
        <v>0</v>
      </c>
      <c r="BG521" s="239">
        <f>IF(N521="zákl. přenesená",J521,0)</f>
        <v>0</v>
      </c>
      <c r="BH521" s="239">
        <f>IF(N521="sníž. přenesená",J521,0)</f>
        <v>0</v>
      </c>
      <c r="BI521" s="239">
        <f>IF(N521="nulová",J521,0)</f>
        <v>0</v>
      </c>
      <c r="BJ521" s="17" t="s">
        <v>83</v>
      </c>
      <c r="BK521" s="239">
        <f>ROUND(I521*H521,2)</f>
        <v>0</v>
      </c>
      <c r="BL521" s="17" t="s">
        <v>238</v>
      </c>
      <c r="BM521" s="238" t="s">
        <v>689</v>
      </c>
    </row>
    <row r="522" s="13" customFormat="1">
      <c r="A522" s="13"/>
      <c r="B522" s="240"/>
      <c r="C522" s="241"/>
      <c r="D522" s="242" t="s">
        <v>169</v>
      </c>
      <c r="E522" s="243" t="s">
        <v>1</v>
      </c>
      <c r="F522" s="244" t="s">
        <v>690</v>
      </c>
      <c r="G522" s="241"/>
      <c r="H522" s="245">
        <v>16.32</v>
      </c>
      <c r="I522" s="246"/>
      <c r="J522" s="241"/>
      <c r="K522" s="241"/>
      <c r="L522" s="247"/>
      <c r="M522" s="248"/>
      <c r="N522" s="249"/>
      <c r="O522" s="249"/>
      <c r="P522" s="249"/>
      <c r="Q522" s="249"/>
      <c r="R522" s="249"/>
      <c r="S522" s="249"/>
      <c r="T522" s="250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1" t="s">
        <v>169</v>
      </c>
      <c r="AU522" s="251" t="s">
        <v>85</v>
      </c>
      <c r="AV522" s="13" t="s">
        <v>85</v>
      </c>
      <c r="AW522" s="13" t="s">
        <v>32</v>
      </c>
      <c r="AX522" s="13" t="s">
        <v>76</v>
      </c>
      <c r="AY522" s="251" t="s">
        <v>160</v>
      </c>
    </row>
    <row r="523" s="14" customFormat="1">
      <c r="A523" s="14"/>
      <c r="B523" s="252"/>
      <c r="C523" s="253"/>
      <c r="D523" s="242" t="s">
        <v>169</v>
      </c>
      <c r="E523" s="254" t="s">
        <v>1</v>
      </c>
      <c r="F523" s="255" t="s">
        <v>171</v>
      </c>
      <c r="G523" s="253"/>
      <c r="H523" s="256">
        <v>16.32</v>
      </c>
      <c r="I523" s="257"/>
      <c r="J523" s="253"/>
      <c r="K523" s="253"/>
      <c r="L523" s="258"/>
      <c r="M523" s="259"/>
      <c r="N523" s="260"/>
      <c r="O523" s="260"/>
      <c r="P523" s="260"/>
      <c r="Q523" s="260"/>
      <c r="R523" s="260"/>
      <c r="S523" s="260"/>
      <c r="T523" s="261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2" t="s">
        <v>169</v>
      </c>
      <c r="AU523" s="262" t="s">
        <v>85</v>
      </c>
      <c r="AV523" s="14" t="s">
        <v>172</v>
      </c>
      <c r="AW523" s="14" t="s">
        <v>32</v>
      </c>
      <c r="AX523" s="14" t="s">
        <v>76</v>
      </c>
      <c r="AY523" s="262" t="s">
        <v>160</v>
      </c>
    </row>
    <row r="524" s="15" customFormat="1">
      <c r="A524" s="15"/>
      <c r="B524" s="263"/>
      <c r="C524" s="264"/>
      <c r="D524" s="242" t="s">
        <v>169</v>
      </c>
      <c r="E524" s="265" t="s">
        <v>1</v>
      </c>
      <c r="F524" s="266" t="s">
        <v>173</v>
      </c>
      <c r="G524" s="264"/>
      <c r="H524" s="267">
        <v>16.32</v>
      </c>
      <c r="I524" s="268"/>
      <c r="J524" s="264"/>
      <c r="K524" s="264"/>
      <c r="L524" s="269"/>
      <c r="M524" s="270"/>
      <c r="N524" s="271"/>
      <c r="O524" s="271"/>
      <c r="P524" s="271"/>
      <c r="Q524" s="271"/>
      <c r="R524" s="271"/>
      <c r="S524" s="271"/>
      <c r="T524" s="272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73" t="s">
        <v>169</v>
      </c>
      <c r="AU524" s="273" t="s">
        <v>85</v>
      </c>
      <c r="AV524" s="15" t="s">
        <v>167</v>
      </c>
      <c r="AW524" s="15" t="s">
        <v>32</v>
      </c>
      <c r="AX524" s="15" t="s">
        <v>83</v>
      </c>
      <c r="AY524" s="273" t="s">
        <v>160</v>
      </c>
    </row>
    <row r="525" s="2" customFormat="1" ht="24.15" customHeight="1">
      <c r="A525" s="38"/>
      <c r="B525" s="39"/>
      <c r="C525" s="274" t="s">
        <v>691</v>
      </c>
      <c r="D525" s="274" t="s">
        <v>211</v>
      </c>
      <c r="E525" s="275" t="s">
        <v>692</v>
      </c>
      <c r="F525" s="276" t="s">
        <v>693</v>
      </c>
      <c r="G525" s="277" t="s">
        <v>165</v>
      </c>
      <c r="H525" s="278">
        <v>17.135999999999999</v>
      </c>
      <c r="I525" s="279"/>
      <c r="J525" s="280">
        <f>ROUND(I525*H525,2)</f>
        <v>0</v>
      </c>
      <c r="K525" s="276" t="s">
        <v>166</v>
      </c>
      <c r="L525" s="281"/>
      <c r="M525" s="282" t="s">
        <v>1</v>
      </c>
      <c r="N525" s="283" t="s">
        <v>41</v>
      </c>
      <c r="O525" s="91"/>
      <c r="P525" s="236">
        <f>O525*H525</f>
        <v>0</v>
      </c>
      <c r="Q525" s="236">
        <v>0.0070000000000000001</v>
      </c>
      <c r="R525" s="236">
        <f>Q525*H525</f>
        <v>0.119952</v>
      </c>
      <c r="S525" s="236">
        <v>0</v>
      </c>
      <c r="T525" s="237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38" t="s">
        <v>319</v>
      </c>
      <c r="AT525" s="238" t="s">
        <v>211</v>
      </c>
      <c r="AU525" s="238" t="s">
        <v>85</v>
      </c>
      <c r="AY525" s="17" t="s">
        <v>160</v>
      </c>
      <c r="BE525" s="239">
        <f>IF(N525="základní",J525,0)</f>
        <v>0</v>
      </c>
      <c r="BF525" s="239">
        <f>IF(N525="snížená",J525,0)</f>
        <v>0</v>
      </c>
      <c r="BG525" s="239">
        <f>IF(N525="zákl. přenesená",J525,0)</f>
        <v>0</v>
      </c>
      <c r="BH525" s="239">
        <f>IF(N525="sníž. přenesená",J525,0)</f>
        <v>0</v>
      </c>
      <c r="BI525" s="239">
        <f>IF(N525="nulová",J525,0)</f>
        <v>0</v>
      </c>
      <c r="BJ525" s="17" t="s">
        <v>83</v>
      </c>
      <c r="BK525" s="239">
        <f>ROUND(I525*H525,2)</f>
        <v>0</v>
      </c>
      <c r="BL525" s="17" t="s">
        <v>238</v>
      </c>
      <c r="BM525" s="238" t="s">
        <v>694</v>
      </c>
    </row>
    <row r="526" s="13" customFormat="1">
      <c r="A526" s="13"/>
      <c r="B526" s="240"/>
      <c r="C526" s="241"/>
      <c r="D526" s="242" t="s">
        <v>169</v>
      </c>
      <c r="E526" s="241"/>
      <c r="F526" s="244" t="s">
        <v>695</v>
      </c>
      <c r="G526" s="241"/>
      <c r="H526" s="245">
        <v>17.135999999999999</v>
      </c>
      <c r="I526" s="246"/>
      <c r="J526" s="241"/>
      <c r="K526" s="241"/>
      <c r="L526" s="247"/>
      <c r="M526" s="248"/>
      <c r="N526" s="249"/>
      <c r="O526" s="249"/>
      <c r="P526" s="249"/>
      <c r="Q526" s="249"/>
      <c r="R526" s="249"/>
      <c r="S526" s="249"/>
      <c r="T526" s="250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1" t="s">
        <v>169</v>
      </c>
      <c r="AU526" s="251" t="s">
        <v>85</v>
      </c>
      <c r="AV526" s="13" t="s">
        <v>85</v>
      </c>
      <c r="AW526" s="13" t="s">
        <v>4</v>
      </c>
      <c r="AX526" s="13" t="s">
        <v>83</v>
      </c>
      <c r="AY526" s="251" t="s">
        <v>160</v>
      </c>
    </row>
    <row r="527" s="2" customFormat="1" ht="24.15" customHeight="1">
      <c r="A527" s="38"/>
      <c r="B527" s="39"/>
      <c r="C527" s="227" t="s">
        <v>696</v>
      </c>
      <c r="D527" s="227" t="s">
        <v>162</v>
      </c>
      <c r="E527" s="228" t="s">
        <v>697</v>
      </c>
      <c r="F527" s="229" t="s">
        <v>698</v>
      </c>
      <c r="G527" s="230" t="s">
        <v>656</v>
      </c>
      <c r="H527" s="284"/>
      <c r="I527" s="232"/>
      <c r="J527" s="233">
        <f>ROUND(I527*H527,2)</f>
        <v>0</v>
      </c>
      <c r="K527" s="229" t="s">
        <v>166</v>
      </c>
      <c r="L527" s="44"/>
      <c r="M527" s="234" t="s">
        <v>1</v>
      </c>
      <c r="N527" s="235" t="s">
        <v>41</v>
      </c>
      <c r="O527" s="91"/>
      <c r="P527" s="236">
        <f>O527*H527</f>
        <v>0</v>
      </c>
      <c r="Q527" s="236">
        <v>0</v>
      </c>
      <c r="R527" s="236">
        <f>Q527*H527</f>
        <v>0</v>
      </c>
      <c r="S527" s="236">
        <v>0</v>
      </c>
      <c r="T527" s="237">
        <f>S527*H527</f>
        <v>0</v>
      </c>
      <c r="U527" s="38"/>
      <c r="V527" s="38"/>
      <c r="W527" s="38"/>
      <c r="X527" s="38"/>
      <c r="Y527" s="38"/>
      <c r="Z527" s="38"/>
      <c r="AA527" s="38"/>
      <c r="AB527" s="38"/>
      <c r="AC527" s="38"/>
      <c r="AD527" s="38"/>
      <c r="AE527" s="38"/>
      <c r="AR527" s="238" t="s">
        <v>238</v>
      </c>
      <c r="AT527" s="238" t="s">
        <v>162</v>
      </c>
      <c r="AU527" s="238" t="s">
        <v>85</v>
      </c>
      <c r="AY527" s="17" t="s">
        <v>160</v>
      </c>
      <c r="BE527" s="239">
        <f>IF(N527="základní",J527,0)</f>
        <v>0</v>
      </c>
      <c r="BF527" s="239">
        <f>IF(N527="snížená",J527,0)</f>
        <v>0</v>
      </c>
      <c r="BG527" s="239">
        <f>IF(N527="zákl. přenesená",J527,0)</f>
        <v>0</v>
      </c>
      <c r="BH527" s="239">
        <f>IF(N527="sníž. přenesená",J527,0)</f>
        <v>0</v>
      </c>
      <c r="BI527" s="239">
        <f>IF(N527="nulová",J527,0)</f>
        <v>0</v>
      </c>
      <c r="BJ527" s="17" t="s">
        <v>83</v>
      </c>
      <c r="BK527" s="239">
        <f>ROUND(I527*H527,2)</f>
        <v>0</v>
      </c>
      <c r="BL527" s="17" t="s">
        <v>238</v>
      </c>
      <c r="BM527" s="238" t="s">
        <v>699</v>
      </c>
    </row>
    <row r="528" s="12" customFormat="1" ht="22.8" customHeight="1">
      <c r="A528" s="12"/>
      <c r="B528" s="211"/>
      <c r="C528" s="212"/>
      <c r="D528" s="213" t="s">
        <v>75</v>
      </c>
      <c r="E528" s="225" t="s">
        <v>700</v>
      </c>
      <c r="F528" s="225" t="s">
        <v>701</v>
      </c>
      <c r="G528" s="212"/>
      <c r="H528" s="212"/>
      <c r="I528" s="215"/>
      <c r="J528" s="226">
        <f>BK528</f>
        <v>0</v>
      </c>
      <c r="K528" s="212"/>
      <c r="L528" s="217"/>
      <c r="M528" s="218"/>
      <c r="N528" s="219"/>
      <c r="O528" s="219"/>
      <c r="P528" s="220">
        <f>SUM(P529:P531)</f>
        <v>0</v>
      </c>
      <c r="Q528" s="219"/>
      <c r="R528" s="220">
        <f>SUM(R529:R531)</f>
        <v>0.0042399999999999998</v>
      </c>
      <c r="S528" s="219"/>
      <c r="T528" s="221">
        <f>SUM(T529:T531)</f>
        <v>0.034099999999999998</v>
      </c>
      <c r="U528" s="12"/>
      <c r="V528" s="12"/>
      <c r="W528" s="12"/>
      <c r="X528" s="12"/>
      <c r="Y528" s="12"/>
      <c r="Z528" s="12"/>
      <c r="AA528" s="12"/>
      <c r="AB528" s="12"/>
      <c r="AC528" s="12"/>
      <c r="AD528" s="12"/>
      <c r="AE528" s="12"/>
      <c r="AR528" s="222" t="s">
        <v>85</v>
      </c>
      <c r="AT528" s="223" t="s">
        <v>75</v>
      </c>
      <c r="AU528" s="223" t="s">
        <v>83</v>
      </c>
      <c r="AY528" s="222" t="s">
        <v>160</v>
      </c>
      <c r="BK528" s="224">
        <f>SUM(BK529:BK531)</f>
        <v>0</v>
      </c>
    </row>
    <row r="529" s="2" customFormat="1" ht="16.5" customHeight="1">
      <c r="A529" s="38"/>
      <c r="B529" s="39"/>
      <c r="C529" s="227" t="s">
        <v>702</v>
      </c>
      <c r="D529" s="227" t="s">
        <v>162</v>
      </c>
      <c r="E529" s="228" t="s">
        <v>703</v>
      </c>
      <c r="F529" s="229" t="s">
        <v>704</v>
      </c>
      <c r="G529" s="230" t="s">
        <v>463</v>
      </c>
      <c r="H529" s="231">
        <v>2</v>
      </c>
      <c r="I529" s="232"/>
      <c r="J529" s="233">
        <f>ROUND(I529*H529,2)</f>
        <v>0</v>
      </c>
      <c r="K529" s="229" t="s">
        <v>166</v>
      </c>
      <c r="L529" s="44"/>
      <c r="M529" s="234" t="s">
        <v>1</v>
      </c>
      <c r="N529" s="235" t="s">
        <v>41</v>
      </c>
      <c r="O529" s="91"/>
      <c r="P529" s="236">
        <f>O529*H529</f>
        <v>0</v>
      </c>
      <c r="Q529" s="236">
        <v>0</v>
      </c>
      <c r="R529" s="236">
        <f>Q529*H529</f>
        <v>0</v>
      </c>
      <c r="S529" s="236">
        <v>0.017049999999999999</v>
      </c>
      <c r="T529" s="237">
        <f>S529*H529</f>
        <v>0.034099999999999998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38" t="s">
        <v>238</v>
      </c>
      <c r="AT529" s="238" t="s">
        <v>162</v>
      </c>
      <c r="AU529" s="238" t="s">
        <v>85</v>
      </c>
      <c r="AY529" s="17" t="s">
        <v>160</v>
      </c>
      <c r="BE529" s="239">
        <f>IF(N529="základní",J529,0)</f>
        <v>0</v>
      </c>
      <c r="BF529" s="239">
        <f>IF(N529="snížená",J529,0)</f>
        <v>0</v>
      </c>
      <c r="BG529" s="239">
        <f>IF(N529="zákl. přenesená",J529,0)</f>
        <v>0</v>
      </c>
      <c r="BH529" s="239">
        <f>IF(N529="sníž. přenesená",J529,0)</f>
        <v>0</v>
      </c>
      <c r="BI529" s="239">
        <f>IF(N529="nulová",J529,0)</f>
        <v>0</v>
      </c>
      <c r="BJ529" s="17" t="s">
        <v>83</v>
      </c>
      <c r="BK529" s="239">
        <f>ROUND(I529*H529,2)</f>
        <v>0</v>
      </c>
      <c r="BL529" s="17" t="s">
        <v>238</v>
      </c>
      <c r="BM529" s="238" t="s">
        <v>705</v>
      </c>
    </row>
    <row r="530" s="2" customFormat="1" ht="24.15" customHeight="1">
      <c r="A530" s="38"/>
      <c r="B530" s="39"/>
      <c r="C530" s="227" t="s">
        <v>706</v>
      </c>
      <c r="D530" s="227" t="s">
        <v>162</v>
      </c>
      <c r="E530" s="228" t="s">
        <v>707</v>
      </c>
      <c r="F530" s="229" t="s">
        <v>708</v>
      </c>
      <c r="G530" s="230" t="s">
        <v>463</v>
      </c>
      <c r="H530" s="231">
        <v>2</v>
      </c>
      <c r="I530" s="232"/>
      <c r="J530" s="233">
        <f>ROUND(I530*H530,2)</f>
        <v>0</v>
      </c>
      <c r="K530" s="229" t="s">
        <v>166</v>
      </c>
      <c r="L530" s="44"/>
      <c r="M530" s="234" t="s">
        <v>1</v>
      </c>
      <c r="N530" s="235" t="s">
        <v>41</v>
      </c>
      <c r="O530" s="91"/>
      <c r="P530" s="236">
        <f>O530*H530</f>
        <v>0</v>
      </c>
      <c r="Q530" s="236">
        <v>0.0021199999999999999</v>
      </c>
      <c r="R530" s="236">
        <f>Q530*H530</f>
        <v>0.0042399999999999998</v>
      </c>
      <c r="S530" s="236">
        <v>0</v>
      </c>
      <c r="T530" s="237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38" t="s">
        <v>238</v>
      </c>
      <c r="AT530" s="238" t="s">
        <v>162</v>
      </c>
      <c r="AU530" s="238" t="s">
        <v>85</v>
      </c>
      <c r="AY530" s="17" t="s">
        <v>160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7" t="s">
        <v>83</v>
      </c>
      <c r="BK530" s="239">
        <f>ROUND(I530*H530,2)</f>
        <v>0</v>
      </c>
      <c r="BL530" s="17" t="s">
        <v>238</v>
      </c>
      <c r="BM530" s="238" t="s">
        <v>709</v>
      </c>
    </row>
    <row r="531" s="2" customFormat="1" ht="24.15" customHeight="1">
      <c r="A531" s="38"/>
      <c r="B531" s="39"/>
      <c r="C531" s="227" t="s">
        <v>710</v>
      </c>
      <c r="D531" s="227" t="s">
        <v>162</v>
      </c>
      <c r="E531" s="228" t="s">
        <v>711</v>
      </c>
      <c r="F531" s="229" t="s">
        <v>712</v>
      </c>
      <c r="G531" s="230" t="s">
        <v>656</v>
      </c>
      <c r="H531" s="284"/>
      <c r="I531" s="232"/>
      <c r="J531" s="233">
        <f>ROUND(I531*H531,2)</f>
        <v>0</v>
      </c>
      <c r="K531" s="229" t="s">
        <v>166</v>
      </c>
      <c r="L531" s="44"/>
      <c r="M531" s="234" t="s">
        <v>1</v>
      </c>
      <c r="N531" s="235" t="s">
        <v>41</v>
      </c>
      <c r="O531" s="91"/>
      <c r="P531" s="236">
        <f>O531*H531</f>
        <v>0</v>
      </c>
      <c r="Q531" s="236">
        <v>0</v>
      </c>
      <c r="R531" s="236">
        <f>Q531*H531</f>
        <v>0</v>
      </c>
      <c r="S531" s="236">
        <v>0</v>
      </c>
      <c r="T531" s="237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38" t="s">
        <v>238</v>
      </c>
      <c r="AT531" s="238" t="s">
        <v>162</v>
      </c>
      <c r="AU531" s="238" t="s">
        <v>85</v>
      </c>
      <c r="AY531" s="17" t="s">
        <v>160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7" t="s">
        <v>83</v>
      </c>
      <c r="BK531" s="239">
        <f>ROUND(I531*H531,2)</f>
        <v>0</v>
      </c>
      <c r="BL531" s="17" t="s">
        <v>238</v>
      </c>
      <c r="BM531" s="238" t="s">
        <v>713</v>
      </c>
    </row>
    <row r="532" s="12" customFormat="1" ht="22.8" customHeight="1">
      <c r="A532" s="12"/>
      <c r="B532" s="211"/>
      <c r="C532" s="212"/>
      <c r="D532" s="213" t="s">
        <v>75</v>
      </c>
      <c r="E532" s="225" t="s">
        <v>714</v>
      </c>
      <c r="F532" s="225" t="s">
        <v>715</v>
      </c>
      <c r="G532" s="212"/>
      <c r="H532" s="212"/>
      <c r="I532" s="215"/>
      <c r="J532" s="226">
        <f>BK532</f>
        <v>0</v>
      </c>
      <c r="K532" s="212"/>
      <c r="L532" s="217"/>
      <c r="M532" s="218"/>
      <c r="N532" s="219"/>
      <c r="O532" s="219"/>
      <c r="P532" s="220">
        <f>P533</f>
        <v>0</v>
      </c>
      <c r="Q532" s="219"/>
      <c r="R532" s="220">
        <f>R533</f>
        <v>0</v>
      </c>
      <c r="S532" s="219"/>
      <c r="T532" s="221">
        <f>T533</f>
        <v>0.02</v>
      </c>
      <c r="U532" s="12"/>
      <c r="V532" s="12"/>
      <c r="W532" s="12"/>
      <c r="X532" s="12"/>
      <c r="Y532" s="12"/>
      <c r="Z532" s="12"/>
      <c r="AA532" s="12"/>
      <c r="AB532" s="12"/>
      <c r="AC532" s="12"/>
      <c r="AD532" s="12"/>
      <c r="AE532" s="12"/>
      <c r="AR532" s="222" t="s">
        <v>85</v>
      </c>
      <c r="AT532" s="223" t="s">
        <v>75</v>
      </c>
      <c r="AU532" s="223" t="s">
        <v>83</v>
      </c>
      <c r="AY532" s="222" t="s">
        <v>160</v>
      </c>
      <c r="BK532" s="224">
        <f>BK533</f>
        <v>0</v>
      </c>
    </row>
    <row r="533" s="2" customFormat="1" ht="24.15" customHeight="1">
      <c r="A533" s="38"/>
      <c r="B533" s="39"/>
      <c r="C533" s="227" t="s">
        <v>716</v>
      </c>
      <c r="D533" s="227" t="s">
        <v>162</v>
      </c>
      <c r="E533" s="228" t="s">
        <v>717</v>
      </c>
      <c r="F533" s="229" t="s">
        <v>718</v>
      </c>
      <c r="G533" s="230" t="s">
        <v>463</v>
      </c>
      <c r="H533" s="231">
        <v>1</v>
      </c>
      <c r="I533" s="232"/>
      <c r="J533" s="233">
        <f>ROUND(I533*H533,2)</f>
        <v>0</v>
      </c>
      <c r="K533" s="229" t="s">
        <v>166</v>
      </c>
      <c r="L533" s="44"/>
      <c r="M533" s="234" t="s">
        <v>1</v>
      </c>
      <c r="N533" s="235" t="s">
        <v>41</v>
      </c>
      <c r="O533" s="91"/>
      <c r="P533" s="236">
        <f>O533*H533</f>
        <v>0</v>
      </c>
      <c r="Q533" s="236">
        <v>0</v>
      </c>
      <c r="R533" s="236">
        <f>Q533*H533</f>
        <v>0</v>
      </c>
      <c r="S533" s="236">
        <v>0.02</v>
      </c>
      <c r="T533" s="237">
        <f>S533*H533</f>
        <v>0.02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38" t="s">
        <v>238</v>
      </c>
      <c r="AT533" s="238" t="s">
        <v>162</v>
      </c>
      <c r="AU533" s="238" t="s">
        <v>85</v>
      </c>
      <c r="AY533" s="17" t="s">
        <v>160</v>
      </c>
      <c r="BE533" s="239">
        <f>IF(N533="základní",J533,0)</f>
        <v>0</v>
      </c>
      <c r="BF533" s="239">
        <f>IF(N533="snížená",J533,0)</f>
        <v>0</v>
      </c>
      <c r="BG533" s="239">
        <f>IF(N533="zákl. přenesená",J533,0)</f>
        <v>0</v>
      </c>
      <c r="BH533" s="239">
        <f>IF(N533="sníž. přenesená",J533,0)</f>
        <v>0</v>
      </c>
      <c r="BI533" s="239">
        <f>IF(N533="nulová",J533,0)</f>
        <v>0</v>
      </c>
      <c r="BJ533" s="17" t="s">
        <v>83</v>
      </c>
      <c r="BK533" s="239">
        <f>ROUND(I533*H533,2)</f>
        <v>0</v>
      </c>
      <c r="BL533" s="17" t="s">
        <v>238</v>
      </c>
      <c r="BM533" s="238" t="s">
        <v>719</v>
      </c>
    </row>
    <row r="534" s="12" customFormat="1" ht="22.8" customHeight="1">
      <c r="A534" s="12"/>
      <c r="B534" s="211"/>
      <c r="C534" s="212"/>
      <c r="D534" s="213" t="s">
        <v>75</v>
      </c>
      <c r="E534" s="225" t="s">
        <v>720</v>
      </c>
      <c r="F534" s="225" t="s">
        <v>721</v>
      </c>
      <c r="G534" s="212"/>
      <c r="H534" s="212"/>
      <c r="I534" s="215"/>
      <c r="J534" s="226">
        <f>BK534</f>
        <v>0</v>
      </c>
      <c r="K534" s="212"/>
      <c r="L534" s="217"/>
      <c r="M534" s="218"/>
      <c r="N534" s="219"/>
      <c r="O534" s="219"/>
      <c r="P534" s="220">
        <f>SUM(P535:P538)</f>
        <v>0</v>
      </c>
      <c r="Q534" s="219"/>
      <c r="R534" s="220">
        <f>SUM(R535:R538)</f>
        <v>0</v>
      </c>
      <c r="S534" s="219"/>
      <c r="T534" s="221">
        <f>SUM(T535:T538)</f>
        <v>0.020084000000000001</v>
      </c>
      <c r="U534" s="12"/>
      <c r="V534" s="12"/>
      <c r="W534" s="12"/>
      <c r="X534" s="12"/>
      <c r="Y534" s="12"/>
      <c r="Z534" s="12"/>
      <c r="AA534" s="12"/>
      <c r="AB534" s="12"/>
      <c r="AC534" s="12"/>
      <c r="AD534" s="12"/>
      <c r="AE534" s="12"/>
      <c r="AR534" s="222" t="s">
        <v>85</v>
      </c>
      <c r="AT534" s="223" t="s">
        <v>75</v>
      </c>
      <c r="AU534" s="223" t="s">
        <v>83</v>
      </c>
      <c r="AY534" s="222" t="s">
        <v>160</v>
      </c>
      <c r="BK534" s="224">
        <f>SUM(BK535:BK538)</f>
        <v>0</v>
      </c>
    </row>
    <row r="535" s="2" customFormat="1" ht="33" customHeight="1">
      <c r="A535" s="38"/>
      <c r="B535" s="39"/>
      <c r="C535" s="227" t="s">
        <v>722</v>
      </c>
      <c r="D535" s="227" t="s">
        <v>162</v>
      </c>
      <c r="E535" s="228" t="s">
        <v>723</v>
      </c>
      <c r="F535" s="229" t="s">
        <v>724</v>
      </c>
      <c r="G535" s="230" t="s">
        <v>725</v>
      </c>
      <c r="H535" s="231">
        <v>1</v>
      </c>
      <c r="I535" s="232"/>
      <c r="J535" s="233">
        <f>ROUND(I535*H535,2)</f>
        <v>0</v>
      </c>
      <c r="K535" s="229" t="s">
        <v>1</v>
      </c>
      <c r="L535" s="44"/>
      <c r="M535" s="234" t="s">
        <v>1</v>
      </c>
      <c r="N535" s="235" t="s">
        <v>41</v>
      </c>
      <c r="O535" s="91"/>
      <c r="P535" s="236">
        <f>O535*H535</f>
        <v>0</v>
      </c>
      <c r="Q535" s="236">
        <v>0</v>
      </c>
      <c r="R535" s="236">
        <f>Q535*H535</f>
        <v>0</v>
      </c>
      <c r="S535" s="236">
        <v>0</v>
      </c>
      <c r="T535" s="237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38" t="s">
        <v>238</v>
      </c>
      <c r="AT535" s="238" t="s">
        <v>162</v>
      </c>
      <c r="AU535" s="238" t="s">
        <v>85</v>
      </c>
      <c r="AY535" s="17" t="s">
        <v>160</v>
      </c>
      <c r="BE535" s="239">
        <f>IF(N535="základní",J535,0)</f>
        <v>0</v>
      </c>
      <c r="BF535" s="239">
        <f>IF(N535="snížená",J535,0)</f>
        <v>0</v>
      </c>
      <c r="BG535" s="239">
        <f>IF(N535="zákl. přenesená",J535,0)</f>
        <v>0</v>
      </c>
      <c r="BH535" s="239">
        <f>IF(N535="sníž. přenesená",J535,0)</f>
        <v>0</v>
      </c>
      <c r="BI535" s="239">
        <f>IF(N535="nulová",J535,0)</f>
        <v>0</v>
      </c>
      <c r="BJ535" s="17" t="s">
        <v>83</v>
      </c>
      <c r="BK535" s="239">
        <f>ROUND(I535*H535,2)</f>
        <v>0</v>
      </c>
      <c r="BL535" s="17" t="s">
        <v>238</v>
      </c>
      <c r="BM535" s="238" t="s">
        <v>726</v>
      </c>
    </row>
    <row r="536" s="2" customFormat="1" ht="37.8" customHeight="1">
      <c r="A536" s="38"/>
      <c r="B536" s="39"/>
      <c r="C536" s="227" t="s">
        <v>727</v>
      </c>
      <c r="D536" s="227" t="s">
        <v>162</v>
      </c>
      <c r="E536" s="228" t="s">
        <v>728</v>
      </c>
      <c r="F536" s="229" t="s">
        <v>729</v>
      </c>
      <c r="G536" s="230" t="s">
        <v>322</v>
      </c>
      <c r="H536" s="231">
        <v>3.1000000000000001</v>
      </c>
      <c r="I536" s="232"/>
      <c r="J536" s="233">
        <f>ROUND(I536*H536,2)</f>
        <v>0</v>
      </c>
      <c r="K536" s="229" t="s">
        <v>166</v>
      </c>
      <c r="L536" s="44"/>
      <c r="M536" s="234" t="s">
        <v>1</v>
      </c>
      <c r="N536" s="235" t="s">
        <v>41</v>
      </c>
      <c r="O536" s="91"/>
      <c r="P536" s="236">
        <f>O536*H536</f>
        <v>0</v>
      </c>
      <c r="Q536" s="236">
        <v>0</v>
      </c>
      <c r="R536" s="236">
        <f>Q536*H536</f>
        <v>0</v>
      </c>
      <c r="S536" s="236">
        <v>0.00464</v>
      </c>
      <c r="T536" s="237">
        <f>S536*H536</f>
        <v>0.014384000000000001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38" t="s">
        <v>238</v>
      </c>
      <c r="AT536" s="238" t="s">
        <v>162</v>
      </c>
      <c r="AU536" s="238" t="s">
        <v>85</v>
      </c>
      <c r="AY536" s="17" t="s">
        <v>160</v>
      </c>
      <c r="BE536" s="239">
        <f>IF(N536="základní",J536,0)</f>
        <v>0</v>
      </c>
      <c r="BF536" s="239">
        <f>IF(N536="snížená",J536,0)</f>
        <v>0</v>
      </c>
      <c r="BG536" s="239">
        <f>IF(N536="zákl. přenesená",J536,0)</f>
        <v>0</v>
      </c>
      <c r="BH536" s="239">
        <f>IF(N536="sníž. přenesená",J536,0)</f>
        <v>0</v>
      </c>
      <c r="BI536" s="239">
        <f>IF(N536="nulová",J536,0)</f>
        <v>0</v>
      </c>
      <c r="BJ536" s="17" t="s">
        <v>83</v>
      </c>
      <c r="BK536" s="239">
        <f>ROUND(I536*H536,2)</f>
        <v>0</v>
      </c>
      <c r="BL536" s="17" t="s">
        <v>238</v>
      </c>
      <c r="BM536" s="238" t="s">
        <v>730</v>
      </c>
    </row>
    <row r="537" s="2" customFormat="1" ht="37.8" customHeight="1">
      <c r="A537" s="38"/>
      <c r="B537" s="39"/>
      <c r="C537" s="227" t="s">
        <v>731</v>
      </c>
      <c r="D537" s="227" t="s">
        <v>162</v>
      </c>
      <c r="E537" s="228" t="s">
        <v>732</v>
      </c>
      <c r="F537" s="229" t="s">
        <v>733</v>
      </c>
      <c r="G537" s="230" t="s">
        <v>463</v>
      </c>
      <c r="H537" s="231">
        <v>1</v>
      </c>
      <c r="I537" s="232"/>
      <c r="J537" s="233">
        <f>ROUND(I537*H537,2)</f>
        <v>0</v>
      </c>
      <c r="K537" s="229" t="s">
        <v>166</v>
      </c>
      <c r="L537" s="44"/>
      <c r="M537" s="234" t="s">
        <v>1</v>
      </c>
      <c r="N537" s="235" t="s">
        <v>41</v>
      </c>
      <c r="O537" s="91"/>
      <c r="P537" s="236">
        <f>O537*H537</f>
        <v>0</v>
      </c>
      <c r="Q537" s="236">
        <v>0</v>
      </c>
      <c r="R537" s="236">
        <f>Q537*H537</f>
        <v>0</v>
      </c>
      <c r="S537" s="236">
        <v>0.0057000000000000002</v>
      </c>
      <c r="T537" s="237">
        <f>S537*H537</f>
        <v>0.0057000000000000002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38" t="s">
        <v>238</v>
      </c>
      <c r="AT537" s="238" t="s">
        <v>162</v>
      </c>
      <c r="AU537" s="238" t="s">
        <v>85</v>
      </c>
      <c r="AY537" s="17" t="s">
        <v>160</v>
      </c>
      <c r="BE537" s="239">
        <f>IF(N537="základní",J537,0)</f>
        <v>0</v>
      </c>
      <c r="BF537" s="239">
        <f>IF(N537="snížená",J537,0)</f>
        <v>0</v>
      </c>
      <c r="BG537" s="239">
        <f>IF(N537="zákl. přenesená",J537,0)</f>
        <v>0</v>
      </c>
      <c r="BH537" s="239">
        <f>IF(N537="sníž. přenesená",J537,0)</f>
        <v>0</v>
      </c>
      <c r="BI537" s="239">
        <f>IF(N537="nulová",J537,0)</f>
        <v>0</v>
      </c>
      <c r="BJ537" s="17" t="s">
        <v>83</v>
      </c>
      <c r="BK537" s="239">
        <f>ROUND(I537*H537,2)</f>
        <v>0</v>
      </c>
      <c r="BL537" s="17" t="s">
        <v>238</v>
      </c>
      <c r="BM537" s="238" t="s">
        <v>734</v>
      </c>
    </row>
    <row r="538" s="2" customFormat="1" ht="24.15" customHeight="1">
      <c r="A538" s="38"/>
      <c r="B538" s="39"/>
      <c r="C538" s="227" t="s">
        <v>735</v>
      </c>
      <c r="D538" s="227" t="s">
        <v>162</v>
      </c>
      <c r="E538" s="228" t="s">
        <v>736</v>
      </c>
      <c r="F538" s="229" t="s">
        <v>737</v>
      </c>
      <c r="G538" s="230" t="s">
        <v>656</v>
      </c>
      <c r="H538" s="284"/>
      <c r="I538" s="232"/>
      <c r="J538" s="233">
        <f>ROUND(I538*H538,2)</f>
        <v>0</v>
      </c>
      <c r="K538" s="229" t="s">
        <v>166</v>
      </c>
      <c r="L538" s="44"/>
      <c r="M538" s="234" t="s">
        <v>1</v>
      </c>
      <c r="N538" s="235" t="s">
        <v>41</v>
      </c>
      <c r="O538" s="91"/>
      <c r="P538" s="236">
        <f>O538*H538</f>
        <v>0</v>
      </c>
      <c r="Q538" s="236">
        <v>0</v>
      </c>
      <c r="R538" s="236">
        <f>Q538*H538</f>
        <v>0</v>
      </c>
      <c r="S538" s="236">
        <v>0</v>
      </c>
      <c r="T538" s="237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38" t="s">
        <v>238</v>
      </c>
      <c r="AT538" s="238" t="s">
        <v>162</v>
      </c>
      <c r="AU538" s="238" t="s">
        <v>85</v>
      </c>
      <c r="AY538" s="17" t="s">
        <v>160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7" t="s">
        <v>83</v>
      </c>
      <c r="BK538" s="239">
        <f>ROUND(I538*H538,2)</f>
        <v>0</v>
      </c>
      <c r="BL538" s="17" t="s">
        <v>238</v>
      </c>
      <c r="BM538" s="238" t="s">
        <v>738</v>
      </c>
    </row>
    <row r="539" s="12" customFormat="1" ht="22.8" customHeight="1">
      <c r="A539" s="12"/>
      <c r="B539" s="211"/>
      <c r="C539" s="212"/>
      <c r="D539" s="213" t="s">
        <v>75</v>
      </c>
      <c r="E539" s="225" t="s">
        <v>739</v>
      </c>
      <c r="F539" s="225" t="s">
        <v>740</v>
      </c>
      <c r="G539" s="212"/>
      <c r="H539" s="212"/>
      <c r="I539" s="215"/>
      <c r="J539" s="226">
        <f>BK539</f>
        <v>0</v>
      </c>
      <c r="K539" s="212"/>
      <c r="L539" s="217"/>
      <c r="M539" s="218"/>
      <c r="N539" s="219"/>
      <c r="O539" s="219"/>
      <c r="P539" s="220">
        <f>SUM(P540:P549)</f>
        <v>0</v>
      </c>
      <c r="Q539" s="219"/>
      <c r="R539" s="220">
        <f>SUM(R540:R549)</f>
        <v>1.5997261</v>
      </c>
      <c r="S539" s="219"/>
      <c r="T539" s="221">
        <f>SUM(T540:T549)</f>
        <v>0</v>
      </c>
      <c r="U539" s="12"/>
      <c r="V539" s="12"/>
      <c r="W539" s="12"/>
      <c r="X539" s="12"/>
      <c r="Y539" s="12"/>
      <c r="Z539" s="12"/>
      <c r="AA539" s="12"/>
      <c r="AB539" s="12"/>
      <c r="AC539" s="12"/>
      <c r="AD539" s="12"/>
      <c r="AE539" s="12"/>
      <c r="AR539" s="222" t="s">
        <v>85</v>
      </c>
      <c r="AT539" s="223" t="s">
        <v>75</v>
      </c>
      <c r="AU539" s="223" t="s">
        <v>83</v>
      </c>
      <c r="AY539" s="222" t="s">
        <v>160</v>
      </c>
      <c r="BK539" s="224">
        <f>SUM(BK540:BK549)</f>
        <v>0</v>
      </c>
    </row>
    <row r="540" s="2" customFormat="1" ht="33" customHeight="1">
      <c r="A540" s="38"/>
      <c r="B540" s="39"/>
      <c r="C540" s="227" t="s">
        <v>741</v>
      </c>
      <c r="D540" s="227" t="s">
        <v>162</v>
      </c>
      <c r="E540" s="228" t="s">
        <v>742</v>
      </c>
      <c r="F540" s="229" t="s">
        <v>743</v>
      </c>
      <c r="G540" s="230" t="s">
        <v>165</v>
      </c>
      <c r="H540" s="231">
        <v>54.795000000000002</v>
      </c>
      <c r="I540" s="232"/>
      <c r="J540" s="233">
        <f>ROUND(I540*H540,2)</f>
        <v>0</v>
      </c>
      <c r="K540" s="229" t="s">
        <v>166</v>
      </c>
      <c r="L540" s="44"/>
      <c r="M540" s="234" t="s">
        <v>1</v>
      </c>
      <c r="N540" s="235" t="s">
        <v>41</v>
      </c>
      <c r="O540" s="91"/>
      <c r="P540" s="236">
        <f>O540*H540</f>
        <v>0</v>
      </c>
      <c r="Q540" s="236">
        <v>0.027779999999999999</v>
      </c>
      <c r="R540" s="236">
        <f>Q540*H540</f>
        <v>1.5222051000000001</v>
      </c>
      <c r="S540" s="236">
        <v>0</v>
      </c>
      <c r="T540" s="237">
        <f>S540*H540</f>
        <v>0</v>
      </c>
      <c r="U540" s="38"/>
      <c r="V540" s="38"/>
      <c r="W540" s="38"/>
      <c r="X540" s="38"/>
      <c r="Y540" s="38"/>
      <c r="Z540" s="38"/>
      <c r="AA540" s="38"/>
      <c r="AB540" s="38"/>
      <c r="AC540" s="38"/>
      <c r="AD540" s="38"/>
      <c r="AE540" s="38"/>
      <c r="AR540" s="238" t="s">
        <v>238</v>
      </c>
      <c r="AT540" s="238" t="s">
        <v>162</v>
      </c>
      <c r="AU540" s="238" t="s">
        <v>85</v>
      </c>
      <c r="AY540" s="17" t="s">
        <v>160</v>
      </c>
      <c r="BE540" s="239">
        <f>IF(N540="základní",J540,0)</f>
        <v>0</v>
      </c>
      <c r="BF540" s="239">
        <f>IF(N540="snížená",J540,0)</f>
        <v>0</v>
      </c>
      <c r="BG540" s="239">
        <f>IF(N540="zákl. přenesená",J540,0)</f>
        <v>0</v>
      </c>
      <c r="BH540" s="239">
        <f>IF(N540="sníž. přenesená",J540,0)</f>
        <v>0</v>
      </c>
      <c r="BI540" s="239">
        <f>IF(N540="nulová",J540,0)</f>
        <v>0</v>
      </c>
      <c r="BJ540" s="17" t="s">
        <v>83</v>
      </c>
      <c r="BK540" s="239">
        <f>ROUND(I540*H540,2)</f>
        <v>0</v>
      </c>
      <c r="BL540" s="17" t="s">
        <v>238</v>
      </c>
      <c r="BM540" s="238" t="s">
        <v>744</v>
      </c>
    </row>
    <row r="541" s="13" customFormat="1">
      <c r="A541" s="13"/>
      <c r="B541" s="240"/>
      <c r="C541" s="241"/>
      <c r="D541" s="242" t="s">
        <v>169</v>
      </c>
      <c r="E541" s="243" t="s">
        <v>1</v>
      </c>
      <c r="F541" s="244" t="s">
        <v>745</v>
      </c>
      <c r="G541" s="241"/>
      <c r="H541" s="245">
        <v>54.795000000000002</v>
      </c>
      <c r="I541" s="246"/>
      <c r="J541" s="241"/>
      <c r="K541" s="241"/>
      <c r="L541" s="247"/>
      <c r="M541" s="248"/>
      <c r="N541" s="249"/>
      <c r="O541" s="249"/>
      <c r="P541" s="249"/>
      <c r="Q541" s="249"/>
      <c r="R541" s="249"/>
      <c r="S541" s="249"/>
      <c r="T541" s="250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51" t="s">
        <v>169</v>
      </c>
      <c r="AU541" s="251" t="s">
        <v>85</v>
      </c>
      <c r="AV541" s="13" t="s">
        <v>85</v>
      </c>
      <c r="AW541" s="13" t="s">
        <v>32</v>
      </c>
      <c r="AX541" s="13" t="s">
        <v>83</v>
      </c>
      <c r="AY541" s="251" t="s">
        <v>160</v>
      </c>
    </row>
    <row r="542" s="2" customFormat="1" ht="24.15" customHeight="1">
      <c r="A542" s="38"/>
      <c r="B542" s="39"/>
      <c r="C542" s="227" t="s">
        <v>746</v>
      </c>
      <c r="D542" s="227" t="s">
        <v>162</v>
      </c>
      <c r="E542" s="228" t="s">
        <v>747</v>
      </c>
      <c r="F542" s="229" t="s">
        <v>748</v>
      </c>
      <c r="G542" s="230" t="s">
        <v>176</v>
      </c>
      <c r="H542" s="231">
        <v>0.98599999999999999</v>
      </c>
      <c r="I542" s="232"/>
      <c r="J542" s="233">
        <f>ROUND(I542*H542,2)</f>
        <v>0</v>
      </c>
      <c r="K542" s="229" t="s">
        <v>166</v>
      </c>
      <c r="L542" s="44"/>
      <c r="M542" s="234" t="s">
        <v>1</v>
      </c>
      <c r="N542" s="235" t="s">
        <v>41</v>
      </c>
      <c r="O542" s="91"/>
      <c r="P542" s="236">
        <f>O542*H542</f>
        <v>0</v>
      </c>
      <c r="Q542" s="236">
        <v>0.023300000000000001</v>
      </c>
      <c r="R542" s="236">
        <f>Q542*H542</f>
        <v>0.022973800000000003</v>
      </c>
      <c r="S542" s="236">
        <v>0</v>
      </c>
      <c r="T542" s="237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38" t="s">
        <v>238</v>
      </c>
      <c r="AT542" s="238" t="s">
        <v>162</v>
      </c>
      <c r="AU542" s="238" t="s">
        <v>85</v>
      </c>
      <c r="AY542" s="17" t="s">
        <v>160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7" t="s">
        <v>83</v>
      </c>
      <c r="BK542" s="239">
        <f>ROUND(I542*H542,2)</f>
        <v>0</v>
      </c>
      <c r="BL542" s="17" t="s">
        <v>238</v>
      </c>
      <c r="BM542" s="238" t="s">
        <v>749</v>
      </c>
    </row>
    <row r="543" s="13" customFormat="1">
      <c r="A543" s="13"/>
      <c r="B543" s="240"/>
      <c r="C543" s="241"/>
      <c r="D543" s="242" t="s">
        <v>169</v>
      </c>
      <c r="E543" s="243" t="s">
        <v>1</v>
      </c>
      <c r="F543" s="244" t="s">
        <v>750</v>
      </c>
      <c r="G543" s="241"/>
      <c r="H543" s="245">
        <v>0.98599999999999999</v>
      </c>
      <c r="I543" s="246"/>
      <c r="J543" s="241"/>
      <c r="K543" s="241"/>
      <c r="L543" s="247"/>
      <c r="M543" s="248"/>
      <c r="N543" s="249"/>
      <c r="O543" s="249"/>
      <c r="P543" s="249"/>
      <c r="Q543" s="249"/>
      <c r="R543" s="249"/>
      <c r="S543" s="249"/>
      <c r="T543" s="250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1" t="s">
        <v>169</v>
      </c>
      <c r="AU543" s="251" t="s">
        <v>85</v>
      </c>
      <c r="AV543" s="13" t="s">
        <v>85</v>
      </c>
      <c r="AW543" s="13" t="s">
        <v>32</v>
      </c>
      <c r="AX543" s="13" t="s">
        <v>83</v>
      </c>
      <c r="AY543" s="251" t="s">
        <v>160</v>
      </c>
    </row>
    <row r="544" s="2" customFormat="1" ht="33" customHeight="1">
      <c r="A544" s="38"/>
      <c r="B544" s="39"/>
      <c r="C544" s="227" t="s">
        <v>751</v>
      </c>
      <c r="D544" s="227" t="s">
        <v>162</v>
      </c>
      <c r="E544" s="228" t="s">
        <v>752</v>
      </c>
      <c r="F544" s="229" t="s">
        <v>753</v>
      </c>
      <c r="G544" s="230" t="s">
        <v>165</v>
      </c>
      <c r="H544" s="231">
        <v>1.9199999999999999</v>
      </c>
      <c r="I544" s="232"/>
      <c r="J544" s="233">
        <f>ROUND(I544*H544,2)</f>
        <v>0</v>
      </c>
      <c r="K544" s="229" t="s">
        <v>166</v>
      </c>
      <c r="L544" s="44"/>
      <c r="M544" s="234" t="s">
        <v>1</v>
      </c>
      <c r="N544" s="235" t="s">
        <v>41</v>
      </c>
      <c r="O544" s="91"/>
      <c r="P544" s="236">
        <f>O544*H544</f>
        <v>0</v>
      </c>
      <c r="Q544" s="236">
        <v>0.028230000000000002</v>
      </c>
      <c r="R544" s="236">
        <f>Q544*H544</f>
        <v>0.054201600000000003</v>
      </c>
      <c r="S544" s="236">
        <v>0</v>
      </c>
      <c r="T544" s="237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38" t="s">
        <v>238</v>
      </c>
      <c r="AT544" s="238" t="s">
        <v>162</v>
      </c>
      <c r="AU544" s="238" t="s">
        <v>85</v>
      </c>
      <c r="AY544" s="17" t="s">
        <v>160</v>
      </c>
      <c r="BE544" s="239">
        <f>IF(N544="základní",J544,0)</f>
        <v>0</v>
      </c>
      <c r="BF544" s="239">
        <f>IF(N544="snížená",J544,0)</f>
        <v>0</v>
      </c>
      <c r="BG544" s="239">
        <f>IF(N544="zákl. přenesená",J544,0)</f>
        <v>0</v>
      </c>
      <c r="BH544" s="239">
        <f>IF(N544="sníž. přenesená",J544,0)</f>
        <v>0</v>
      </c>
      <c r="BI544" s="239">
        <f>IF(N544="nulová",J544,0)</f>
        <v>0</v>
      </c>
      <c r="BJ544" s="17" t="s">
        <v>83</v>
      </c>
      <c r="BK544" s="239">
        <f>ROUND(I544*H544,2)</f>
        <v>0</v>
      </c>
      <c r="BL544" s="17" t="s">
        <v>238</v>
      </c>
      <c r="BM544" s="238" t="s">
        <v>754</v>
      </c>
    </row>
    <row r="545" s="13" customFormat="1">
      <c r="A545" s="13"/>
      <c r="B545" s="240"/>
      <c r="C545" s="241"/>
      <c r="D545" s="242" t="s">
        <v>169</v>
      </c>
      <c r="E545" s="243" t="s">
        <v>1</v>
      </c>
      <c r="F545" s="244" t="s">
        <v>755</v>
      </c>
      <c r="G545" s="241"/>
      <c r="H545" s="245">
        <v>1.9199999999999999</v>
      </c>
      <c r="I545" s="246"/>
      <c r="J545" s="241"/>
      <c r="K545" s="241"/>
      <c r="L545" s="247"/>
      <c r="M545" s="248"/>
      <c r="N545" s="249"/>
      <c r="O545" s="249"/>
      <c r="P545" s="249"/>
      <c r="Q545" s="249"/>
      <c r="R545" s="249"/>
      <c r="S545" s="249"/>
      <c r="T545" s="250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1" t="s">
        <v>169</v>
      </c>
      <c r="AU545" s="251" t="s">
        <v>85</v>
      </c>
      <c r="AV545" s="13" t="s">
        <v>85</v>
      </c>
      <c r="AW545" s="13" t="s">
        <v>32</v>
      </c>
      <c r="AX545" s="13" t="s">
        <v>76</v>
      </c>
      <c r="AY545" s="251" t="s">
        <v>160</v>
      </c>
    </row>
    <row r="546" s="14" customFormat="1">
      <c r="A546" s="14"/>
      <c r="B546" s="252"/>
      <c r="C546" s="253"/>
      <c r="D546" s="242" t="s">
        <v>169</v>
      </c>
      <c r="E546" s="254" t="s">
        <v>1</v>
      </c>
      <c r="F546" s="255" t="s">
        <v>171</v>
      </c>
      <c r="G546" s="253"/>
      <c r="H546" s="256">
        <v>1.9199999999999999</v>
      </c>
      <c r="I546" s="257"/>
      <c r="J546" s="253"/>
      <c r="K546" s="253"/>
      <c r="L546" s="258"/>
      <c r="M546" s="259"/>
      <c r="N546" s="260"/>
      <c r="O546" s="260"/>
      <c r="P546" s="260"/>
      <c r="Q546" s="260"/>
      <c r="R546" s="260"/>
      <c r="S546" s="260"/>
      <c r="T546" s="261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2" t="s">
        <v>169</v>
      </c>
      <c r="AU546" s="262" t="s">
        <v>85</v>
      </c>
      <c r="AV546" s="14" t="s">
        <v>172</v>
      </c>
      <c r="AW546" s="14" t="s">
        <v>32</v>
      </c>
      <c r="AX546" s="14" t="s">
        <v>76</v>
      </c>
      <c r="AY546" s="262" t="s">
        <v>160</v>
      </c>
    </row>
    <row r="547" s="15" customFormat="1">
      <c r="A547" s="15"/>
      <c r="B547" s="263"/>
      <c r="C547" s="264"/>
      <c r="D547" s="242" t="s">
        <v>169</v>
      </c>
      <c r="E547" s="265" t="s">
        <v>1</v>
      </c>
      <c r="F547" s="266" t="s">
        <v>173</v>
      </c>
      <c r="G547" s="264"/>
      <c r="H547" s="267">
        <v>1.9199999999999999</v>
      </c>
      <c r="I547" s="268"/>
      <c r="J547" s="264"/>
      <c r="K547" s="264"/>
      <c r="L547" s="269"/>
      <c r="M547" s="270"/>
      <c r="N547" s="271"/>
      <c r="O547" s="271"/>
      <c r="P547" s="271"/>
      <c r="Q547" s="271"/>
      <c r="R547" s="271"/>
      <c r="S547" s="271"/>
      <c r="T547" s="272"/>
      <c r="U547" s="15"/>
      <c r="V547" s="15"/>
      <c r="W547" s="15"/>
      <c r="X547" s="15"/>
      <c r="Y547" s="15"/>
      <c r="Z547" s="15"/>
      <c r="AA547" s="15"/>
      <c r="AB547" s="15"/>
      <c r="AC547" s="15"/>
      <c r="AD547" s="15"/>
      <c r="AE547" s="15"/>
      <c r="AT547" s="273" t="s">
        <v>169</v>
      </c>
      <c r="AU547" s="273" t="s">
        <v>85</v>
      </c>
      <c r="AV547" s="15" t="s">
        <v>167</v>
      </c>
      <c r="AW547" s="15" t="s">
        <v>32</v>
      </c>
      <c r="AX547" s="15" t="s">
        <v>83</v>
      </c>
      <c r="AY547" s="273" t="s">
        <v>160</v>
      </c>
    </row>
    <row r="548" s="2" customFormat="1" ht="24.15" customHeight="1">
      <c r="A548" s="38"/>
      <c r="B548" s="39"/>
      <c r="C548" s="227" t="s">
        <v>756</v>
      </c>
      <c r="D548" s="227" t="s">
        <v>162</v>
      </c>
      <c r="E548" s="228" t="s">
        <v>757</v>
      </c>
      <c r="F548" s="229" t="s">
        <v>758</v>
      </c>
      <c r="G548" s="230" t="s">
        <v>165</v>
      </c>
      <c r="H548" s="231">
        <v>1.9199999999999999</v>
      </c>
      <c r="I548" s="232"/>
      <c r="J548" s="233">
        <f>ROUND(I548*H548,2)</f>
        <v>0</v>
      </c>
      <c r="K548" s="229" t="s">
        <v>166</v>
      </c>
      <c r="L548" s="44"/>
      <c r="M548" s="234" t="s">
        <v>1</v>
      </c>
      <c r="N548" s="235" t="s">
        <v>41</v>
      </c>
      <c r="O548" s="91"/>
      <c r="P548" s="236">
        <f>O548*H548</f>
        <v>0</v>
      </c>
      <c r="Q548" s="236">
        <v>0.00018000000000000001</v>
      </c>
      <c r="R548" s="236">
        <f>Q548*H548</f>
        <v>0.0003456</v>
      </c>
      <c r="S548" s="236">
        <v>0</v>
      </c>
      <c r="T548" s="237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38" t="s">
        <v>238</v>
      </c>
      <c r="AT548" s="238" t="s">
        <v>162</v>
      </c>
      <c r="AU548" s="238" t="s">
        <v>85</v>
      </c>
      <c r="AY548" s="17" t="s">
        <v>160</v>
      </c>
      <c r="BE548" s="239">
        <f>IF(N548="základní",J548,0)</f>
        <v>0</v>
      </c>
      <c r="BF548" s="239">
        <f>IF(N548="snížená",J548,0)</f>
        <v>0</v>
      </c>
      <c r="BG548" s="239">
        <f>IF(N548="zákl. přenesená",J548,0)</f>
        <v>0</v>
      </c>
      <c r="BH548" s="239">
        <f>IF(N548="sníž. přenesená",J548,0)</f>
        <v>0</v>
      </c>
      <c r="BI548" s="239">
        <f>IF(N548="nulová",J548,0)</f>
        <v>0</v>
      </c>
      <c r="BJ548" s="17" t="s">
        <v>83</v>
      </c>
      <c r="BK548" s="239">
        <f>ROUND(I548*H548,2)</f>
        <v>0</v>
      </c>
      <c r="BL548" s="17" t="s">
        <v>238</v>
      </c>
      <c r="BM548" s="238" t="s">
        <v>759</v>
      </c>
    </row>
    <row r="549" s="2" customFormat="1" ht="24.15" customHeight="1">
      <c r="A549" s="38"/>
      <c r="B549" s="39"/>
      <c r="C549" s="227" t="s">
        <v>760</v>
      </c>
      <c r="D549" s="227" t="s">
        <v>162</v>
      </c>
      <c r="E549" s="228" t="s">
        <v>761</v>
      </c>
      <c r="F549" s="229" t="s">
        <v>762</v>
      </c>
      <c r="G549" s="230" t="s">
        <v>656</v>
      </c>
      <c r="H549" s="284"/>
      <c r="I549" s="232"/>
      <c r="J549" s="233">
        <f>ROUND(I549*H549,2)</f>
        <v>0</v>
      </c>
      <c r="K549" s="229" t="s">
        <v>166</v>
      </c>
      <c r="L549" s="44"/>
      <c r="M549" s="234" t="s">
        <v>1</v>
      </c>
      <c r="N549" s="235" t="s">
        <v>41</v>
      </c>
      <c r="O549" s="91"/>
      <c r="P549" s="236">
        <f>O549*H549</f>
        <v>0</v>
      </c>
      <c r="Q549" s="236">
        <v>0</v>
      </c>
      <c r="R549" s="236">
        <f>Q549*H549</f>
        <v>0</v>
      </c>
      <c r="S549" s="236">
        <v>0</v>
      </c>
      <c r="T549" s="237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38" t="s">
        <v>238</v>
      </c>
      <c r="AT549" s="238" t="s">
        <v>162</v>
      </c>
      <c r="AU549" s="238" t="s">
        <v>85</v>
      </c>
      <c r="AY549" s="17" t="s">
        <v>160</v>
      </c>
      <c r="BE549" s="239">
        <f>IF(N549="základní",J549,0)</f>
        <v>0</v>
      </c>
      <c r="BF549" s="239">
        <f>IF(N549="snížená",J549,0)</f>
        <v>0</v>
      </c>
      <c r="BG549" s="239">
        <f>IF(N549="zákl. přenesená",J549,0)</f>
        <v>0</v>
      </c>
      <c r="BH549" s="239">
        <f>IF(N549="sníž. přenesená",J549,0)</f>
        <v>0</v>
      </c>
      <c r="BI549" s="239">
        <f>IF(N549="nulová",J549,0)</f>
        <v>0</v>
      </c>
      <c r="BJ549" s="17" t="s">
        <v>83</v>
      </c>
      <c r="BK549" s="239">
        <f>ROUND(I549*H549,2)</f>
        <v>0</v>
      </c>
      <c r="BL549" s="17" t="s">
        <v>238</v>
      </c>
      <c r="BM549" s="238" t="s">
        <v>763</v>
      </c>
    </row>
    <row r="550" s="12" customFormat="1" ht="22.8" customHeight="1">
      <c r="A550" s="12"/>
      <c r="B550" s="211"/>
      <c r="C550" s="212"/>
      <c r="D550" s="213" t="s">
        <v>75</v>
      </c>
      <c r="E550" s="225" t="s">
        <v>764</v>
      </c>
      <c r="F550" s="225" t="s">
        <v>765</v>
      </c>
      <c r="G550" s="212"/>
      <c r="H550" s="212"/>
      <c r="I550" s="215"/>
      <c r="J550" s="226">
        <f>BK550</f>
        <v>0</v>
      </c>
      <c r="K550" s="212"/>
      <c r="L550" s="217"/>
      <c r="M550" s="218"/>
      <c r="N550" s="219"/>
      <c r="O550" s="219"/>
      <c r="P550" s="220">
        <f>SUM(P551:P555)</f>
        <v>0</v>
      </c>
      <c r="Q550" s="219"/>
      <c r="R550" s="220">
        <f>SUM(R551:R555)</f>
        <v>0.45517200000000002</v>
      </c>
      <c r="S550" s="219"/>
      <c r="T550" s="221">
        <f>SUM(T551:T555)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22" t="s">
        <v>85</v>
      </c>
      <c r="AT550" s="223" t="s">
        <v>75</v>
      </c>
      <c r="AU550" s="223" t="s">
        <v>83</v>
      </c>
      <c r="AY550" s="222" t="s">
        <v>160</v>
      </c>
      <c r="BK550" s="224">
        <f>SUM(BK551:BK555)</f>
        <v>0</v>
      </c>
    </row>
    <row r="551" s="2" customFormat="1" ht="24.15" customHeight="1">
      <c r="A551" s="38"/>
      <c r="B551" s="39"/>
      <c r="C551" s="227" t="s">
        <v>766</v>
      </c>
      <c r="D551" s="227" t="s">
        <v>162</v>
      </c>
      <c r="E551" s="228" t="s">
        <v>767</v>
      </c>
      <c r="F551" s="229" t="s">
        <v>768</v>
      </c>
      <c r="G551" s="230" t="s">
        <v>165</v>
      </c>
      <c r="H551" s="231">
        <v>9.9600000000000009</v>
      </c>
      <c r="I551" s="232"/>
      <c r="J551" s="233">
        <f>ROUND(I551*H551,2)</f>
        <v>0</v>
      </c>
      <c r="K551" s="229" t="s">
        <v>166</v>
      </c>
      <c r="L551" s="44"/>
      <c r="M551" s="234" t="s">
        <v>1</v>
      </c>
      <c r="N551" s="235" t="s">
        <v>41</v>
      </c>
      <c r="O551" s="91"/>
      <c r="P551" s="236">
        <f>O551*H551</f>
        <v>0</v>
      </c>
      <c r="Q551" s="236">
        <v>0.045699999999999998</v>
      </c>
      <c r="R551" s="236">
        <f>Q551*H551</f>
        <v>0.45517200000000002</v>
      </c>
      <c r="S551" s="236">
        <v>0</v>
      </c>
      <c r="T551" s="237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38" t="s">
        <v>238</v>
      </c>
      <c r="AT551" s="238" t="s">
        <v>162</v>
      </c>
      <c r="AU551" s="238" t="s">
        <v>85</v>
      </c>
      <c r="AY551" s="17" t="s">
        <v>160</v>
      </c>
      <c r="BE551" s="239">
        <f>IF(N551="základní",J551,0)</f>
        <v>0</v>
      </c>
      <c r="BF551" s="239">
        <f>IF(N551="snížená",J551,0)</f>
        <v>0</v>
      </c>
      <c r="BG551" s="239">
        <f>IF(N551="zákl. přenesená",J551,0)</f>
        <v>0</v>
      </c>
      <c r="BH551" s="239">
        <f>IF(N551="sníž. přenesená",J551,0)</f>
        <v>0</v>
      </c>
      <c r="BI551" s="239">
        <f>IF(N551="nulová",J551,0)</f>
        <v>0</v>
      </c>
      <c r="BJ551" s="17" t="s">
        <v>83</v>
      </c>
      <c r="BK551" s="239">
        <f>ROUND(I551*H551,2)</f>
        <v>0</v>
      </c>
      <c r="BL551" s="17" t="s">
        <v>238</v>
      </c>
      <c r="BM551" s="238" t="s">
        <v>769</v>
      </c>
    </row>
    <row r="552" s="13" customFormat="1">
      <c r="A552" s="13"/>
      <c r="B552" s="240"/>
      <c r="C552" s="241"/>
      <c r="D552" s="242" t="s">
        <v>169</v>
      </c>
      <c r="E552" s="243" t="s">
        <v>1</v>
      </c>
      <c r="F552" s="244" t="s">
        <v>770</v>
      </c>
      <c r="G552" s="241"/>
      <c r="H552" s="245">
        <v>9.9600000000000009</v>
      </c>
      <c r="I552" s="246"/>
      <c r="J552" s="241"/>
      <c r="K552" s="241"/>
      <c r="L552" s="247"/>
      <c r="M552" s="248"/>
      <c r="N552" s="249"/>
      <c r="O552" s="249"/>
      <c r="P552" s="249"/>
      <c r="Q552" s="249"/>
      <c r="R552" s="249"/>
      <c r="S552" s="249"/>
      <c r="T552" s="250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1" t="s">
        <v>169</v>
      </c>
      <c r="AU552" s="251" t="s">
        <v>85</v>
      </c>
      <c r="AV552" s="13" t="s">
        <v>85</v>
      </c>
      <c r="AW552" s="13" t="s">
        <v>32</v>
      </c>
      <c r="AX552" s="13" t="s">
        <v>76</v>
      </c>
      <c r="AY552" s="251" t="s">
        <v>160</v>
      </c>
    </row>
    <row r="553" s="14" customFormat="1">
      <c r="A553" s="14"/>
      <c r="B553" s="252"/>
      <c r="C553" s="253"/>
      <c r="D553" s="242" t="s">
        <v>169</v>
      </c>
      <c r="E553" s="254" t="s">
        <v>1</v>
      </c>
      <c r="F553" s="255" t="s">
        <v>171</v>
      </c>
      <c r="G553" s="253"/>
      <c r="H553" s="256">
        <v>9.9600000000000009</v>
      </c>
      <c r="I553" s="257"/>
      <c r="J553" s="253"/>
      <c r="K553" s="253"/>
      <c r="L553" s="258"/>
      <c r="M553" s="259"/>
      <c r="N553" s="260"/>
      <c r="O553" s="260"/>
      <c r="P553" s="260"/>
      <c r="Q553" s="260"/>
      <c r="R553" s="260"/>
      <c r="S553" s="260"/>
      <c r="T553" s="261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62" t="s">
        <v>169</v>
      </c>
      <c r="AU553" s="262" t="s">
        <v>85</v>
      </c>
      <c r="AV553" s="14" t="s">
        <v>172</v>
      </c>
      <c r="AW553" s="14" t="s">
        <v>32</v>
      </c>
      <c r="AX553" s="14" t="s">
        <v>76</v>
      </c>
      <c r="AY553" s="262" t="s">
        <v>160</v>
      </c>
    </row>
    <row r="554" s="15" customFormat="1">
      <c r="A554" s="15"/>
      <c r="B554" s="263"/>
      <c r="C554" s="264"/>
      <c r="D554" s="242" t="s">
        <v>169</v>
      </c>
      <c r="E554" s="265" t="s">
        <v>1</v>
      </c>
      <c r="F554" s="266" t="s">
        <v>173</v>
      </c>
      <c r="G554" s="264"/>
      <c r="H554" s="267">
        <v>9.9600000000000009</v>
      </c>
      <c r="I554" s="268"/>
      <c r="J554" s="264"/>
      <c r="K554" s="264"/>
      <c r="L554" s="269"/>
      <c r="M554" s="270"/>
      <c r="N554" s="271"/>
      <c r="O554" s="271"/>
      <c r="P554" s="271"/>
      <c r="Q554" s="271"/>
      <c r="R554" s="271"/>
      <c r="S554" s="271"/>
      <c r="T554" s="272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73" t="s">
        <v>169</v>
      </c>
      <c r="AU554" s="273" t="s">
        <v>85</v>
      </c>
      <c r="AV554" s="15" t="s">
        <v>167</v>
      </c>
      <c r="AW554" s="15" t="s">
        <v>32</v>
      </c>
      <c r="AX554" s="15" t="s">
        <v>83</v>
      </c>
      <c r="AY554" s="273" t="s">
        <v>160</v>
      </c>
    </row>
    <row r="555" s="2" customFormat="1" ht="33" customHeight="1">
      <c r="A555" s="38"/>
      <c r="B555" s="39"/>
      <c r="C555" s="227" t="s">
        <v>771</v>
      </c>
      <c r="D555" s="227" t="s">
        <v>162</v>
      </c>
      <c r="E555" s="228" t="s">
        <v>772</v>
      </c>
      <c r="F555" s="229" t="s">
        <v>773</v>
      </c>
      <c r="G555" s="230" t="s">
        <v>656</v>
      </c>
      <c r="H555" s="284"/>
      <c r="I555" s="232"/>
      <c r="J555" s="233">
        <f>ROUND(I555*H555,2)</f>
        <v>0</v>
      </c>
      <c r="K555" s="229" t="s">
        <v>166</v>
      </c>
      <c r="L555" s="44"/>
      <c r="M555" s="234" t="s">
        <v>1</v>
      </c>
      <c r="N555" s="235" t="s">
        <v>41</v>
      </c>
      <c r="O555" s="91"/>
      <c r="P555" s="236">
        <f>O555*H555</f>
        <v>0</v>
      </c>
      <c r="Q555" s="236">
        <v>0</v>
      </c>
      <c r="R555" s="236">
        <f>Q555*H555</f>
        <v>0</v>
      </c>
      <c r="S555" s="236">
        <v>0</v>
      </c>
      <c r="T555" s="237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38" t="s">
        <v>238</v>
      </c>
      <c r="AT555" s="238" t="s">
        <v>162</v>
      </c>
      <c r="AU555" s="238" t="s">
        <v>85</v>
      </c>
      <c r="AY555" s="17" t="s">
        <v>160</v>
      </c>
      <c r="BE555" s="239">
        <f>IF(N555="základní",J555,0)</f>
        <v>0</v>
      </c>
      <c r="BF555" s="239">
        <f>IF(N555="snížená",J555,0)</f>
        <v>0</v>
      </c>
      <c r="BG555" s="239">
        <f>IF(N555="zákl. přenesená",J555,0)</f>
        <v>0</v>
      </c>
      <c r="BH555" s="239">
        <f>IF(N555="sníž. přenesená",J555,0)</f>
        <v>0</v>
      </c>
      <c r="BI555" s="239">
        <f>IF(N555="nulová",J555,0)</f>
        <v>0</v>
      </c>
      <c r="BJ555" s="17" t="s">
        <v>83</v>
      </c>
      <c r="BK555" s="239">
        <f>ROUND(I555*H555,2)</f>
        <v>0</v>
      </c>
      <c r="BL555" s="17" t="s">
        <v>238</v>
      </c>
      <c r="BM555" s="238" t="s">
        <v>774</v>
      </c>
    </row>
    <row r="556" s="12" customFormat="1" ht="22.8" customHeight="1">
      <c r="A556" s="12"/>
      <c r="B556" s="211"/>
      <c r="C556" s="212"/>
      <c r="D556" s="213" t="s">
        <v>75</v>
      </c>
      <c r="E556" s="225" t="s">
        <v>775</v>
      </c>
      <c r="F556" s="225" t="s">
        <v>776</v>
      </c>
      <c r="G556" s="212"/>
      <c r="H556" s="212"/>
      <c r="I556" s="215"/>
      <c r="J556" s="226">
        <f>BK556</f>
        <v>0</v>
      </c>
      <c r="K556" s="212"/>
      <c r="L556" s="217"/>
      <c r="M556" s="218"/>
      <c r="N556" s="219"/>
      <c r="O556" s="219"/>
      <c r="P556" s="220">
        <f>SUM(P557:P608)</f>
        <v>0</v>
      </c>
      <c r="Q556" s="219"/>
      <c r="R556" s="220">
        <f>SUM(R557:R608)</f>
        <v>0.72705811999999992</v>
      </c>
      <c r="S556" s="219"/>
      <c r="T556" s="221">
        <f>SUM(T557:T608)</f>
        <v>0.35298340000000006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22" t="s">
        <v>85</v>
      </c>
      <c r="AT556" s="223" t="s">
        <v>75</v>
      </c>
      <c r="AU556" s="223" t="s">
        <v>83</v>
      </c>
      <c r="AY556" s="222" t="s">
        <v>160</v>
      </c>
      <c r="BK556" s="224">
        <f>SUM(BK557:BK608)</f>
        <v>0</v>
      </c>
    </row>
    <row r="557" s="2" customFormat="1" ht="24.15" customHeight="1">
      <c r="A557" s="38"/>
      <c r="B557" s="39"/>
      <c r="C557" s="227" t="s">
        <v>777</v>
      </c>
      <c r="D557" s="227" t="s">
        <v>162</v>
      </c>
      <c r="E557" s="228" t="s">
        <v>778</v>
      </c>
      <c r="F557" s="229" t="s">
        <v>779</v>
      </c>
      <c r="G557" s="230" t="s">
        <v>322</v>
      </c>
      <c r="H557" s="231">
        <v>5.1200000000000001</v>
      </c>
      <c r="I557" s="232"/>
      <c r="J557" s="233">
        <f>ROUND(I557*H557,2)</f>
        <v>0</v>
      </c>
      <c r="K557" s="229" t="s">
        <v>166</v>
      </c>
      <c r="L557" s="44"/>
      <c r="M557" s="234" t="s">
        <v>1</v>
      </c>
      <c r="N557" s="235" t="s">
        <v>41</v>
      </c>
      <c r="O557" s="91"/>
      <c r="P557" s="236">
        <f>O557*H557</f>
        <v>0</v>
      </c>
      <c r="Q557" s="236">
        <v>0</v>
      </c>
      <c r="R557" s="236">
        <f>Q557*H557</f>
        <v>0</v>
      </c>
      <c r="S557" s="236">
        <v>0.0017700000000000001</v>
      </c>
      <c r="T557" s="237">
        <f>S557*H557</f>
        <v>0.0090624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38" t="s">
        <v>238</v>
      </c>
      <c r="AT557" s="238" t="s">
        <v>162</v>
      </c>
      <c r="AU557" s="238" t="s">
        <v>85</v>
      </c>
      <c r="AY557" s="17" t="s">
        <v>160</v>
      </c>
      <c r="BE557" s="239">
        <f>IF(N557="základní",J557,0)</f>
        <v>0</v>
      </c>
      <c r="BF557" s="239">
        <f>IF(N557="snížená",J557,0)</f>
        <v>0</v>
      </c>
      <c r="BG557" s="239">
        <f>IF(N557="zákl. přenesená",J557,0)</f>
        <v>0</v>
      </c>
      <c r="BH557" s="239">
        <f>IF(N557="sníž. přenesená",J557,0)</f>
        <v>0</v>
      </c>
      <c r="BI557" s="239">
        <f>IF(N557="nulová",J557,0)</f>
        <v>0</v>
      </c>
      <c r="BJ557" s="17" t="s">
        <v>83</v>
      </c>
      <c r="BK557" s="239">
        <f>ROUND(I557*H557,2)</f>
        <v>0</v>
      </c>
      <c r="BL557" s="17" t="s">
        <v>238</v>
      </c>
      <c r="BM557" s="238" t="s">
        <v>780</v>
      </c>
    </row>
    <row r="558" s="13" customFormat="1">
      <c r="A558" s="13"/>
      <c r="B558" s="240"/>
      <c r="C558" s="241"/>
      <c r="D558" s="242" t="s">
        <v>169</v>
      </c>
      <c r="E558" s="243" t="s">
        <v>1</v>
      </c>
      <c r="F558" s="244" t="s">
        <v>781</v>
      </c>
      <c r="G558" s="241"/>
      <c r="H558" s="245">
        <v>5.1200000000000001</v>
      </c>
      <c r="I558" s="246"/>
      <c r="J558" s="241"/>
      <c r="K558" s="241"/>
      <c r="L558" s="247"/>
      <c r="M558" s="248"/>
      <c r="N558" s="249"/>
      <c r="O558" s="249"/>
      <c r="P558" s="249"/>
      <c r="Q558" s="249"/>
      <c r="R558" s="249"/>
      <c r="S558" s="249"/>
      <c r="T558" s="250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1" t="s">
        <v>169</v>
      </c>
      <c r="AU558" s="251" t="s">
        <v>85</v>
      </c>
      <c r="AV558" s="13" t="s">
        <v>85</v>
      </c>
      <c r="AW558" s="13" t="s">
        <v>32</v>
      </c>
      <c r="AX558" s="13" t="s">
        <v>76</v>
      </c>
      <c r="AY558" s="251" t="s">
        <v>160</v>
      </c>
    </row>
    <row r="559" s="14" customFormat="1">
      <c r="A559" s="14"/>
      <c r="B559" s="252"/>
      <c r="C559" s="253"/>
      <c r="D559" s="242" t="s">
        <v>169</v>
      </c>
      <c r="E559" s="254" t="s">
        <v>1</v>
      </c>
      <c r="F559" s="255" t="s">
        <v>171</v>
      </c>
      <c r="G559" s="253"/>
      <c r="H559" s="256">
        <v>5.1200000000000001</v>
      </c>
      <c r="I559" s="257"/>
      <c r="J559" s="253"/>
      <c r="K559" s="253"/>
      <c r="L559" s="258"/>
      <c r="M559" s="259"/>
      <c r="N559" s="260"/>
      <c r="O559" s="260"/>
      <c r="P559" s="260"/>
      <c r="Q559" s="260"/>
      <c r="R559" s="260"/>
      <c r="S559" s="260"/>
      <c r="T559" s="261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2" t="s">
        <v>169</v>
      </c>
      <c r="AU559" s="262" t="s">
        <v>85</v>
      </c>
      <c r="AV559" s="14" t="s">
        <v>172</v>
      </c>
      <c r="AW559" s="14" t="s">
        <v>32</v>
      </c>
      <c r="AX559" s="14" t="s">
        <v>76</v>
      </c>
      <c r="AY559" s="262" t="s">
        <v>160</v>
      </c>
    </row>
    <row r="560" s="15" customFormat="1">
      <c r="A560" s="15"/>
      <c r="B560" s="263"/>
      <c r="C560" s="264"/>
      <c r="D560" s="242" t="s">
        <v>169</v>
      </c>
      <c r="E560" s="265" t="s">
        <v>1</v>
      </c>
      <c r="F560" s="266" t="s">
        <v>173</v>
      </c>
      <c r="G560" s="264"/>
      <c r="H560" s="267">
        <v>5.1200000000000001</v>
      </c>
      <c r="I560" s="268"/>
      <c r="J560" s="264"/>
      <c r="K560" s="264"/>
      <c r="L560" s="269"/>
      <c r="M560" s="270"/>
      <c r="N560" s="271"/>
      <c r="O560" s="271"/>
      <c r="P560" s="271"/>
      <c r="Q560" s="271"/>
      <c r="R560" s="271"/>
      <c r="S560" s="271"/>
      <c r="T560" s="272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73" t="s">
        <v>169</v>
      </c>
      <c r="AU560" s="273" t="s">
        <v>85</v>
      </c>
      <c r="AV560" s="15" t="s">
        <v>167</v>
      </c>
      <c r="AW560" s="15" t="s">
        <v>32</v>
      </c>
      <c r="AX560" s="15" t="s">
        <v>83</v>
      </c>
      <c r="AY560" s="273" t="s">
        <v>160</v>
      </c>
    </row>
    <row r="561" s="2" customFormat="1" ht="24.15" customHeight="1">
      <c r="A561" s="38"/>
      <c r="B561" s="39"/>
      <c r="C561" s="227" t="s">
        <v>782</v>
      </c>
      <c r="D561" s="227" t="s">
        <v>162</v>
      </c>
      <c r="E561" s="228" t="s">
        <v>783</v>
      </c>
      <c r="F561" s="229" t="s">
        <v>784</v>
      </c>
      <c r="G561" s="230" t="s">
        <v>322</v>
      </c>
      <c r="H561" s="231">
        <v>97.700000000000003</v>
      </c>
      <c r="I561" s="232"/>
      <c r="J561" s="233">
        <f>ROUND(I561*H561,2)</f>
        <v>0</v>
      </c>
      <c r="K561" s="229" t="s">
        <v>166</v>
      </c>
      <c r="L561" s="44"/>
      <c r="M561" s="234" t="s">
        <v>1</v>
      </c>
      <c r="N561" s="235" t="s">
        <v>41</v>
      </c>
      <c r="O561" s="91"/>
      <c r="P561" s="236">
        <f>O561*H561</f>
        <v>0</v>
      </c>
      <c r="Q561" s="236">
        <v>0</v>
      </c>
      <c r="R561" s="236">
        <f>Q561*H561</f>
        <v>0</v>
      </c>
      <c r="S561" s="236">
        <v>0.00191</v>
      </c>
      <c r="T561" s="237">
        <f>S561*H561</f>
        <v>0.186607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38" t="s">
        <v>238</v>
      </c>
      <c r="AT561" s="238" t="s">
        <v>162</v>
      </c>
      <c r="AU561" s="238" t="s">
        <v>85</v>
      </c>
      <c r="AY561" s="17" t="s">
        <v>160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7" t="s">
        <v>83</v>
      </c>
      <c r="BK561" s="239">
        <f>ROUND(I561*H561,2)</f>
        <v>0</v>
      </c>
      <c r="BL561" s="17" t="s">
        <v>238</v>
      </c>
      <c r="BM561" s="238" t="s">
        <v>785</v>
      </c>
    </row>
    <row r="562" s="13" customFormat="1">
      <c r="A562" s="13"/>
      <c r="B562" s="240"/>
      <c r="C562" s="241"/>
      <c r="D562" s="242" t="s">
        <v>169</v>
      </c>
      <c r="E562" s="243" t="s">
        <v>1</v>
      </c>
      <c r="F562" s="244" t="s">
        <v>786</v>
      </c>
      <c r="G562" s="241"/>
      <c r="H562" s="245">
        <v>97.700000000000003</v>
      </c>
      <c r="I562" s="246"/>
      <c r="J562" s="241"/>
      <c r="K562" s="241"/>
      <c r="L562" s="247"/>
      <c r="M562" s="248"/>
      <c r="N562" s="249"/>
      <c r="O562" s="249"/>
      <c r="P562" s="249"/>
      <c r="Q562" s="249"/>
      <c r="R562" s="249"/>
      <c r="S562" s="249"/>
      <c r="T562" s="25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1" t="s">
        <v>169</v>
      </c>
      <c r="AU562" s="251" t="s">
        <v>85</v>
      </c>
      <c r="AV562" s="13" t="s">
        <v>85</v>
      </c>
      <c r="AW562" s="13" t="s">
        <v>32</v>
      </c>
      <c r="AX562" s="13" t="s">
        <v>76</v>
      </c>
      <c r="AY562" s="251" t="s">
        <v>160</v>
      </c>
    </row>
    <row r="563" s="14" customFormat="1">
      <c r="A563" s="14"/>
      <c r="B563" s="252"/>
      <c r="C563" s="253"/>
      <c r="D563" s="242" t="s">
        <v>169</v>
      </c>
      <c r="E563" s="254" t="s">
        <v>1</v>
      </c>
      <c r="F563" s="255" t="s">
        <v>171</v>
      </c>
      <c r="G563" s="253"/>
      <c r="H563" s="256">
        <v>97.700000000000003</v>
      </c>
      <c r="I563" s="257"/>
      <c r="J563" s="253"/>
      <c r="K563" s="253"/>
      <c r="L563" s="258"/>
      <c r="M563" s="259"/>
      <c r="N563" s="260"/>
      <c r="O563" s="260"/>
      <c r="P563" s="260"/>
      <c r="Q563" s="260"/>
      <c r="R563" s="260"/>
      <c r="S563" s="260"/>
      <c r="T563" s="26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2" t="s">
        <v>169</v>
      </c>
      <c r="AU563" s="262" t="s">
        <v>85</v>
      </c>
      <c r="AV563" s="14" t="s">
        <v>172</v>
      </c>
      <c r="AW563" s="14" t="s">
        <v>32</v>
      </c>
      <c r="AX563" s="14" t="s">
        <v>76</v>
      </c>
      <c r="AY563" s="262" t="s">
        <v>160</v>
      </c>
    </row>
    <row r="564" s="15" customFormat="1">
      <c r="A564" s="15"/>
      <c r="B564" s="263"/>
      <c r="C564" s="264"/>
      <c r="D564" s="242" t="s">
        <v>169</v>
      </c>
      <c r="E564" s="265" t="s">
        <v>1</v>
      </c>
      <c r="F564" s="266" t="s">
        <v>173</v>
      </c>
      <c r="G564" s="264"/>
      <c r="H564" s="267">
        <v>97.700000000000003</v>
      </c>
      <c r="I564" s="268"/>
      <c r="J564" s="264"/>
      <c r="K564" s="264"/>
      <c r="L564" s="269"/>
      <c r="M564" s="270"/>
      <c r="N564" s="271"/>
      <c r="O564" s="271"/>
      <c r="P564" s="271"/>
      <c r="Q564" s="271"/>
      <c r="R564" s="271"/>
      <c r="S564" s="271"/>
      <c r="T564" s="272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3" t="s">
        <v>169</v>
      </c>
      <c r="AU564" s="273" t="s">
        <v>85</v>
      </c>
      <c r="AV564" s="15" t="s">
        <v>167</v>
      </c>
      <c r="AW564" s="15" t="s">
        <v>32</v>
      </c>
      <c r="AX564" s="15" t="s">
        <v>83</v>
      </c>
      <c r="AY564" s="273" t="s">
        <v>160</v>
      </c>
    </row>
    <row r="565" s="2" customFormat="1" ht="16.5" customHeight="1">
      <c r="A565" s="38"/>
      <c r="B565" s="39"/>
      <c r="C565" s="227" t="s">
        <v>787</v>
      </c>
      <c r="D565" s="227" t="s">
        <v>162</v>
      </c>
      <c r="E565" s="228" t="s">
        <v>788</v>
      </c>
      <c r="F565" s="229" t="s">
        <v>789</v>
      </c>
      <c r="G565" s="230" t="s">
        <v>322</v>
      </c>
      <c r="H565" s="231">
        <v>94.200000000000003</v>
      </c>
      <c r="I565" s="232"/>
      <c r="J565" s="233">
        <f>ROUND(I565*H565,2)</f>
        <v>0</v>
      </c>
      <c r="K565" s="229" t="s">
        <v>166</v>
      </c>
      <c r="L565" s="44"/>
      <c r="M565" s="234" t="s">
        <v>1</v>
      </c>
      <c r="N565" s="235" t="s">
        <v>41</v>
      </c>
      <c r="O565" s="91"/>
      <c r="P565" s="236">
        <f>O565*H565</f>
        <v>0</v>
      </c>
      <c r="Q565" s="236">
        <v>0</v>
      </c>
      <c r="R565" s="236">
        <f>Q565*H565</f>
        <v>0</v>
      </c>
      <c r="S565" s="236">
        <v>0.00167</v>
      </c>
      <c r="T565" s="237">
        <f>S565*H565</f>
        <v>0.15731400000000001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38" t="s">
        <v>238</v>
      </c>
      <c r="AT565" s="238" t="s">
        <v>162</v>
      </c>
      <c r="AU565" s="238" t="s">
        <v>85</v>
      </c>
      <c r="AY565" s="17" t="s">
        <v>160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7" t="s">
        <v>83</v>
      </c>
      <c r="BK565" s="239">
        <f>ROUND(I565*H565,2)</f>
        <v>0</v>
      </c>
      <c r="BL565" s="17" t="s">
        <v>238</v>
      </c>
      <c r="BM565" s="238" t="s">
        <v>790</v>
      </c>
    </row>
    <row r="566" s="13" customFormat="1">
      <c r="A566" s="13"/>
      <c r="B566" s="240"/>
      <c r="C566" s="241"/>
      <c r="D566" s="242" t="s">
        <v>169</v>
      </c>
      <c r="E566" s="243" t="s">
        <v>1</v>
      </c>
      <c r="F566" s="244" t="s">
        <v>791</v>
      </c>
      <c r="G566" s="241"/>
      <c r="H566" s="245">
        <v>27</v>
      </c>
      <c r="I566" s="246"/>
      <c r="J566" s="241"/>
      <c r="K566" s="241"/>
      <c r="L566" s="247"/>
      <c r="M566" s="248"/>
      <c r="N566" s="249"/>
      <c r="O566" s="249"/>
      <c r="P566" s="249"/>
      <c r="Q566" s="249"/>
      <c r="R566" s="249"/>
      <c r="S566" s="249"/>
      <c r="T566" s="25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1" t="s">
        <v>169</v>
      </c>
      <c r="AU566" s="251" t="s">
        <v>85</v>
      </c>
      <c r="AV566" s="13" t="s">
        <v>85</v>
      </c>
      <c r="AW566" s="13" t="s">
        <v>32</v>
      </c>
      <c r="AX566" s="13" t="s">
        <v>76</v>
      </c>
      <c r="AY566" s="251" t="s">
        <v>160</v>
      </c>
    </row>
    <row r="567" s="13" customFormat="1">
      <c r="A567" s="13"/>
      <c r="B567" s="240"/>
      <c r="C567" s="241"/>
      <c r="D567" s="242" t="s">
        <v>169</v>
      </c>
      <c r="E567" s="243" t="s">
        <v>1</v>
      </c>
      <c r="F567" s="244" t="s">
        <v>792</v>
      </c>
      <c r="G567" s="241"/>
      <c r="H567" s="245">
        <v>32.700000000000003</v>
      </c>
      <c r="I567" s="246"/>
      <c r="J567" s="241"/>
      <c r="K567" s="241"/>
      <c r="L567" s="247"/>
      <c r="M567" s="248"/>
      <c r="N567" s="249"/>
      <c r="O567" s="249"/>
      <c r="P567" s="249"/>
      <c r="Q567" s="249"/>
      <c r="R567" s="249"/>
      <c r="S567" s="249"/>
      <c r="T567" s="250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1" t="s">
        <v>169</v>
      </c>
      <c r="AU567" s="251" t="s">
        <v>85</v>
      </c>
      <c r="AV567" s="13" t="s">
        <v>85</v>
      </c>
      <c r="AW567" s="13" t="s">
        <v>32</v>
      </c>
      <c r="AX567" s="13" t="s">
        <v>76</v>
      </c>
      <c r="AY567" s="251" t="s">
        <v>160</v>
      </c>
    </row>
    <row r="568" s="13" customFormat="1">
      <c r="A568" s="13"/>
      <c r="B568" s="240"/>
      <c r="C568" s="241"/>
      <c r="D568" s="242" t="s">
        <v>169</v>
      </c>
      <c r="E568" s="243" t="s">
        <v>1</v>
      </c>
      <c r="F568" s="244" t="s">
        <v>793</v>
      </c>
      <c r="G568" s="241"/>
      <c r="H568" s="245">
        <v>34.5</v>
      </c>
      <c r="I568" s="246"/>
      <c r="J568" s="241"/>
      <c r="K568" s="241"/>
      <c r="L568" s="247"/>
      <c r="M568" s="248"/>
      <c r="N568" s="249"/>
      <c r="O568" s="249"/>
      <c r="P568" s="249"/>
      <c r="Q568" s="249"/>
      <c r="R568" s="249"/>
      <c r="S568" s="249"/>
      <c r="T568" s="250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1" t="s">
        <v>169</v>
      </c>
      <c r="AU568" s="251" t="s">
        <v>85</v>
      </c>
      <c r="AV568" s="13" t="s">
        <v>85</v>
      </c>
      <c r="AW568" s="13" t="s">
        <v>32</v>
      </c>
      <c r="AX568" s="13" t="s">
        <v>76</v>
      </c>
      <c r="AY568" s="251" t="s">
        <v>160</v>
      </c>
    </row>
    <row r="569" s="14" customFormat="1">
      <c r="A569" s="14"/>
      <c r="B569" s="252"/>
      <c r="C569" s="253"/>
      <c r="D569" s="242" t="s">
        <v>169</v>
      </c>
      <c r="E569" s="254" t="s">
        <v>1</v>
      </c>
      <c r="F569" s="255" t="s">
        <v>171</v>
      </c>
      <c r="G569" s="253"/>
      <c r="H569" s="256">
        <v>94.200000000000003</v>
      </c>
      <c r="I569" s="257"/>
      <c r="J569" s="253"/>
      <c r="K569" s="253"/>
      <c r="L569" s="258"/>
      <c r="M569" s="259"/>
      <c r="N569" s="260"/>
      <c r="O569" s="260"/>
      <c r="P569" s="260"/>
      <c r="Q569" s="260"/>
      <c r="R569" s="260"/>
      <c r="S569" s="260"/>
      <c r="T569" s="261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2" t="s">
        <v>169</v>
      </c>
      <c r="AU569" s="262" t="s">
        <v>85</v>
      </c>
      <c r="AV569" s="14" t="s">
        <v>172</v>
      </c>
      <c r="AW569" s="14" t="s">
        <v>32</v>
      </c>
      <c r="AX569" s="14" t="s">
        <v>76</v>
      </c>
      <c r="AY569" s="262" t="s">
        <v>160</v>
      </c>
    </row>
    <row r="570" s="15" customFormat="1">
      <c r="A570" s="15"/>
      <c r="B570" s="263"/>
      <c r="C570" s="264"/>
      <c r="D570" s="242" t="s">
        <v>169</v>
      </c>
      <c r="E570" s="265" t="s">
        <v>1</v>
      </c>
      <c r="F570" s="266" t="s">
        <v>173</v>
      </c>
      <c r="G570" s="264"/>
      <c r="H570" s="267">
        <v>94.200000000000003</v>
      </c>
      <c r="I570" s="268"/>
      <c r="J570" s="264"/>
      <c r="K570" s="264"/>
      <c r="L570" s="269"/>
      <c r="M570" s="270"/>
      <c r="N570" s="271"/>
      <c r="O570" s="271"/>
      <c r="P570" s="271"/>
      <c r="Q570" s="271"/>
      <c r="R570" s="271"/>
      <c r="S570" s="271"/>
      <c r="T570" s="272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3" t="s">
        <v>169</v>
      </c>
      <c r="AU570" s="273" t="s">
        <v>85</v>
      </c>
      <c r="AV570" s="15" t="s">
        <v>167</v>
      </c>
      <c r="AW570" s="15" t="s">
        <v>32</v>
      </c>
      <c r="AX570" s="15" t="s">
        <v>83</v>
      </c>
      <c r="AY570" s="273" t="s">
        <v>160</v>
      </c>
    </row>
    <row r="571" s="2" customFormat="1" ht="33" customHeight="1">
      <c r="A571" s="38"/>
      <c r="B571" s="39"/>
      <c r="C571" s="227" t="s">
        <v>794</v>
      </c>
      <c r="D571" s="227" t="s">
        <v>162</v>
      </c>
      <c r="E571" s="228" t="s">
        <v>795</v>
      </c>
      <c r="F571" s="229" t="s">
        <v>796</v>
      </c>
      <c r="G571" s="230" t="s">
        <v>322</v>
      </c>
      <c r="H571" s="231">
        <v>6.2999999999999998</v>
      </c>
      <c r="I571" s="232"/>
      <c r="J571" s="233">
        <f>ROUND(I571*H571,2)</f>
        <v>0</v>
      </c>
      <c r="K571" s="229" t="s">
        <v>1</v>
      </c>
      <c r="L571" s="44"/>
      <c r="M571" s="234" t="s">
        <v>1</v>
      </c>
      <c r="N571" s="235" t="s">
        <v>41</v>
      </c>
      <c r="O571" s="91"/>
      <c r="P571" s="236">
        <f>O571*H571</f>
        <v>0</v>
      </c>
      <c r="Q571" s="236">
        <v>0.0040099999999999997</v>
      </c>
      <c r="R571" s="236">
        <f>Q571*H571</f>
        <v>0.025262999999999997</v>
      </c>
      <c r="S571" s="236">
        <v>0</v>
      </c>
      <c r="T571" s="237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38" t="s">
        <v>238</v>
      </c>
      <c r="AT571" s="238" t="s">
        <v>162</v>
      </c>
      <c r="AU571" s="238" t="s">
        <v>85</v>
      </c>
      <c r="AY571" s="17" t="s">
        <v>160</v>
      </c>
      <c r="BE571" s="239">
        <f>IF(N571="základní",J571,0)</f>
        <v>0</v>
      </c>
      <c r="BF571" s="239">
        <f>IF(N571="snížená",J571,0)</f>
        <v>0</v>
      </c>
      <c r="BG571" s="239">
        <f>IF(N571="zákl. přenesená",J571,0)</f>
        <v>0</v>
      </c>
      <c r="BH571" s="239">
        <f>IF(N571="sníž. přenesená",J571,0)</f>
        <v>0</v>
      </c>
      <c r="BI571" s="239">
        <f>IF(N571="nulová",J571,0)</f>
        <v>0</v>
      </c>
      <c r="BJ571" s="17" t="s">
        <v>83</v>
      </c>
      <c r="BK571" s="239">
        <f>ROUND(I571*H571,2)</f>
        <v>0</v>
      </c>
      <c r="BL571" s="17" t="s">
        <v>238</v>
      </c>
      <c r="BM571" s="238" t="s">
        <v>797</v>
      </c>
    </row>
    <row r="572" s="13" customFormat="1">
      <c r="A572" s="13"/>
      <c r="B572" s="240"/>
      <c r="C572" s="241"/>
      <c r="D572" s="242" t="s">
        <v>169</v>
      </c>
      <c r="E572" s="243" t="s">
        <v>1</v>
      </c>
      <c r="F572" s="244" t="s">
        <v>798</v>
      </c>
      <c r="G572" s="241"/>
      <c r="H572" s="245">
        <v>6.2999999999999998</v>
      </c>
      <c r="I572" s="246"/>
      <c r="J572" s="241"/>
      <c r="K572" s="241"/>
      <c r="L572" s="247"/>
      <c r="M572" s="248"/>
      <c r="N572" s="249"/>
      <c r="O572" s="249"/>
      <c r="P572" s="249"/>
      <c r="Q572" s="249"/>
      <c r="R572" s="249"/>
      <c r="S572" s="249"/>
      <c r="T572" s="250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1" t="s">
        <v>169</v>
      </c>
      <c r="AU572" s="251" t="s">
        <v>85</v>
      </c>
      <c r="AV572" s="13" t="s">
        <v>85</v>
      </c>
      <c r="AW572" s="13" t="s">
        <v>32</v>
      </c>
      <c r="AX572" s="13" t="s">
        <v>76</v>
      </c>
      <c r="AY572" s="251" t="s">
        <v>160</v>
      </c>
    </row>
    <row r="573" s="14" customFormat="1">
      <c r="A573" s="14"/>
      <c r="B573" s="252"/>
      <c r="C573" s="253"/>
      <c r="D573" s="242" t="s">
        <v>169</v>
      </c>
      <c r="E573" s="254" t="s">
        <v>1</v>
      </c>
      <c r="F573" s="255" t="s">
        <v>171</v>
      </c>
      <c r="G573" s="253"/>
      <c r="H573" s="256">
        <v>6.2999999999999998</v>
      </c>
      <c r="I573" s="257"/>
      <c r="J573" s="253"/>
      <c r="K573" s="253"/>
      <c r="L573" s="258"/>
      <c r="M573" s="259"/>
      <c r="N573" s="260"/>
      <c r="O573" s="260"/>
      <c r="P573" s="260"/>
      <c r="Q573" s="260"/>
      <c r="R573" s="260"/>
      <c r="S573" s="260"/>
      <c r="T573" s="261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2" t="s">
        <v>169</v>
      </c>
      <c r="AU573" s="262" t="s">
        <v>85</v>
      </c>
      <c r="AV573" s="14" t="s">
        <v>172</v>
      </c>
      <c r="AW573" s="14" t="s">
        <v>32</v>
      </c>
      <c r="AX573" s="14" t="s">
        <v>76</v>
      </c>
      <c r="AY573" s="262" t="s">
        <v>160</v>
      </c>
    </row>
    <row r="574" s="15" customFormat="1">
      <c r="A574" s="15"/>
      <c r="B574" s="263"/>
      <c r="C574" s="264"/>
      <c r="D574" s="242" t="s">
        <v>169</v>
      </c>
      <c r="E574" s="265" t="s">
        <v>1</v>
      </c>
      <c r="F574" s="266" t="s">
        <v>173</v>
      </c>
      <c r="G574" s="264"/>
      <c r="H574" s="267">
        <v>6.2999999999999998</v>
      </c>
      <c r="I574" s="268"/>
      <c r="J574" s="264"/>
      <c r="K574" s="264"/>
      <c r="L574" s="269"/>
      <c r="M574" s="270"/>
      <c r="N574" s="271"/>
      <c r="O574" s="271"/>
      <c r="P574" s="271"/>
      <c r="Q574" s="271"/>
      <c r="R574" s="271"/>
      <c r="S574" s="271"/>
      <c r="T574" s="272"/>
      <c r="U574" s="15"/>
      <c r="V574" s="15"/>
      <c r="W574" s="15"/>
      <c r="X574" s="15"/>
      <c r="Y574" s="15"/>
      <c r="Z574" s="15"/>
      <c r="AA574" s="15"/>
      <c r="AB574" s="15"/>
      <c r="AC574" s="15"/>
      <c r="AD574" s="15"/>
      <c r="AE574" s="15"/>
      <c r="AT574" s="273" t="s">
        <v>169</v>
      </c>
      <c r="AU574" s="273" t="s">
        <v>85</v>
      </c>
      <c r="AV574" s="15" t="s">
        <v>167</v>
      </c>
      <c r="AW574" s="15" t="s">
        <v>32</v>
      </c>
      <c r="AX574" s="15" t="s">
        <v>83</v>
      </c>
      <c r="AY574" s="273" t="s">
        <v>160</v>
      </c>
    </row>
    <row r="575" s="2" customFormat="1" ht="33" customHeight="1">
      <c r="A575" s="38"/>
      <c r="B575" s="39"/>
      <c r="C575" s="227" t="s">
        <v>799</v>
      </c>
      <c r="D575" s="227" t="s">
        <v>162</v>
      </c>
      <c r="E575" s="228" t="s">
        <v>800</v>
      </c>
      <c r="F575" s="229" t="s">
        <v>801</v>
      </c>
      <c r="G575" s="230" t="s">
        <v>322</v>
      </c>
      <c r="H575" s="231">
        <v>13.699999999999999</v>
      </c>
      <c r="I575" s="232"/>
      <c r="J575" s="233">
        <f>ROUND(I575*H575,2)</f>
        <v>0</v>
      </c>
      <c r="K575" s="229" t="s">
        <v>166</v>
      </c>
      <c r="L575" s="44"/>
      <c r="M575" s="234" t="s">
        <v>1</v>
      </c>
      <c r="N575" s="235" t="s">
        <v>41</v>
      </c>
      <c r="O575" s="91"/>
      <c r="P575" s="236">
        <f>O575*H575</f>
        <v>0</v>
      </c>
      <c r="Q575" s="236">
        <v>0.00479</v>
      </c>
      <c r="R575" s="236">
        <f>Q575*H575</f>
        <v>0.065623000000000001</v>
      </c>
      <c r="S575" s="236">
        <v>0</v>
      </c>
      <c r="T575" s="237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38" t="s">
        <v>238</v>
      </c>
      <c r="AT575" s="238" t="s">
        <v>162</v>
      </c>
      <c r="AU575" s="238" t="s">
        <v>85</v>
      </c>
      <c r="AY575" s="17" t="s">
        <v>160</v>
      </c>
      <c r="BE575" s="239">
        <f>IF(N575="základní",J575,0)</f>
        <v>0</v>
      </c>
      <c r="BF575" s="239">
        <f>IF(N575="snížená",J575,0)</f>
        <v>0</v>
      </c>
      <c r="BG575" s="239">
        <f>IF(N575="zákl. přenesená",J575,0)</f>
        <v>0</v>
      </c>
      <c r="BH575" s="239">
        <f>IF(N575="sníž. přenesená",J575,0)</f>
        <v>0</v>
      </c>
      <c r="BI575" s="239">
        <f>IF(N575="nulová",J575,0)</f>
        <v>0</v>
      </c>
      <c r="BJ575" s="17" t="s">
        <v>83</v>
      </c>
      <c r="BK575" s="239">
        <f>ROUND(I575*H575,2)</f>
        <v>0</v>
      </c>
      <c r="BL575" s="17" t="s">
        <v>238</v>
      </c>
      <c r="BM575" s="238" t="s">
        <v>802</v>
      </c>
    </row>
    <row r="576" s="13" customFormat="1">
      <c r="A576" s="13"/>
      <c r="B576" s="240"/>
      <c r="C576" s="241"/>
      <c r="D576" s="242" t="s">
        <v>169</v>
      </c>
      <c r="E576" s="243" t="s">
        <v>1</v>
      </c>
      <c r="F576" s="244" t="s">
        <v>803</v>
      </c>
      <c r="G576" s="241"/>
      <c r="H576" s="245">
        <v>13.699999999999999</v>
      </c>
      <c r="I576" s="246"/>
      <c r="J576" s="241"/>
      <c r="K576" s="241"/>
      <c r="L576" s="247"/>
      <c r="M576" s="248"/>
      <c r="N576" s="249"/>
      <c r="O576" s="249"/>
      <c r="P576" s="249"/>
      <c r="Q576" s="249"/>
      <c r="R576" s="249"/>
      <c r="S576" s="249"/>
      <c r="T576" s="250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1" t="s">
        <v>169</v>
      </c>
      <c r="AU576" s="251" t="s">
        <v>85</v>
      </c>
      <c r="AV576" s="13" t="s">
        <v>85</v>
      </c>
      <c r="AW576" s="13" t="s">
        <v>32</v>
      </c>
      <c r="AX576" s="13" t="s">
        <v>76</v>
      </c>
      <c r="AY576" s="251" t="s">
        <v>160</v>
      </c>
    </row>
    <row r="577" s="14" customFormat="1">
      <c r="A577" s="14"/>
      <c r="B577" s="252"/>
      <c r="C577" s="253"/>
      <c r="D577" s="242" t="s">
        <v>169</v>
      </c>
      <c r="E577" s="254" t="s">
        <v>1</v>
      </c>
      <c r="F577" s="255" t="s">
        <v>171</v>
      </c>
      <c r="G577" s="253"/>
      <c r="H577" s="256">
        <v>13.699999999999999</v>
      </c>
      <c r="I577" s="257"/>
      <c r="J577" s="253"/>
      <c r="K577" s="253"/>
      <c r="L577" s="258"/>
      <c r="M577" s="259"/>
      <c r="N577" s="260"/>
      <c r="O577" s="260"/>
      <c r="P577" s="260"/>
      <c r="Q577" s="260"/>
      <c r="R577" s="260"/>
      <c r="S577" s="260"/>
      <c r="T577" s="261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62" t="s">
        <v>169</v>
      </c>
      <c r="AU577" s="262" t="s">
        <v>85</v>
      </c>
      <c r="AV577" s="14" t="s">
        <v>172</v>
      </c>
      <c r="AW577" s="14" t="s">
        <v>32</v>
      </c>
      <c r="AX577" s="14" t="s">
        <v>76</v>
      </c>
      <c r="AY577" s="262" t="s">
        <v>160</v>
      </c>
    </row>
    <row r="578" s="15" customFormat="1">
      <c r="A578" s="15"/>
      <c r="B578" s="263"/>
      <c r="C578" s="264"/>
      <c r="D578" s="242" t="s">
        <v>169</v>
      </c>
      <c r="E578" s="265" t="s">
        <v>1</v>
      </c>
      <c r="F578" s="266" t="s">
        <v>173</v>
      </c>
      <c r="G578" s="264"/>
      <c r="H578" s="267">
        <v>13.699999999999999</v>
      </c>
      <c r="I578" s="268"/>
      <c r="J578" s="264"/>
      <c r="K578" s="264"/>
      <c r="L578" s="269"/>
      <c r="M578" s="270"/>
      <c r="N578" s="271"/>
      <c r="O578" s="271"/>
      <c r="P578" s="271"/>
      <c r="Q578" s="271"/>
      <c r="R578" s="271"/>
      <c r="S578" s="271"/>
      <c r="T578" s="272"/>
      <c r="U578" s="15"/>
      <c r="V578" s="15"/>
      <c r="W578" s="15"/>
      <c r="X578" s="15"/>
      <c r="Y578" s="15"/>
      <c r="Z578" s="15"/>
      <c r="AA578" s="15"/>
      <c r="AB578" s="15"/>
      <c r="AC578" s="15"/>
      <c r="AD578" s="15"/>
      <c r="AE578" s="15"/>
      <c r="AT578" s="273" t="s">
        <v>169</v>
      </c>
      <c r="AU578" s="273" t="s">
        <v>85</v>
      </c>
      <c r="AV578" s="15" t="s">
        <v>167</v>
      </c>
      <c r="AW578" s="15" t="s">
        <v>32</v>
      </c>
      <c r="AX578" s="15" t="s">
        <v>83</v>
      </c>
      <c r="AY578" s="273" t="s">
        <v>160</v>
      </c>
    </row>
    <row r="579" s="2" customFormat="1" ht="33" customHeight="1">
      <c r="A579" s="38"/>
      <c r="B579" s="39"/>
      <c r="C579" s="227" t="s">
        <v>804</v>
      </c>
      <c r="D579" s="227" t="s">
        <v>162</v>
      </c>
      <c r="E579" s="228" t="s">
        <v>805</v>
      </c>
      <c r="F579" s="229" t="s">
        <v>806</v>
      </c>
      <c r="G579" s="230" t="s">
        <v>165</v>
      </c>
      <c r="H579" s="231">
        <v>77.555999999999997</v>
      </c>
      <c r="I579" s="232"/>
      <c r="J579" s="233">
        <f>ROUND(I579*H579,2)</f>
        <v>0</v>
      </c>
      <c r="K579" s="229" t="s">
        <v>166</v>
      </c>
      <c r="L579" s="44"/>
      <c r="M579" s="234" t="s">
        <v>1</v>
      </c>
      <c r="N579" s="235" t="s">
        <v>41</v>
      </c>
      <c r="O579" s="91"/>
      <c r="P579" s="236">
        <f>O579*H579</f>
        <v>0</v>
      </c>
      <c r="Q579" s="236">
        <v>0.0053699999999999998</v>
      </c>
      <c r="R579" s="236">
        <f>Q579*H579</f>
        <v>0.41647571999999999</v>
      </c>
      <c r="S579" s="236">
        <v>0</v>
      </c>
      <c r="T579" s="237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38" t="s">
        <v>238</v>
      </c>
      <c r="AT579" s="238" t="s">
        <v>162</v>
      </c>
      <c r="AU579" s="238" t="s">
        <v>85</v>
      </c>
      <c r="AY579" s="17" t="s">
        <v>160</v>
      </c>
      <c r="BE579" s="239">
        <f>IF(N579="základní",J579,0)</f>
        <v>0</v>
      </c>
      <c r="BF579" s="239">
        <f>IF(N579="snížená",J579,0)</f>
        <v>0</v>
      </c>
      <c r="BG579" s="239">
        <f>IF(N579="zákl. přenesená",J579,0)</f>
        <v>0</v>
      </c>
      <c r="BH579" s="239">
        <f>IF(N579="sníž. přenesená",J579,0)</f>
        <v>0</v>
      </c>
      <c r="BI579" s="239">
        <f>IF(N579="nulová",J579,0)</f>
        <v>0</v>
      </c>
      <c r="BJ579" s="17" t="s">
        <v>83</v>
      </c>
      <c r="BK579" s="239">
        <f>ROUND(I579*H579,2)</f>
        <v>0</v>
      </c>
      <c r="BL579" s="17" t="s">
        <v>238</v>
      </c>
      <c r="BM579" s="238" t="s">
        <v>807</v>
      </c>
    </row>
    <row r="580" s="13" customFormat="1">
      <c r="A580" s="13"/>
      <c r="B580" s="240"/>
      <c r="C580" s="241"/>
      <c r="D580" s="242" t="s">
        <v>169</v>
      </c>
      <c r="E580" s="243" t="s">
        <v>1</v>
      </c>
      <c r="F580" s="244" t="s">
        <v>808</v>
      </c>
      <c r="G580" s="241"/>
      <c r="H580" s="245">
        <v>77.555999999999997</v>
      </c>
      <c r="I580" s="246"/>
      <c r="J580" s="241"/>
      <c r="K580" s="241"/>
      <c r="L580" s="247"/>
      <c r="M580" s="248"/>
      <c r="N580" s="249"/>
      <c r="O580" s="249"/>
      <c r="P580" s="249"/>
      <c r="Q580" s="249"/>
      <c r="R580" s="249"/>
      <c r="S580" s="249"/>
      <c r="T580" s="250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1" t="s">
        <v>169</v>
      </c>
      <c r="AU580" s="251" t="s">
        <v>85</v>
      </c>
      <c r="AV580" s="13" t="s">
        <v>85</v>
      </c>
      <c r="AW580" s="13" t="s">
        <v>32</v>
      </c>
      <c r="AX580" s="13" t="s">
        <v>76</v>
      </c>
      <c r="AY580" s="251" t="s">
        <v>160</v>
      </c>
    </row>
    <row r="581" s="14" customFormat="1">
      <c r="A581" s="14"/>
      <c r="B581" s="252"/>
      <c r="C581" s="253"/>
      <c r="D581" s="242" t="s">
        <v>169</v>
      </c>
      <c r="E581" s="254" t="s">
        <v>1</v>
      </c>
      <c r="F581" s="255" t="s">
        <v>171</v>
      </c>
      <c r="G581" s="253"/>
      <c r="H581" s="256">
        <v>77.555999999999997</v>
      </c>
      <c r="I581" s="257"/>
      <c r="J581" s="253"/>
      <c r="K581" s="253"/>
      <c r="L581" s="258"/>
      <c r="M581" s="259"/>
      <c r="N581" s="260"/>
      <c r="O581" s="260"/>
      <c r="P581" s="260"/>
      <c r="Q581" s="260"/>
      <c r="R581" s="260"/>
      <c r="S581" s="260"/>
      <c r="T581" s="261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2" t="s">
        <v>169</v>
      </c>
      <c r="AU581" s="262" t="s">
        <v>85</v>
      </c>
      <c r="AV581" s="14" t="s">
        <v>172</v>
      </c>
      <c r="AW581" s="14" t="s">
        <v>32</v>
      </c>
      <c r="AX581" s="14" t="s">
        <v>76</v>
      </c>
      <c r="AY581" s="262" t="s">
        <v>160</v>
      </c>
    </row>
    <row r="582" s="15" customFormat="1">
      <c r="A582" s="15"/>
      <c r="B582" s="263"/>
      <c r="C582" s="264"/>
      <c r="D582" s="242" t="s">
        <v>169</v>
      </c>
      <c r="E582" s="265" t="s">
        <v>1</v>
      </c>
      <c r="F582" s="266" t="s">
        <v>173</v>
      </c>
      <c r="G582" s="264"/>
      <c r="H582" s="267">
        <v>77.555999999999997</v>
      </c>
      <c r="I582" s="268"/>
      <c r="J582" s="264"/>
      <c r="K582" s="264"/>
      <c r="L582" s="269"/>
      <c r="M582" s="270"/>
      <c r="N582" s="271"/>
      <c r="O582" s="271"/>
      <c r="P582" s="271"/>
      <c r="Q582" s="271"/>
      <c r="R582" s="271"/>
      <c r="S582" s="271"/>
      <c r="T582" s="272"/>
      <c r="U582" s="15"/>
      <c r="V582" s="15"/>
      <c r="W582" s="15"/>
      <c r="X582" s="15"/>
      <c r="Y582" s="15"/>
      <c r="Z582" s="15"/>
      <c r="AA582" s="15"/>
      <c r="AB582" s="15"/>
      <c r="AC582" s="15"/>
      <c r="AD582" s="15"/>
      <c r="AE582" s="15"/>
      <c r="AT582" s="273" t="s">
        <v>169</v>
      </c>
      <c r="AU582" s="273" t="s">
        <v>85</v>
      </c>
      <c r="AV582" s="15" t="s">
        <v>167</v>
      </c>
      <c r="AW582" s="15" t="s">
        <v>32</v>
      </c>
      <c r="AX582" s="15" t="s">
        <v>83</v>
      </c>
      <c r="AY582" s="273" t="s">
        <v>160</v>
      </c>
    </row>
    <row r="583" s="2" customFormat="1" ht="37.8" customHeight="1">
      <c r="A583" s="38"/>
      <c r="B583" s="39"/>
      <c r="C583" s="227" t="s">
        <v>809</v>
      </c>
      <c r="D583" s="227" t="s">
        <v>162</v>
      </c>
      <c r="E583" s="228" t="s">
        <v>810</v>
      </c>
      <c r="F583" s="229" t="s">
        <v>811</v>
      </c>
      <c r="G583" s="230" t="s">
        <v>463</v>
      </c>
      <c r="H583" s="231">
        <v>7</v>
      </c>
      <c r="I583" s="232"/>
      <c r="J583" s="233">
        <f>ROUND(I583*H583,2)</f>
        <v>0</v>
      </c>
      <c r="K583" s="229" t="s">
        <v>166</v>
      </c>
      <c r="L583" s="44"/>
      <c r="M583" s="234" t="s">
        <v>1</v>
      </c>
      <c r="N583" s="235" t="s">
        <v>41</v>
      </c>
      <c r="O583" s="91"/>
      <c r="P583" s="236">
        <f>O583*H583</f>
        <v>0</v>
      </c>
      <c r="Q583" s="236">
        <v>0</v>
      </c>
      <c r="R583" s="236">
        <f>Q583*H583</f>
        <v>0</v>
      </c>
      <c r="S583" s="236">
        <v>0</v>
      </c>
      <c r="T583" s="237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38" t="s">
        <v>238</v>
      </c>
      <c r="AT583" s="238" t="s">
        <v>162</v>
      </c>
      <c r="AU583" s="238" t="s">
        <v>85</v>
      </c>
      <c r="AY583" s="17" t="s">
        <v>160</v>
      </c>
      <c r="BE583" s="239">
        <f>IF(N583="základní",J583,0)</f>
        <v>0</v>
      </c>
      <c r="BF583" s="239">
        <f>IF(N583="snížená",J583,0)</f>
        <v>0</v>
      </c>
      <c r="BG583" s="239">
        <f>IF(N583="zákl. přenesená",J583,0)</f>
        <v>0</v>
      </c>
      <c r="BH583" s="239">
        <f>IF(N583="sníž. přenesená",J583,0)</f>
        <v>0</v>
      </c>
      <c r="BI583" s="239">
        <f>IF(N583="nulová",J583,0)</f>
        <v>0</v>
      </c>
      <c r="BJ583" s="17" t="s">
        <v>83</v>
      </c>
      <c r="BK583" s="239">
        <f>ROUND(I583*H583,2)</f>
        <v>0</v>
      </c>
      <c r="BL583" s="17" t="s">
        <v>238</v>
      </c>
      <c r="BM583" s="238" t="s">
        <v>812</v>
      </c>
    </row>
    <row r="584" s="2" customFormat="1" ht="33" customHeight="1">
      <c r="A584" s="38"/>
      <c r="B584" s="39"/>
      <c r="C584" s="227" t="s">
        <v>813</v>
      </c>
      <c r="D584" s="227" t="s">
        <v>162</v>
      </c>
      <c r="E584" s="228" t="s">
        <v>814</v>
      </c>
      <c r="F584" s="229" t="s">
        <v>815</v>
      </c>
      <c r="G584" s="230" t="s">
        <v>322</v>
      </c>
      <c r="H584" s="231">
        <v>66.920000000000002</v>
      </c>
      <c r="I584" s="232"/>
      <c r="J584" s="233">
        <f>ROUND(I584*H584,2)</f>
        <v>0</v>
      </c>
      <c r="K584" s="229" t="s">
        <v>1</v>
      </c>
      <c r="L584" s="44"/>
      <c r="M584" s="234" t="s">
        <v>1</v>
      </c>
      <c r="N584" s="235" t="s">
        <v>41</v>
      </c>
      <c r="O584" s="91"/>
      <c r="P584" s="236">
        <f>O584*H584</f>
        <v>0</v>
      </c>
      <c r="Q584" s="236">
        <v>0.00197</v>
      </c>
      <c r="R584" s="236">
        <f>Q584*H584</f>
        <v>0.13183239999999999</v>
      </c>
      <c r="S584" s="236">
        <v>0</v>
      </c>
      <c r="T584" s="237">
        <f>S584*H584</f>
        <v>0</v>
      </c>
      <c r="U584" s="38"/>
      <c r="V584" s="38"/>
      <c r="W584" s="38"/>
      <c r="X584" s="38"/>
      <c r="Y584" s="38"/>
      <c r="Z584" s="38"/>
      <c r="AA584" s="38"/>
      <c r="AB584" s="38"/>
      <c r="AC584" s="38"/>
      <c r="AD584" s="38"/>
      <c r="AE584" s="38"/>
      <c r="AR584" s="238" t="s">
        <v>238</v>
      </c>
      <c r="AT584" s="238" t="s">
        <v>162</v>
      </c>
      <c r="AU584" s="238" t="s">
        <v>85</v>
      </c>
      <c r="AY584" s="17" t="s">
        <v>160</v>
      </c>
      <c r="BE584" s="239">
        <f>IF(N584="základní",J584,0)</f>
        <v>0</v>
      </c>
      <c r="BF584" s="239">
        <f>IF(N584="snížená",J584,0)</f>
        <v>0</v>
      </c>
      <c r="BG584" s="239">
        <f>IF(N584="zákl. přenesená",J584,0)</f>
        <v>0</v>
      </c>
      <c r="BH584" s="239">
        <f>IF(N584="sníž. přenesená",J584,0)</f>
        <v>0</v>
      </c>
      <c r="BI584" s="239">
        <f>IF(N584="nulová",J584,0)</f>
        <v>0</v>
      </c>
      <c r="BJ584" s="17" t="s">
        <v>83</v>
      </c>
      <c r="BK584" s="239">
        <f>ROUND(I584*H584,2)</f>
        <v>0</v>
      </c>
      <c r="BL584" s="17" t="s">
        <v>238</v>
      </c>
      <c r="BM584" s="238" t="s">
        <v>816</v>
      </c>
    </row>
    <row r="585" s="13" customFormat="1">
      <c r="A585" s="13"/>
      <c r="B585" s="240"/>
      <c r="C585" s="241"/>
      <c r="D585" s="242" t="s">
        <v>169</v>
      </c>
      <c r="E585" s="243" t="s">
        <v>1</v>
      </c>
      <c r="F585" s="244" t="s">
        <v>817</v>
      </c>
      <c r="G585" s="241"/>
      <c r="H585" s="245">
        <v>50.399999999999999</v>
      </c>
      <c r="I585" s="246"/>
      <c r="J585" s="241"/>
      <c r="K585" s="241"/>
      <c r="L585" s="247"/>
      <c r="M585" s="248"/>
      <c r="N585" s="249"/>
      <c r="O585" s="249"/>
      <c r="P585" s="249"/>
      <c r="Q585" s="249"/>
      <c r="R585" s="249"/>
      <c r="S585" s="249"/>
      <c r="T585" s="250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51" t="s">
        <v>169</v>
      </c>
      <c r="AU585" s="251" t="s">
        <v>85</v>
      </c>
      <c r="AV585" s="13" t="s">
        <v>85</v>
      </c>
      <c r="AW585" s="13" t="s">
        <v>32</v>
      </c>
      <c r="AX585" s="13" t="s">
        <v>76</v>
      </c>
      <c r="AY585" s="251" t="s">
        <v>160</v>
      </c>
    </row>
    <row r="586" s="13" customFormat="1">
      <c r="A586" s="13"/>
      <c r="B586" s="240"/>
      <c r="C586" s="241"/>
      <c r="D586" s="242" t="s">
        <v>169</v>
      </c>
      <c r="E586" s="243" t="s">
        <v>1</v>
      </c>
      <c r="F586" s="244" t="s">
        <v>818</v>
      </c>
      <c r="G586" s="241"/>
      <c r="H586" s="245">
        <v>9</v>
      </c>
      <c r="I586" s="246"/>
      <c r="J586" s="241"/>
      <c r="K586" s="241"/>
      <c r="L586" s="247"/>
      <c r="M586" s="248"/>
      <c r="N586" s="249"/>
      <c r="O586" s="249"/>
      <c r="P586" s="249"/>
      <c r="Q586" s="249"/>
      <c r="R586" s="249"/>
      <c r="S586" s="249"/>
      <c r="T586" s="250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51" t="s">
        <v>169</v>
      </c>
      <c r="AU586" s="251" t="s">
        <v>85</v>
      </c>
      <c r="AV586" s="13" t="s">
        <v>85</v>
      </c>
      <c r="AW586" s="13" t="s">
        <v>32</v>
      </c>
      <c r="AX586" s="13" t="s">
        <v>76</v>
      </c>
      <c r="AY586" s="251" t="s">
        <v>160</v>
      </c>
    </row>
    <row r="587" s="13" customFormat="1">
      <c r="A587" s="13"/>
      <c r="B587" s="240"/>
      <c r="C587" s="241"/>
      <c r="D587" s="242" t="s">
        <v>169</v>
      </c>
      <c r="E587" s="243" t="s">
        <v>1</v>
      </c>
      <c r="F587" s="244" t="s">
        <v>819</v>
      </c>
      <c r="G587" s="241"/>
      <c r="H587" s="245">
        <v>2.3999999999999999</v>
      </c>
      <c r="I587" s="246"/>
      <c r="J587" s="241"/>
      <c r="K587" s="241"/>
      <c r="L587" s="247"/>
      <c r="M587" s="248"/>
      <c r="N587" s="249"/>
      <c r="O587" s="249"/>
      <c r="P587" s="249"/>
      <c r="Q587" s="249"/>
      <c r="R587" s="249"/>
      <c r="S587" s="249"/>
      <c r="T587" s="250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1" t="s">
        <v>169</v>
      </c>
      <c r="AU587" s="251" t="s">
        <v>85</v>
      </c>
      <c r="AV587" s="13" t="s">
        <v>85</v>
      </c>
      <c r="AW587" s="13" t="s">
        <v>32</v>
      </c>
      <c r="AX587" s="13" t="s">
        <v>76</v>
      </c>
      <c r="AY587" s="251" t="s">
        <v>160</v>
      </c>
    </row>
    <row r="588" s="13" customFormat="1">
      <c r="A588" s="13"/>
      <c r="B588" s="240"/>
      <c r="C588" s="241"/>
      <c r="D588" s="242" t="s">
        <v>169</v>
      </c>
      <c r="E588" s="243" t="s">
        <v>1</v>
      </c>
      <c r="F588" s="244" t="s">
        <v>820</v>
      </c>
      <c r="G588" s="241"/>
      <c r="H588" s="245">
        <v>5.1200000000000001</v>
      </c>
      <c r="I588" s="246"/>
      <c r="J588" s="241"/>
      <c r="K588" s="241"/>
      <c r="L588" s="247"/>
      <c r="M588" s="248"/>
      <c r="N588" s="249"/>
      <c r="O588" s="249"/>
      <c r="P588" s="249"/>
      <c r="Q588" s="249"/>
      <c r="R588" s="249"/>
      <c r="S588" s="249"/>
      <c r="T588" s="25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1" t="s">
        <v>169</v>
      </c>
      <c r="AU588" s="251" t="s">
        <v>85</v>
      </c>
      <c r="AV588" s="13" t="s">
        <v>85</v>
      </c>
      <c r="AW588" s="13" t="s">
        <v>32</v>
      </c>
      <c r="AX588" s="13" t="s">
        <v>76</v>
      </c>
      <c r="AY588" s="251" t="s">
        <v>160</v>
      </c>
    </row>
    <row r="589" s="14" customFormat="1">
      <c r="A589" s="14"/>
      <c r="B589" s="252"/>
      <c r="C589" s="253"/>
      <c r="D589" s="242" t="s">
        <v>169</v>
      </c>
      <c r="E589" s="254" t="s">
        <v>1</v>
      </c>
      <c r="F589" s="255" t="s">
        <v>171</v>
      </c>
      <c r="G589" s="253"/>
      <c r="H589" s="256">
        <v>66.920000000000002</v>
      </c>
      <c r="I589" s="257"/>
      <c r="J589" s="253"/>
      <c r="K589" s="253"/>
      <c r="L589" s="258"/>
      <c r="M589" s="259"/>
      <c r="N589" s="260"/>
      <c r="O589" s="260"/>
      <c r="P589" s="260"/>
      <c r="Q589" s="260"/>
      <c r="R589" s="260"/>
      <c r="S589" s="260"/>
      <c r="T589" s="261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2" t="s">
        <v>169</v>
      </c>
      <c r="AU589" s="262" t="s">
        <v>85</v>
      </c>
      <c r="AV589" s="14" t="s">
        <v>172</v>
      </c>
      <c r="AW589" s="14" t="s">
        <v>32</v>
      </c>
      <c r="AX589" s="14" t="s">
        <v>76</v>
      </c>
      <c r="AY589" s="262" t="s">
        <v>160</v>
      </c>
    </row>
    <row r="590" s="15" customFormat="1">
      <c r="A590" s="15"/>
      <c r="B590" s="263"/>
      <c r="C590" s="264"/>
      <c r="D590" s="242" t="s">
        <v>169</v>
      </c>
      <c r="E590" s="265" t="s">
        <v>1</v>
      </c>
      <c r="F590" s="266" t="s">
        <v>173</v>
      </c>
      <c r="G590" s="264"/>
      <c r="H590" s="267">
        <v>66.920000000000002</v>
      </c>
      <c r="I590" s="268"/>
      <c r="J590" s="264"/>
      <c r="K590" s="264"/>
      <c r="L590" s="269"/>
      <c r="M590" s="270"/>
      <c r="N590" s="271"/>
      <c r="O590" s="271"/>
      <c r="P590" s="271"/>
      <c r="Q590" s="271"/>
      <c r="R590" s="271"/>
      <c r="S590" s="271"/>
      <c r="T590" s="272"/>
      <c r="U590" s="15"/>
      <c r="V590" s="15"/>
      <c r="W590" s="15"/>
      <c r="X590" s="15"/>
      <c r="Y590" s="15"/>
      <c r="Z590" s="15"/>
      <c r="AA590" s="15"/>
      <c r="AB590" s="15"/>
      <c r="AC590" s="15"/>
      <c r="AD590" s="15"/>
      <c r="AE590" s="15"/>
      <c r="AT590" s="273" t="s">
        <v>169</v>
      </c>
      <c r="AU590" s="273" t="s">
        <v>85</v>
      </c>
      <c r="AV590" s="15" t="s">
        <v>167</v>
      </c>
      <c r="AW590" s="15" t="s">
        <v>32</v>
      </c>
      <c r="AX590" s="15" t="s">
        <v>83</v>
      </c>
      <c r="AY590" s="273" t="s">
        <v>160</v>
      </c>
    </row>
    <row r="591" s="2" customFormat="1" ht="33" customHeight="1">
      <c r="A591" s="38"/>
      <c r="B591" s="39"/>
      <c r="C591" s="227" t="s">
        <v>821</v>
      </c>
      <c r="D591" s="227" t="s">
        <v>162</v>
      </c>
      <c r="E591" s="228" t="s">
        <v>822</v>
      </c>
      <c r="F591" s="229" t="s">
        <v>823</v>
      </c>
      <c r="G591" s="230" t="s">
        <v>322</v>
      </c>
      <c r="H591" s="231">
        <v>27</v>
      </c>
      <c r="I591" s="232"/>
      <c r="J591" s="233">
        <f>ROUND(I591*H591,2)</f>
        <v>0</v>
      </c>
      <c r="K591" s="229" t="s">
        <v>1</v>
      </c>
      <c r="L591" s="44"/>
      <c r="M591" s="234" t="s">
        <v>1</v>
      </c>
      <c r="N591" s="235" t="s">
        <v>41</v>
      </c>
      <c r="O591" s="91"/>
      <c r="P591" s="236">
        <f>O591*H591</f>
        <v>0</v>
      </c>
      <c r="Q591" s="236">
        <v>0.0023800000000000002</v>
      </c>
      <c r="R591" s="236">
        <f>Q591*H591</f>
        <v>0.064260000000000012</v>
      </c>
      <c r="S591" s="236">
        <v>0</v>
      </c>
      <c r="T591" s="237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38" t="s">
        <v>238</v>
      </c>
      <c r="AT591" s="238" t="s">
        <v>162</v>
      </c>
      <c r="AU591" s="238" t="s">
        <v>85</v>
      </c>
      <c r="AY591" s="17" t="s">
        <v>160</v>
      </c>
      <c r="BE591" s="239">
        <f>IF(N591="základní",J591,0)</f>
        <v>0</v>
      </c>
      <c r="BF591" s="239">
        <f>IF(N591="snížená",J591,0)</f>
        <v>0</v>
      </c>
      <c r="BG591" s="239">
        <f>IF(N591="zákl. přenesená",J591,0)</f>
        <v>0</v>
      </c>
      <c r="BH591" s="239">
        <f>IF(N591="sníž. přenesená",J591,0)</f>
        <v>0</v>
      </c>
      <c r="BI591" s="239">
        <f>IF(N591="nulová",J591,0)</f>
        <v>0</v>
      </c>
      <c r="BJ591" s="17" t="s">
        <v>83</v>
      </c>
      <c r="BK591" s="239">
        <f>ROUND(I591*H591,2)</f>
        <v>0</v>
      </c>
      <c r="BL591" s="17" t="s">
        <v>238</v>
      </c>
      <c r="BM591" s="238" t="s">
        <v>824</v>
      </c>
    </row>
    <row r="592" s="13" customFormat="1">
      <c r="A592" s="13"/>
      <c r="B592" s="240"/>
      <c r="C592" s="241"/>
      <c r="D592" s="242" t="s">
        <v>169</v>
      </c>
      <c r="E592" s="243" t="s">
        <v>1</v>
      </c>
      <c r="F592" s="244" t="s">
        <v>825</v>
      </c>
      <c r="G592" s="241"/>
      <c r="H592" s="245">
        <v>25.199999999999999</v>
      </c>
      <c r="I592" s="246"/>
      <c r="J592" s="241"/>
      <c r="K592" s="241"/>
      <c r="L592" s="247"/>
      <c r="M592" s="248"/>
      <c r="N592" s="249"/>
      <c r="O592" s="249"/>
      <c r="P592" s="249"/>
      <c r="Q592" s="249"/>
      <c r="R592" s="249"/>
      <c r="S592" s="249"/>
      <c r="T592" s="250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1" t="s">
        <v>169</v>
      </c>
      <c r="AU592" s="251" t="s">
        <v>85</v>
      </c>
      <c r="AV592" s="13" t="s">
        <v>85</v>
      </c>
      <c r="AW592" s="13" t="s">
        <v>32</v>
      </c>
      <c r="AX592" s="13" t="s">
        <v>76</v>
      </c>
      <c r="AY592" s="251" t="s">
        <v>160</v>
      </c>
    </row>
    <row r="593" s="13" customFormat="1">
      <c r="A593" s="13"/>
      <c r="B593" s="240"/>
      <c r="C593" s="241"/>
      <c r="D593" s="242" t="s">
        <v>169</v>
      </c>
      <c r="E593" s="243" t="s">
        <v>1</v>
      </c>
      <c r="F593" s="244" t="s">
        <v>826</v>
      </c>
      <c r="G593" s="241"/>
      <c r="H593" s="245">
        <v>1.8</v>
      </c>
      <c r="I593" s="246"/>
      <c r="J593" s="241"/>
      <c r="K593" s="241"/>
      <c r="L593" s="247"/>
      <c r="M593" s="248"/>
      <c r="N593" s="249"/>
      <c r="O593" s="249"/>
      <c r="P593" s="249"/>
      <c r="Q593" s="249"/>
      <c r="R593" s="249"/>
      <c r="S593" s="249"/>
      <c r="T593" s="25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1" t="s">
        <v>169</v>
      </c>
      <c r="AU593" s="251" t="s">
        <v>85</v>
      </c>
      <c r="AV593" s="13" t="s">
        <v>85</v>
      </c>
      <c r="AW593" s="13" t="s">
        <v>32</v>
      </c>
      <c r="AX593" s="13" t="s">
        <v>76</v>
      </c>
      <c r="AY593" s="251" t="s">
        <v>160</v>
      </c>
    </row>
    <row r="594" s="14" customFormat="1">
      <c r="A594" s="14"/>
      <c r="B594" s="252"/>
      <c r="C594" s="253"/>
      <c r="D594" s="242" t="s">
        <v>169</v>
      </c>
      <c r="E594" s="254" t="s">
        <v>1</v>
      </c>
      <c r="F594" s="255" t="s">
        <v>171</v>
      </c>
      <c r="G594" s="253"/>
      <c r="H594" s="256">
        <v>27</v>
      </c>
      <c r="I594" s="257"/>
      <c r="J594" s="253"/>
      <c r="K594" s="253"/>
      <c r="L594" s="258"/>
      <c r="M594" s="259"/>
      <c r="N594" s="260"/>
      <c r="O594" s="260"/>
      <c r="P594" s="260"/>
      <c r="Q594" s="260"/>
      <c r="R594" s="260"/>
      <c r="S594" s="260"/>
      <c r="T594" s="26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2" t="s">
        <v>169</v>
      </c>
      <c r="AU594" s="262" t="s">
        <v>85</v>
      </c>
      <c r="AV594" s="14" t="s">
        <v>172</v>
      </c>
      <c r="AW594" s="14" t="s">
        <v>32</v>
      </c>
      <c r="AX594" s="14" t="s">
        <v>76</v>
      </c>
      <c r="AY594" s="262" t="s">
        <v>160</v>
      </c>
    </row>
    <row r="595" s="15" customFormat="1">
      <c r="A595" s="15"/>
      <c r="B595" s="263"/>
      <c r="C595" s="264"/>
      <c r="D595" s="242" t="s">
        <v>169</v>
      </c>
      <c r="E595" s="265" t="s">
        <v>1</v>
      </c>
      <c r="F595" s="266" t="s">
        <v>173</v>
      </c>
      <c r="G595" s="264"/>
      <c r="H595" s="267">
        <v>27</v>
      </c>
      <c r="I595" s="268"/>
      <c r="J595" s="264"/>
      <c r="K595" s="264"/>
      <c r="L595" s="269"/>
      <c r="M595" s="270"/>
      <c r="N595" s="271"/>
      <c r="O595" s="271"/>
      <c r="P595" s="271"/>
      <c r="Q595" s="271"/>
      <c r="R595" s="271"/>
      <c r="S595" s="271"/>
      <c r="T595" s="272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3" t="s">
        <v>169</v>
      </c>
      <c r="AU595" s="273" t="s">
        <v>85</v>
      </c>
      <c r="AV595" s="15" t="s">
        <v>167</v>
      </c>
      <c r="AW595" s="15" t="s">
        <v>32</v>
      </c>
      <c r="AX595" s="15" t="s">
        <v>83</v>
      </c>
      <c r="AY595" s="273" t="s">
        <v>160</v>
      </c>
    </row>
    <row r="596" s="2" customFormat="1" ht="33" customHeight="1">
      <c r="A596" s="38"/>
      <c r="B596" s="39"/>
      <c r="C596" s="227" t="s">
        <v>827</v>
      </c>
      <c r="D596" s="227" t="s">
        <v>162</v>
      </c>
      <c r="E596" s="228" t="s">
        <v>828</v>
      </c>
      <c r="F596" s="229" t="s">
        <v>829</v>
      </c>
      <c r="G596" s="230" t="s">
        <v>322</v>
      </c>
      <c r="H596" s="231">
        <v>3.6000000000000001</v>
      </c>
      <c r="I596" s="232"/>
      <c r="J596" s="233">
        <f>ROUND(I596*H596,2)</f>
        <v>0</v>
      </c>
      <c r="K596" s="229" t="s">
        <v>1</v>
      </c>
      <c r="L596" s="44"/>
      <c r="M596" s="234" t="s">
        <v>1</v>
      </c>
      <c r="N596" s="235" t="s">
        <v>41</v>
      </c>
      <c r="O596" s="91"/>
      <c r="P596" s="236">
        <f>O596*H596</f>
        <v>0</v>
      </c>
      <c r="Q596" s="236">
        <v>0.00149</v>
      </c>
      <c r="R596" s="236">
        <f>Q596*H596</f>
        <v>0.0053639999999999998</v>
      </c>
      <c r="S596" s="236">
        <v>0</v>
      </c>
      <c r="T596" s="237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38" t="s">
        <v>238</v>
      </c>
      <c r="AT596" s="238" t="s">
        <v>162</v>
      </c>
      <c r="AU596" s="238" t="s">
        <v>85</v>
      </c>
      <c r="AY596" s="17" t="s">
        <v>160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7" t="s">
        <v>83</v>
      </c>
      <c r="BK596" s="239">
        <f>ROUND(I596*H596,2)</f>
        <v>0</v>
      </c>
      <c r="BL596" s="17" t="s">
        <v>238</v>
      </c>
      <c r="BM596" s="238" t="s">
        <v>830</v>
      </c>
    </row>
    <row r="597" s="13" customFormat="1">
      <c r="A597" s="13"/>
      <c r="B597" s="240"/>
      <c r="C597" s="241"/>
      <c r="D597" s="242" t="s">
        <v>169</v>
      </c>
      <c r="E597" s="243" t="s">
        <v>1</v>
      </c>
      <c r="F597" s="244" t="s">
        <v>831</v>
      </c>
      <c r="G597" s="241"/>
      <c r="H597" s="245">
        <v>3.6000000000000001</v>
      </c>
      <c r="I597" s="246"/>
      <c r="J597" s="241"/>
      <c r="K597" s="241"/>
      <c r="L597" s="247"/>
      <c r="M597" s="248"/>
      <c r="N597" s="249"/>
      <c r="O597" s="249"/>
      <c r="P597" s="249"/>
      <c r="Q597" s="249"/>
      <c r="R597" s="249"/>
      <c r="S597" s="249"/>
      <c r="T597" s="250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1" t="s">
        <v>169</v>
      </c>
      <c r="AU597" s="251" t="s">
        <v>85</v>
      </c>
      <c r="AV597" s="13" t="s">
        <v>85</v>
      </c>
      <c r="AW597" s="13" t="s">
        <v>32</v>
      </c>
      <c r="AX597" s="13" t="s">
        <v>76</v>
      </c>
      <c r="AY597" s="251" t="s">
        <v>160</v>
      </c>
    </row>
    <row r="598" s="14" customFormat="1">
      <c r="A598" s="14"/>
      <c r="B598" s="252"/>
      <c r="C598" s="253"/>
      <c r="D598" s="242" t="s">
        <v>169</v>
      </c>
      <c r="E598" s="254" t="s">
        <v>1</v>
      </c>
      <c r="F598" s="255" t="s">
        <v>171</v>
      </c>
      <c r="G598" s="253"/>
      <c r="H598" s="256">
        <v>3.6000000000000001</v>
      </c>
      <c r="I598" s="257"/>
      <c r="J598" s="253"/>
      <c r="K598" s="253"/>
      <c r="L598" s="258"/>
      <c r="M598" s="259"/>
      <c r="N598" s="260"/>
      <c r="O598" s="260"/>
      <c r="P598" s="260"/>
      <c r="Q598" s="260"/>
      <c r="R598" s="260"/>
      <c r="S598" s="260"/>
      <c r="T598" s="261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62" t="s">
        <v>169</v>
      </c>
      <c r="AU598" s="262" t="s">
        <v>85</v>
      </c>
      <c r="AV598" s="14" t="s">
        <v>172</v>
      </c>
      <c r="AW598" s="14" t="s">
        <v>32</v>
      </c>
      <c r="AX598" s="14" t="s">
        <v>76</v>
      </c>
      <c r="AY598" s="262" t="s">
        <v>160</v>
      </c>
    </row>
    <row r="599" s="15" customFormat="1">
      <c r="A599" s="15"/>
      <c r="B599" s="263"/>
      <c r="C599" s="264"/>
      <c r="D599" s="242" t="s">
        <v>169</v>
      </c>
      <c r="E599" s="265" t="s">
        <v>1</v>
      </c>
      <c r="F599" s="266" t="s">
        <v>173</v>
      </c>
      <c r="G599" s="264"/>
      <c r="H599" s="267">
        <v>3.6000000000000001</v>
      </c>
      <c r="I599" s="268"/>
      <c r="J599" s="264"/>
      <c r="K599" s="264"/>
      <c r="L599" s="269"/>
      <c r="M599" s="270"/>
      <c r="N599" s="271"/>
      <c r="O599" s="271"/>
      <c r="P599" s="271"/>
      <c r="Q599" s="271"/>
      <c r="R599" s="271"/>
      <c r="S599" s="271"/>
      <c r="T599" s="272"/>
      <c r="U599" s="15"/>
      <c r="V599" s="15"/>
      <c r="W599" s="15"/>
      <c r="X599" s="15"/>
      <c r="Y599" s="15"/>
      <c r="Z599" s="15"/>
      <c r="AA599" s="15"/>
      <c r="AB599" s="15"/>
      <c r="AC599" s="15"/>
      <c r="AD599" s="15"/>
      <c r="AE599" s="15"/>
      <c r="AT599" s="273" t="s">
        <v>169</v>
      </c>
      <c r="AU599" s="273" t="s">
        <v>85</v>
      </c>
      <c r="AV599" s="15" t="s">
        <v>167</v>
      </c>
      <c r="AW599" s="15" t="s">
        <v>32</v>
      </c>
      <c r="AX599" s="15" t="s">
        <v>83</v>
      </c>
      <c r="AY599" s="273" t="s">
        <v>160</v>
      </c>
    </row>
    <row r="600" s="2" customFormat="1" ht="33" customHeight="1">
      <c r="A600" s="38"/>
      <c r="B600" s="39"/>
      <c r="C600" s="227" t="s">
        <v>832</v>
      </c>
      <c r="D600" s="227" t="s">
        <v>162</v>
      </c>
      <c r="E600" s="228" t="s">
        <v>833</v>
      </c>
      <c r="F600" s="229" t="s">
        <v>834</v>
      </c>
      <c r="G600" s="230" t="s">
        <v>322</v>
      </c>
      <c r="H600" s="231">
        <v>3.6000000000000001</v>
      </c>
      <c r="I600" s="232"/>
      <c r="J600" s="233">
        <f>ROUND(I600*H600,2)</f>
        <v>0</v>
      </c>
      <c r="K600" s="229" t="s">
        <v>1</v>
      </c>
      <c r="L600" s="44"/>
      <c r="M600" s="234" t="s">
        <v>1</v>
      </c>
      <c r="N600" s="235" t="s">
        <v>41</v>
      </c>
      <c r="O600" s="91"/>
      <c r="P600" s="236">
        <f>O600*H600</f>
        <v>0</v>
      </c>
      <c r="Q600" s="236">
        <v>0.00149</v>
      </c>
      <c r="R600" s="236">
        <f>Q600*H600</f>
        <v>0.0053639999999999998</v>
      </c>
      <c r="S600" s="236">
        <v>0</v>
      </c>
      <c r="T600" s="237">
        <f>S600*H600</f>
        <v>0</v>
      </c>
      <c r="U600" s="38"/>
      <c r="V600" s="38"/>
      <c r="W600" s="38"/>
      <c r="X600" s="38"/>
      <c r="Y600" s="38"/>
      <c r="Z600" s="38"/>
      <c r="AA600" s="38"/>
      <c r="AB600" s="38"/>
      <c r="AC600" s="38"/>
      <c r="AD600" s="38"/>
      <c r="AE600" s="38"/>
      <c r="AR600" s="238" t="s">
        <v>238</v>
      </c>
      <c r="AT600" s="238" t="s">
        <v>162</v>
      </c>
      <c r="AU600" s="238" t="s">
        <v>85</v>
      </c>
      <c r="AY600" s="17" t="s">
        <v>160</v>
      </c>
      <c r="BE600" s="239">
        <f>IF(N600="základní",J600,0)</f>
        <v>0</v>
      </c>
      <c r="BF600" s="239">
        <f>IF(N600="snížená",J600,0)</f>
        <v>0</v>
      </c>
      <c r="BG600" s="239">
        <f>IF(N600="zákl. přenesená",J600,0)</f>
        <v>0</v>
      </c>
      <c r="BH600" s="239">
        <f>IF(N600="sníž. přenesená",J600,0)</f>
        <v>0</v>
      </c>
      <c r="BI600" s="239">
        <f>IF(N600="nulová",J600,0)</f>
        <v>0</v>
      </c>
      <c r="BJ600" s="17" t="s">
        <v>83</v>
      </c>
      <c r="BK600" s="239">
        <f>ROUND(I600*H600,2)</f>
        <v>0</v>
      </c>
      <c r="BL600" s="17" t="s">
        <v>238</v>
      </c>
      <c r="BM600" s="238" t="s">
        <v>835</v>
      </c>
    </row>
    <row r="601" s="13" customFormat="1">
      <c r="A601" s="13"/>
      <c r="B601" s="240"/>
      <c r="C601" s="241"/>
      <c r="D601" s="242" t="s">
        <v>169</v>
      </c>
      <c r="E601" s="243" t="s">
        <v>1</v>
      </c>
      <c r="F601" s="244" t="s">
        <v>836</v>
      </c>
      <c r="G601" s="241"/>
      <c r="H601" s="245">
        <v>3.6000000000000001</v>
      </c>
      <c r="I601" s="246"/>
      <c r="J601" s="241"/>
      <c r="K601" s="241"/>
      <c r="L601" s="247"/>
      <c r="M601" s="248"/>
      <c r="N601" s="249"/>
      <c r="O601" s="249"/>
      <c r="P601" s="249"/>
      <c r="Q601" s="249"/>
      <c r="R601" s="249"/>
      <c r="S601" s="249"/>
      <c r="T601" s="250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1" t="s">
        <v>169</v>
      </c>
      <c r="AU601" s="251" t="s">
        <v>85</v>
      </c>
      <c r="AV601" s="13" t="s">
        <v>85</v>
      </c>
      <c r="AW601" s="13" t="s">
        <v>32</v>
      </c>
      <c r="AX601" s="13" t="s">
        <v>76</v>
      </c>
      <c r="AY601" s="251" t="s">
        <v>160</v>
      </c>
    </row>
    <row r="602" s="14" customFormat="1">
      <c r="A602" s="14"/>
      <c r="B602" s="252"/>
      <c r="C602" s="253"/>
      <c r="D602" s="242" t="s">
        <v>169</v>
      </c>
      <c r="E602" s="254" t="s">
        <v>1</v>
      </c>
      <c r="F602" s="255" t="s">
        <v>171</v>
      </c>
      <c r="G602" s="253"/>
      <c r="H602" s="256">
        <v>3.6000000000000001</v>
      </c>
      <c r="I602" s="257"/>
      <c r="J602" s="253"/>
      <c r="K602" s="253"/>
      <c r="L602" s="258"/>
      <c r="M602" s="259"/>
      <c r="N602" s="260"/>
      <c r="O602" s="260"/>
      <c r="P602" s="260"/>
      <c r="Q602" s="260"/>
      <c r="R602" s="260"/>
      <c r="S602" s="260"/>
      <c r="T602" s="261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2" t="s">
        <v>169</v>
      </c>
      <c r="AU602" s="262" t="s">
        <v>85</v>
      </c>
      <c r="AV602" s="14" t="s">
        <v>172</v>
      </c>
      <c r="AW602" s="14" t="s">
        <v>32</v>
      </c>
      <c r="AX602" s="14" t="s">
        <v>76</v>
      </c>
      <c r="AY602" s="262" t="s">
        <v>160</v>
      </c>
    </row>
    <row r="603" s="15" customFormat="1">
      <c r="A603" s="15"/>
      <c r="B603" s="263"/>
      <c r="C603" s="264"/>
      <c r="D603" s="242" t="s">
        <v>169</v>
      </c>
      <c r="E603" s="265" t="s">
        <v>1</v>
      </c>
      <c r="F603" s="266" t="s">
        <v>173</v>
      </c>
      <c r="G603" s="264"/>
      <c r="H603" s="267">
        <v>3.6000000000000001</v>
      </c>
      <c r="I603" s="268"/>
      <c r="J603" s="264"/>
      <c r="K603" s="264"/>
      <c r="L603" s="269"/>
      <c r="M603" s="270"/>
      <c r="N603" s="271"/>
      <c r="O603" s="271"/>
      <c r="P603" s="271"/>
      <c r="Q603" s="271"/>
      <c r="R603" s="271"/>
      <c r="S603" s="271"/>
      <c r="T603" s="272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73" t="s">
        <v>169</v>
      </c>
      <c r="AU603" s="273" t="s">
        <v>85</v>
      </c>
      <c r="AV603" s="15" t="s">
        <v>167</v>
      </c>
      <c r="AW603" s="15" t="s">
        <v>32</v>
      </c>
      <c r="AX603" s="15" t="s">
        <v>83</v>
      </c>
      <c r="AY603" s="273" t="s">
        <v>160</v>
      </c>
    </row>
    <row r="604" s="2" customFormat="1" ht="24.15" customHeight="1">
      <c r="A604" s="38"/>
      <c r="B604" s="39"/>
      <c r="C604" s="227" t="s">
        <v>837</v>
      </c>
      <c r="D604" s="227" t="s">
        <v>162</v>
      </c>
      <c r="E604" s="228" t="s">
        <v>838</v>
      </c>
      <c r="F604" s="229" t="s">
        <v>839</v>
      </c>
      <c r="G604" s="230" t="s">
        <v>322</v>
      </c>
      <c r="H604" s="231">
        <v>4.3499999999999996</v>
      </c>
      <c r="I604" s="232"/>
      <c r="J604" s="233">
        <f>ROUND(I604*H604,2)</f>
        <v>0</v>
      </c>
      <c r="K604" s="229" t="s">
        <v>166</v>
      </c>
      <c r="L604" s="44"/>
      <c r="M604" s="234" t="s">
        <v>1</v>
      </c>
      <c r="N604" s="235" t="s">
        <v>41</v>
      </c>
      <c r="O604" s="91"/>
      <c r="P604" s="236">
        <f>O604*H604</f>
        <v>0</v>
      </c>
      <c r="Q604" s="236">
        <v>0.00296</v>
      </c>
      <c r="R604" s="236">
        <f>Q604*H604</f>
        <v>0.012875999999999999</v>
      </c>
      <c r="S604" s="236">
        <v>0</v>
      </c>
      <c r="T604" s="237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38" t="s">
        <v>238</v>
      </c>
      <c r="AT604" s="238" t="s">
        <v>162</v>
      </c>
      <c r="AU604" s="238" t="s">
        <v>85</v>
      </c>
      <c r="AY604" s="17" t="s">
        <v>160</v>
      </c>
      <c r="BE604" s="239">
        <f>IF(N604="základní",J604,0)</f>
        <v>0</v>
      </c>
      <c r="BF604" s="239">
        <f>IF(N604="snížená",J604,0)</f>
        <v>0</v>
      </c>
      <c r="BG604" s="239">
        <f>IF(N604="zákl. přenesená",J604,0)</f>
        <v>0</v>
      </c>
      <c r="BH604" s="239">
        <f>IF(N604="sníž. přenesená",J604,0)</f>
        <v>0</v>
      </c>
      <c r="BI604" s="239">
        <f>IF(N604="nulová",J604,0)</f>
        <v>0</v>
      </c>
      <c r="BJ604" s="17" t="s">
        <v>83</v>
      </c>
      <c r="BK604" s="239">
        <f>ROUND(I604*H604,2)</f>
        <v>0</v>
      </c>
      <c r="BL604" s="17" t="s">
        <v>238</v>
      </c>
      <c r="BM604" s="238" t="s">
        <v>840</v>
      </c>
    </row>
    <row r="605" s="13" customFormat="1">
      <c r="A605" s="13"/>
      <c r="B605" s="240"/>
      <c r="C605" s="241"/>
      <c r="D605" s="242" t="s">
        <v>169</v>
      </c>
      <c r="E605" s="243" t="s">
        <v>1</v>
      </c>
      <c r="F605" s="244" t="s">
        <v>841</v>
      </c>
      <c r="G605" s="241"/>
      <c r="H605" s="245">
        <v>4.3499999999999996</v>
      </c>
      <c r="I605" s="246"/>
      <c r="J605" s="241"/>
      <c r="K605" s="241"/>
      <c r="L605" s="247"/>
      <c r="M605" s="248"/>
      <c r="N605" s="249"/>
      <c r="O605" s="249"/>
      <c r="P605" s="249"/>
      <c r="Q605" s="249"/>
      <c r="R605" s="249"/>
      <c r="S605" s="249"/>
      <c r="T605" s="25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1" t="s">
        <v>169</v>
      </c>
      <c r="AU605" s="251" t="s">
        <v>85</v>
      </c>
      <c r="AV605" s="13" t="s">
        <v>85</v>
      </c>
      <c r="AW605" s="13" t="s">
        <v>32</v>
      </c>
      <c r="AX605" s="13" t="s">
        <v>76</v>
      </c>
      <c r="AY605" s="251" t="s">
        <v>160</v>
      </c>
    </row>
    <row r="606" s="14" customFormat="1">
      <c r="A606" s="14"/>
      <c r="B606" s="252"/>
      <c r="C606" s="253"/>
      <c r="D606" s="242" t="s">
        <v>169</v>
      </c>
      <c r="E606" s="254" t="s">
        <v>1</v>
      </c>
      <c r="F606" s="255" t="s">
        <v>171</v>
      </c>
      <c r="G606" s="253"/>
      <c r="H606" s="256">
        <v>4.3499999999999996</v>
      </c>
      <c r="I606" s="257"/>
      <c r="J606" s="253"/>
      <c r="K606" s="253"/>
      <c r="L606" s="258"/>
      <c r="M606" s="259"/>
      <c r="N606" s="260"/>
      <c r="O606" s="260"/>
      <c r="P606" s="260"/>
      <c r="Q606" s="260"/>
      <c r="R606" s="260"/>
      <c r="S606" s="260"/>
      <c r="T606" s="26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2" t="s">
        <v>169</v>
      </c>
      <c r="AU606" s="262" t="s">
        <v>85</v>
      </c>
      <c r="AV606" s="14" t="s">
        <v>172</v>
      </c>
      <c r="AW606" s="14" t="s">
        <v>32</v>
      </c>
      <c r="AX606" s="14" t="s">
        <v>76</v>
      </c>
      <c r="AY606" s="262" t="s">
        <v>160</v>
      </c>
    </row>
    <row r="607" s="15" customFormat="1">
      <c r="A607" s="15"/>
      <c r="B607" s="263"/>
      <c r="C607" s="264"/>
      <c r="D607" s="242" t="s">
        <v>169</v>
      </c>
      <c r="E607" s="265" t="s">
        <v>1</v>
      </c>
      <c r="F607" s="266" t="s">
        <v>173</v>
      </c>
      <c r="G607" s="264"/>
      <c r="H607" s="267">
        <v>4.3499999999999996</v>
      </c>
      <c r="I607" s="268"/>
      <c r="J607" s="264"/>
      <c r="K607" s="264"/>
      <c r="L607" s="269"/>
      <c r="M607" s="270"/>
      <c r="N607" s="271"/>
      <c r="O607" s="271"/>
      <c r="P607" s="271"/>
      <c r="Q607" s="271"/>
      <c r="R607" s="271"/>
      <c r="S607" s="271"/>
      <c r="T607" s="272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3" t="s">
        <v>169</v>
      </c>
      <c r="AU607" s="273" t="s">
        <v>85</v>
      </c>
      <c r="AV607" s="15" t="s">
        <v>167</v>
      </c>
      <c r="AW607" s="15" t="s">
        <v>32</v>
      </c>
      <c r="AX607" s="15" t="s">
        <v>83</v>
      </c>
      <c r="AY607" s="273" t="s">
        <v>160</v>
      </c>
    </row>
    <row r="608" s="2" customFormat="1" ht="24.15" customHeight="1">
      <c r="A608" s="38"/>
      <c r="B608" s="39"/>
      <c r="C608" s="227" t="s">
        <v>842</v>
      </c>
      <c r="D608" s="227" t="s">
        <v>162</v>
      </c>
      <c r="E608" s="228" t="s">
        <v>843</v>
      </c>
      <c r="F608" s="229" t="s">
        <v>844</v>
      </c>
      <c r="G608" s="230" t="s">
        <v>656</v>
      </c>
      <c r="H608" s="284"/>
      <c r="I608" s="232"/>
      <c r="J608" s="233">
        <f>ROUND(I608*H608,2)</f>
        <v>0</v>
      </c>
      <c r="K608" s="229" t="s">
        <v>166</v>
      </c>
      <c r="L608" s="44"/>
      <c r="M608" s="234" t="s">
        <v>1</v>
      </c>
      <c r="N608" s="235" t="s">
        <v>41</v>
      </c>
      <c r="O608" s="91"/>
      <c r="P608" s="236">
        <f>O608*H608</f>
        <v>0</v>
      </c>
      <c r="Q608" s="236">
        <v>0</v>
      </c>
      <c r="R608" s="236">
        <f>Q608*H608</f>
        <v>0</v>
      </c>
      <c r="S608" s="236">
        <v>0</v>
      </c>
      <c r="T608" s="237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38" t="s">
        <v>238</v>
      </c>
      <c r="AT608" s="238" t="s">
        <v>162</v>
      </c>
      <c r="AU608" s="238" t="s">
        <v>85</v>
      </c>
      <c r="AY608" s="17" t="s">
        <v>160</v>
      </c>
      <c r="BE608" s="239">
        <f>IF(N608="základní",J608,0)</f>
        <v>0</v>
      </c>
      <c r="BF608" s="239">
        <f>IF(N608="snížená",J608,0)</f>
        <v>0</v>
      </c>
      <c r="BG608" s="239">
        <f>IF(N608="zákl. přenesená",J608,0)</f>
        <v>0</v>
      </c>
      <c r="BH608" s="239">
        <f>IF(N608="sníž. přenesená",J608,0)</f>
        <v>0</v>
      </c>
      <c r="BI608" s="239">
        <f>IF(N608="nulová",J608,0)</f>
        <v>0</v>
      </c>
      <c r="BJ608" s="17" t="s">
        <v>83</v>
      </c>
      <c r="BK608" s="239">
        <f>ROUND(I608*H608,2)</f>
        <v>0</v>
      </c>
      <c r="BL608" s="17" t="s">
        <v>238</v>
      </c>
      <c r="BM608" s="238" t="s">
        <v>845</v>
      </c>
    </row>
    <row r="609" s="12" customFormat="1" ht="22.8" customHeight="1">
      <c r="A609" s="12"/>
      <c r="B609" s="211"/>
      <c r="C609" s="212"/>
      <c r="D609" s="213" t="s">
        <v>75</v>
      </c>
      <c r="E609" s="225" t="s">
        <v>846</v>
      </c>
      <c r="F609" s="225" t="s">
        <v>847</v>
      </c>
      <c r="G609" s="212"/>
      <c r="H609" s="212"/>
      <c r="I609" s="215"/>
      <c r="J609" s="226">
        <f>BK609</f>
        <v>0</v>
      </c>
      <c r="K609" s="212"/>
      <c r="L609" s="217"/>
      <c r="M609" s="218"/>
      <c r="N609" s="219"/>
      <c r="O609" s="219"/>
      <c r="P609" s="220">
        <f>SUM(P610:P671)</f>
        <v>0</v>
      </c>
      <c r="Q609" s="219"/>
      <c r="R609" s="220">
        <f>SUM(R610:R671)</f>
        <v>6.4497732799999996</v>
      </c>
      <c r="S609" s="219"/>
      <c r="T609" s="221">
        <f>SUM(T610:T671)</f>
        <v>0.45900000000000002</v>
      </c>
      <c r="U609" s="12"/>
      <c r="V609" s="12"/>
      <c r="W609" s="12"/>
      <c r="X609" s="12"/>
      <c r="Y609" s="12"/>
      <c r="Z609" s="12"/>
      <c r="AA609" s="12"/>
      <c r="AB609" s="12"/>
      <c r="AC609" s="12"/>
      <c r="AD609" s="12"/>
      <c r="AE609" s="12"/>
      <c r="AR609" s="222" t="s">
        <v>85</v>
      </c>
      <c r="AT609" s="223" t="s">
        <v>75</v>
      </c>
      <c r="AU609" s="223" t="s">
        <v>83</v>
      </c>
      <c r="AY609" s="222" t="s">
        <v>160</v>
      </c>
      <c r="BK609" s="224">
        <f>SUM(BK610:BK671)</f>
        <v>0</v>
      </c>
    </row>
    <row r="610" s="2" customFormat="1" ht="24.15" customHeight="1">
      <c r="A610" s="38"/>
      <c r="B610" s="39"/>
      <c r="C610" s="227" t="s">
        <v>848</v>
      </c>
      <c r="D610" s="227" t="s">
        <v>162</v>
      </c>
      <c r="E610" s="228" t="s">
        <v>849</v>
      </c>
      <c r="F610" s="229" t="s">
        <v>850</v>
      </c>
      <c r="G610" s="230" t="s">
        <v>165</v>
      </c>
      <c r="H610" s="231">
        <v>22.68</v>
      </c>
      <c r="I610" s="232"/>
      <c r="J610" s="233">
        <f>ROUND(I610*H610,2)</f>
        <v>0</v>
      </c>
      <c r="K610" s="229" t="s">
        <v>166</v>
      </c>
      <c r="L610" s="44"/>
      <c r="M610" s="234" t="s">
        <v>1</v>
      </c>
      <c r="N610" s="235" t="s">
        <v>41</v>
      </c>
      <c r="O610" s="91"/>
      <c r="P610" s="236">
        <f>O610*H610</f>
        <v>0</v>
      </c>
      <c r="Q610" s="236">
        <v>0.00027</v>
      </c>
      <c r="R610" s="236">
        <f>Q610*H610</f>
        <v>0.0061235999999999999</v>
      </c>
      <c r="S610" s="236">
        <v>0</v>
      </c>
      <c r="T610" s="237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38" t="s">
        <v>238</v>
      </c>
      <c r="AT610" s="238" t="s">
        <v>162</v>
      </c>
      <c r="AU610" s="238" t="s">
        <v>85</v>
      </c>
      <c r="AY610" s="17" t="s">
        <v>160</v>
      </c>
      <c r="BE610" s="239">
        <f>IF(N610="základní",J610,0)</f>
        <v>0</v>
      </c>
      <c r="BF610" s="239">
        <f>IF(N610="snížená",J610,0)</f>
        <v>0</v>
      </c>
      <c r="BG610" s="239">
        <f>IF(N610="zákl. přenesená",J610,0)</f>
        <v>0</v>
      </c>
      <c r="BH610" s="239">
        <f>IF(N610="sníž. přenesená",J610,0)</f>
        <v>0</v>
      </c>
      <c r="BI610" s="239">
        <f>IF(N610="nulová",J610,0)</f>
        <v>0</v>
      </c>
      <c r="BJ610" s="17" t="s">
        <v>83</v>
      </c>
      <c r="BK610" s="239">
        <f>ROUND(I610*H610,2)</f>
        <v>0</v>
      </c>
      <c r="BL610" s="17" t="s">
        <v>238</v>
      </c>
      <c r="BM610" s="238" t="s">
        <v>851</v>
      </c>
    </row>
    <row r="611" s="13" customFormat="1">
      <c r="A611" s="13"/>
      <c r="B611" s="240"/>
      <c r="C611" s="241"/>
      <c r="D611" s="242" t="s">
        <v>169</v>
      </c>
      <c r="E611" s="243" t="s">
        <v>1</v>
      </c>
      <c r="F611" s="244" t="s">
        <v>852</v>
      </c>
      <c r="G611" s="241"/>
      <c r="H611" s="245">
        <v>22.68</v>
      </c>
      <c r="I611" s="246"/>
      <c r="J611" s="241"/>
      <c r="K611" s="241"/>
      <c r="L611" s="247"/>
      <c r="M611" s="248"/>
      <c r="N611" s="249"/>
      <c r="O611" s="249"/>
      <c r="P611" s="249"/>
      <c r="Q611" s="249"/>
      <c r="R611" s="249"/>
      <c r="S611" s="249"/>
      <c r="T611" s="25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1" t="s">
        <v>169</v>
      </c>
      <c r="AU611" s="251" t="s">
        <v>85</v>
      </c>
      <c r="AV611" s="13" t="s">
        <v>85</v>
      </c>
      <c r="AW611" s="13" t="s">
        <v>32</v>
      </c>
      <c r="AX611" s="13" t="s">
        <v>76</v>
      </c>
      <c r="AY611" s="251" t="s">
        <v>160</v>
      </c>
    </row>
    <row r="612" s="14" customFormat="1">
      <c r="A612" s="14"/>
      <c r="B612" s="252"/>
      <c r="C612" s="253"/>
      <c r="D612" s="242" t="s">
        <v>169</v>
      </c>
      <c r="E612" s="254" t="s">
        <v>1</v>
      </c>
      <c r="F612" s="255" t="s">
        <v>171</v>
      </c>
      <c r="G612" s="253"/>
      <c r="H612" s="256">
        <v>22.68</v>
      </c>
      <c r="I612" s="257"/>
      <c r="J612" s="253"/>
      <c r="K612" s="253"/>
      <c r="L612" s="258"/>
      <c r="M612" s="259"/>
      <c r="N612" s="260"/>
      <c r="O612" s="260"/>
      <c r="P612" s="260"/>
      <c r="Q612" s="260"/>
      <c r="R612" s="260"/>
      <c r="S612" s="260"/>
      <c r="T612" s="261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62" t="s">
        <v>169</v>
      </c>
      <c r="AU612" s="262" t="s">
        <v>85</v>
      </c>
      <c r="AV612" s="14" t="s">
        <v>172</v>
      </c>
      <c r="AW612" s="14" t="s">
        <v>32</v>
      </c>
      <c r="AX612" s="14" t="s">
        <v>76</v>
      </c>
      <c r="AY612" s="262" t="s">
        <v>160</v>
      </c>
    </row>
    <row r="613" s="15" customFormat="1">
      <c r="A613" s="15"/>
      <c r="B613" s="263"/>
      <c r="C613" s="264"/>
      <c r="D613" s="242" t="s">
        <v>169</v>
      </c>
      <c r="E613" s="265" t="s">
        <v>1</v>
      </c>
      <c r="F613" s="266" t="s">
        <v>173</v>
      </c>
      <c r="G613" s="264"/>
      <c r="H613" s="267">
        <v>22.68</v>
      </c>
      <c r="I613" s="268"/>
      <c r="J613" s="264"/>
      <c r="K613" s="264"/>
      <c r="L613" s="269"/>
      <c r="M613" s="270"/>
      <c r="N613" s="271"/>
      <c r="O613" s="271"/>
      <c r="P613" s="271"/>
      <c r="Q613" s="271"/>
      <c r="R613" s="271"/>
      <c r="S613" s="271"/>
      <c r="T613" s="272"/>
      <c r="U613" s="15"/>
      <c r="V613" s="15"/>
      <c r="W613" s="15"/>
      <c r="X613" s="15"/>
      <c r="Y613" s="15"/>
      <c r="Z613" s="15"/>
      <c r="AA613" s="15"/>
      <c r="AB613" s="15"/>
      <c r="AC613" s="15"/>
      <c r="AD613" s="15"/>
      <c r="AE613" s="15"/>
      <c r="AT613" s="273" t="s">
        <v>169</v>
      </c>
      <c r="AU613" s="273" t="s">
        <v>85</v>
      </c>
      <c r="AV613" s="15" t="s">
        <v>167</v>
      </c>
      <c r="AW613" s="15" t="s">
        <v>32</v>
      </c>
      <c r="AX613" s="15" t="s">
        <v>83</v>
      </c>
      <c r="AY613" s="273" t="s">
        <v>160</v>
      </c>
    </row>
    <row r="614" s="2" customFormat="1" ht="24.15" customHeight="1">
      <c r="A614" s="38"/>
      <c r="B614" s="39"/>
      <c r="C614" s="274" t="s">
        <v>853</v>
      </c>
      <c r="D614" s="274" t="s">
        <v>211</v>
      </c>
      <c r="E614" s="275" t="s">
        <v>854</v>
      </c>
      <c r="F614" s="276" t="s">
        <v>855</v>
      </c>
      <c r="G614" s="277" t="s">
        <v>165</v>
      </c>
      <c r="H614" s="278">
        <v>22.68</v>
      </c>
      <c r="I614" s="279"/>
      <c r="J614" s="280">
        <f>ROUND(I614*H614,2)</f>
        <v>0</v>
      </c>
      <c r="K614" s="276" t="s">
        <v>166</v>
      </c>
      <c r="L614" s="281"/>
      <c r="M614" s="282" t="s">
        <v>1</v>
      </c>
      <c r="N614" s="283" t="s">
        <v>41</v>
      </c>
      <c r="O614" s="91"/>
      <c r="P614" s="236">
        <f>O614*H614</f>
        <v>0</v>
      </c>
      <c r="Q614" s="236">
        <v>0.036810000000000002</v>
      </c>
      <c r="R614" s="236">
        <f>Q614*H614</f>
        <v>0.8348508</v>
      </c>
      <c r="S614" s="236">
        <v>0</v>
      </c>
      <c r="T614" s="237">
        <f>S614*H614</f>
        <v>0</v>
      </c>
      <c r="U614" s="38"/>
      <c r="V614" s="38"/>
      <c r="W614" s="38"/>
      <c r="X614" s="38"/>
      <c r="Y614" s="38"/>
      <c r="Z614" s="38"/>
      <c r="AA614" s="38"/>
      <c r="AB614" s="38"/>
      <c r="AC614" s="38"/>
      <c r="AD614" s="38"/>
      <c r="AE614" s="38"/>
      <c r="AR614" s="238" t="s">
        <v>319</v>
      </c>
      <c r="AT614" s="238" t="s">
        <v>211</v>
      </c>
      <c r="AU614" s="238" t="s">
        <v>85</v>
      </c>
      <c r="AY614" s="17" t="s">
        <v>160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7" t="s">
        <v>83</v>
      </c>
      <c r="BK614" s="239">
        <f>ROUND(I614*H614,2)</f>
        <v>0</v>
      </c>
      <c r="BL614" s="17" t="s">
        <v>238</v>
      </c>
      <c r="BM614" s="238" t="s">
        <v>856</v>
      </c>
    </row>
    <row r="615" s="2" customFormat="1" ht="24.15" customHeight="1">
      <c r="A615" s="38"/>
      <c r="B615" s="39"/>
      <c r="C615" s="227" t="s">
        <v>857</v>
      </c>
      <c r="D615" s="227" t="s">
        <v>162</v>
      </c>
      <c r="E615" s="228" t="s">
        <v>858</v>
      </c>
      <c r="F615" s="229" t="s">
        <v>859</v>
      </c>
      <c r="G615" s="230" t="s">
        <v>165</v>
      </c>
      <c r="H615" s="231">
        <v>120.31999999999999</v>
      </c>
      <c r="I615" s="232"/>
      <c r="J615" s="233">
        <f>ROUND(I615*H615,2)</f>
        <v>0</v>
      </c>
      <c r="K615" s="229" t="s">
        <v>166</v>
      </c>
      <c r="L615" s="44"/>
      <c r="M615" s="234" t="s">
        <v>1</v>
      </c>
      <c r="N615" s="235" t="s">
        <v>41</v>
      </c>
      <c r="O615" s="91"/>
      <c r="P615" s="236">
        <f>O615*H615</f>
        <v>0</v>
      </c>
      <c r="Q615" s="236">
        <v>0.00025999999999999998</v>
      </c>
      <c r="R615" s="236">
        <f>Q615*H615</f>
        <v>0.031283199999999997</v>
      </c>
      <c r="S615" s="236">
        <v>0</v>
      </c>
      <c r="T615" s="237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38" t="s">
        <v>238</v>
      </c>
      <c r="AT615" s="238" t="s">
        <v>162</v>
      </c>
      <c r="AU615" s="238" t="s">
        <v>85</v>
      </c>
      <c r="AY615" s="17" t="s">
        <v>160</v>
      </c>
      <c r="BE615" s="239">
        <f>IF(N615="základní",J615,0)</f>
        <v>0</v>
      </c>
      <c r="BF615" s="239">
        <f>IF(N615="snížená",J615,0)</f>
        <v>0</v>
      </c>
      <c r="BG615" s="239">
        <f>IF(N615="zákl. přenesená",J615,0)</f>
        <v>0</v>
      </c>
      <c r="BH615" s="239">
        <f>IF(N615="sníž. přenesená",J615,0)</f>
        <v>0</v>
      </c>
      <c r="BI615" s="239">
        <f>IF(N615="nulová",J615,0)</f>
        <v>0</v>
      </c>
      <c r="BJ615" s="17" t="s">
        <v>83</v>
      </c>
      <c r="BK615" s="239">
        <f>ROUND(I615*H615,2)</f>
        <v>0</v>
      </c>
      <c r="BL615" s="17" t="s">
        <v>238</v>
      </c>
      <c r="BM615" s="238" t="s">
        <v>860</v>
      </c>
    </row>
    <row r="616" s="13" customFormat="1">
      <c r="A616" s="13"/>
      <c r="B616" s="240"/>
      <c r="C616" s="241"/>
      <c r="D616" s="242" t="s">
        <v>169</v>
      </c>
      <c r="E616" s="243" t="s">
        <v>1</v>
      </c>
      <c r="F616" s="244" t="s">
        <v>861</v>
      </c>
      <c r="G616" s="241"/>
      <c r="H616" s="245">
        <v>89.280000000000001</v>
      </c>
      <c r="I616" s="246"/>
      <c r="J616" s="241"/>
      <c r="K616" s="241"/>
      <c r="L616" s="247"/>
      <c r="M616" s="248"/>
      <c r="N616" s="249"/>
      <c r="O616" s="249"/>
      <c r="P616" s="249"/>
      <c r="Q616" s="249"/>
      <c r="R616" s="249"/>
      <c r="S616" s="249"/>
      <c r="T616" s="250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1" t="s">
        <v>169</v>
      </c>
      <c r="AU616" s="251" t="s">
        <v>85</v>
      </c>
      <c r="AV616" s="13" t="s">
        <v>85</v>
      </c>
      <c r="AW616" s="13" t="s">
        <v>32</v>
      </c>
      <c r="AX616" s="13" t="s">
        <v>76</v>
      </c>
      <c r="AY616" s="251" t="s">
        <v>160</v>
      </c>
    </row>
    <row r="617" s="13" customFormat="1">
      <c r="A617" s="13"/>
      <c r="B617" s="240"/>
      <c r="C617" s="241"/>
      <c r="D617" s="242" t="s">
        <v>169</v>
      </c>
      <c r="E617" s="243" t="s">
        <v>1</v>
      </c>
      <c r="F617" s="244" t="s">
        <v>862</v>
      </c>
      <c r="G617" s="241"/>
      <c r="H617" s="245">
        <v>14.4</v>
      </c>
      <c r="I617" s="246"/>
      <c r="J617" s="241"/>
      <c r="K617" s="241"/>
      <c r="L617" s="247"/>
      <c r="M617" s="248"/>
      <c r="N617" s="249"/>
      <c r="O617" s="249"/>
      <c r="P617" s="249"/>
      <c r="Q617" s="249"/>
      <c r="R617" s="249"/>
      <c r="S617" s="249"/>
      <c r="T617" s="250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1" t="s">
        <v>169</v>
      </c>
      <c r="AU617" s="251" t="s">
        <v>85</v>
      </c>
      <c r="AV617" s="13" t="s">
        <v>85</v>
      </c>
      <c r="AW617" s="13" t="s">
        <v>32</v>
      </c>
      <c r="AX617" s="13" t="s">
        <v>76</v>
      </c>
      <c r="AY617" s="251" t="s">
        <v>160</v>
      </c>
    </row>
    <row r="618" s="13" customFormat="1">
      <c r="A618" s="13"/>
      <c r="B618" s="240"/>
      <c r="C618" s="241"/>
      <c r="D618" s="242" t="s">
        <v>169</v>
      </c>
      <c r="E618" s="243" t="s">
        <v>1</v>
      </c>
      <c r="F618" s="244" t="s">
        <v>863</v>
      </c>
      <c r="G618" s="241"/>
      <c r="H618" s="245">
        <v>3.8399999999999999</v>
      </c>
      <c r="I618" s="246"/>
      <c r="J618" s="241"/>
      <c r="K618" s="241"/>
      <c r="L618" s="247"/>
      <c r="M618" s="248"/>
      <c r="N618" s="249"/>
      <c r="O618" s="249"/>
      <c r="P618" s="249"/>
      <c r="Q618" s="249"/>
      <c r="R618" s="249"/>
      <c r="S618" s="249"/>
      <c r="T618" s="250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1" t="s">
        <v>169</v>
      </c>
      <c r="AU618" s="251" t="s">
        <v>85</v>
      </c>
      <c r="AV618" s="13" t="s">
        <v>85</v>
      </c>
      <c r="AW618" s="13" t="s">
        <v>32</v>
      </c>
      <c r="AX618" s="13" t="s">
        <v>76</v>
      </c>
      <c r="AY618" s="251" t="s">
        <v>160</v>
      </c>
    </row>
    <row r="619" s="13" customFormat="1">
      <c r="A619" s="13"/>
      <c r="B619" s="240"/>
      <c r="C619" s="241"/>
      <c r="D619" s="242" t="s">
        <v>169</v>
      </c>
      <c r="E619" s="243" t="s">
        <v>1</v>
      </c>
      <c r="F619" s="244" t="s">
        <v>864</v>
      </c>
      <c r="G619" s="241"/>
      <c r="H619" s="245">
        <v>12.800000000000001</v>
      </c>
      <c r="I619" s="246"/>
      <c r="J619" s="241"/>
      <c r="K619" s="241"/>
      <c r="L619" s="247"/>
      <c r="M619" s="248"/>
      <c r="N619" s="249"/>
      <c r="O619" s="249"/>
      <c r="P619" s="249"/>
      <c r="Q619" s="249"/>
      <c r="R619" s="249"/>
      <c r="S619" s="249"/>
      <c r="T619" s="250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1" t="s">
        <v>169</v>
      </c>
      <c r="AU619" s="251" t="s">
        <v>85</v>
      </c>
      <c r="AV619" s="13" t="s">
        <v>85</v>
      </c>
      <c r="AW619" s="13" t="s">
        <v>32</v>
      </c>
      <c r="AX619" s="13" t="s">
        <v>76</v>
      </c>
      <c r="AY619" s="251" t="s">
        <v>160</v>
      </c>
    </row>
    <row r="620" s="14" customFormat="1">
      <c r="A620" s="14"/>
      <c r="B620" s="252"/>
      <c r="C620" s="253"/>
      <c r="D620" s="242" t="s">
        <v>169</v>
      </c>
      <c r="E620" s="254" t="s">
        <v>1</v>
      </c>
      <c r="F620" s="255" t="s">
        <v>171</v>
      </c>
      <c r="G620" s="253"/>
      <c r="H620" s="256">
        <v>120.31999999999999</v>
      </c>
      <c r="I620" s="257"/>
      <c r="J620" s="253"/>
      <c r="K620" s="253"/>
      <c r="L620" s="258"/>
      <c r="M620" s="259"/>
      <c r="N620" s="260"/>
      <c r="O620" s="260"/>
      <c r="P620" s="260"/>
      <c r="Q620" s="260"/>
      <c r="R620" s="260"/>
      <c r="S620" s="260"/>
      <c r="T620" s="261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62" t="s">
        <v>169</v>
      </c>
      <c r="AU620" s="262" t="s">
        <v>85</v>
      </c>
      <c r="AV620" s="14" t="s">
        <v>172</v>
      </c>
      <c r="AW620" s="14" t="s">
        <v>32</v>
      </c>
      <c r="AX620" s="14" t="s">
        <v>76</v>
      </c>
      <c r="AY620" s="262" t="s">
        <v>160</v>
      </c>
    </row>
    <row r="621" s="15" customFormat="1">
      <c r="A621" s="15"/>
      <c r="B621" s="263"/>
      <c r="C621" s="264"/>
      <c r="D621" s="242" t="s">
        <v>169</v>
      </c>
      <c r="E621" s="265" t="s">
        <v>1</v>
      </c>
      <c r="F621" s="266" t="s">
        <v>173</v>
      </c>
      <c r="G621" s="264"/>
      <c r="H621" s="267">
        <v>120.31999999999999</v>
      </c>
      <c r="I621" s="268"/>
      <c r="J621" s="264"/>
      <c r="K621" s="264"/>
      <c r="L621" s="269"/>
      <c r="M621" s="270"/>
      <c r="N621" s="271"/>
      <c r="O621" s="271"/>
      <c r="P621" s="271"/>
      <c r="Q621" s="271"/>
      <c r="R621" s="271"/>
      <c r="S621" s="271"/>
      <c r="T621" s="272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73" t="s">
        <v>169</v>
      </c>
      <c r="AU621" s="273" t="s">
        <v>85</v>
      </c>
      <c r="AV621" s="15" t="s">
        <v>167</v>
      </c>
      <c r="AW621" s="15" t="s">
        <v>32</v>
      </c>
      <c r="AX621" s="15" t="s">
        <v>83</v>
      </c>
      <c r="AY621" s="273" t="s">
        <v>160</v>
      </c>
    </row>
    <row r="622" s="2" customFormat="1" ht="24.15" customHeight="1">
      <c r="A622" s="38"/>
      <c r="B622" s="39"/>
      <c r="C622" s="274" t="s">
        <v>865</v>
      </c>
      <c r="D622" s="274" t="s">
        <v>211</v>
      </c>
      <c r="E622" s="275" t="s">
        <v>866</v>
      </c>
      <c r="F622" s="276" t="s">
        <v>867</v>
      </c>
      <c r="G622" s="277" t="s">
        <v>165</v>
      </c>
      <c r="H622" s="278">
        <v>120.31999999999999</v>
      </c>
      <c r="I622" s="279"/>
      <c r="J622" s="280">
        <f>ROUND(I622*H622,2)</f>
        <v>0</v>
      </c>
      <c r="K622" s="276" t="s">
        <v>166</v>
      </c>
      <c r="L622" s="281"/>
      <c r="M622" s="282" t="s">
        <v>1</v>
      </c>
      <c r="N622" s="283" t="s">
        <v>41</v>
      </c>
      <c r="O622" s="91"/>
      <c r="P622" s="236">
        <f>O622*H622</f>
        <v>0</v>
      </c>
      <c r="Q622" s="236">
        <v>0.036110000000000003</v>
      </c>
      <c r="R622" s="236">
        <f>Q622*H622</f>
        <v>4.3447551999999998</v>
      </c>
      <c r="S622" s="236">
        <v>0</v>
      </c>
      <c r="T622" s="237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38" t="s">
        <v>319</v>
      </c>
      <c r="AT622" s="238" t="s">
        <v>211</v>
      </c>
      <c r="AU622" s="238" t="s">
        <v>85</v>
      </c>
      <c r="AY622" s="17" t="s">
        <v>160</v>
      </c>
      <c r="BE622" s="239">
        <f>IF(N622="základní",J622,0)</f>
        <v>0</v>
      </c>
      <c r="BF622" s="239">
        <f>IF(N622="snížená",J622,0)</f>
        <v>0</v>
      </c>
      <c r="BG622" s="239">
        <f>IF(N622="zákl. přenesená",J622,0)</f>
        <v>0</v>
      </c>
      <c r="BH622" s="239">
        <f>IF(N622="sníž. přenesená",J622,0)</f>
        <v>0</v>
      </c>
      <c r="BI622" s="239">
        <f>IF(N622="nulová",J622,0)</f>
        <v>0</v>
      </c>
      <c r="BJ622" s="17" t="s">
        <v>83</v>
      </c>
      <c r="BK622" s="239">
        <f>ROUND(I622*H622,2)</f>
        <v>0</v>
      </c>
      <c r="BL622" s="17" t="s">
        <v>238</v>
      </c>
      <c r="BM622" s="238" t="s">
        <v>868</v>
      </c>
    </row>
    <row r="623" s="2" customFormat="1" ht="24.15" customHeight="1">
      <c r="A623" s="38"/>
      <c r="B623" s="39"/>
      <c r="C623" s="227" t="s">
        <v>869</v>
      </c>
      <c r="D623" s="227" t="s">
        <v>162</v>
      </c>
      <c r="E623" s="228" t="s">
        <v>870</v>
      </c>
      <c r="F623" s="229" t="s">
        <v>871</v>
      </c>
      <c r="G623" s="230" t="s">
        <v>463</v>
      </c>
      <c r="H623" s="231">
        <v>2</v>
      </c>
      <c r="I623" s="232"/>
      <c r="J623" s="233">
        <f>ROUND(I623*H623,2)</f>
        <v>0</v>
      </c>
      <c r="K623" s="229" t="s">
        <v>166</v>
      </c>
      <c r="L623" s="44"/>
      <c r="M623" s="234" t="s">
        <v>1</v>
      </c>
      <c r="N623" s="235" t="s">
        <v>41</v>
      </c>
      <c r="O623" s="91"/>
      <c r="P623" s="236">
        <f>O623*H623</f>
        <v>0</v>
      </c>
      <c r="Q623" s="236">
        <v>0.00027</v>
      </c>
      <c r="R623" s="236">
        <f>Q623*H623</f>
        <v>0.00054000000000000001</v>
      </c>
      <c r="S623" s="236">
        <v>0</v>
      </c>
      <c r="T623" s="237">
        <f>S623*H623</f>
        <v>0</v>
      </c>
      <c r="U623" s="38"/>
      <c r="V623" s="38"/>
      <c r="W623" s="38"/>
      <c r="X623" s="38"/>
      <c r="Y623" s="38"/>
      <c r="Z623" s="38"/>
      <c r="AA623" s="38"/>
      <c r="AB623" s="38"/>
      <c r="AC623" s="38"/>
      <c r="AD623" s="38"/>
      <c r="AE623" s="38"/>
      <c r="AR623" s="238" t="s">
        <v>238</v>
      </c>
      <c r="AT623" s="238" t="s">
        <v>162</v>
      </c>
      <c r="AU623" s="238" t="s">
        <v>85</v>
      </c>
      <c r="AY623" s="17" t="s">
        <v>160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7" t="s">
        <v>83</v>
      </c>
      <c r="BK623" s="239">
        <f>ROUND(I623*H623,2)</f>
        <v>0</v>
      </c>
      <c r="BL623" s="17" t="s">
        <v>238</v>
      </c>
      <c r="BM623" s="238" t="s">
        <v>872</v>
      </c>
    </row>
    <row r="624" s="13" customFormat="1">
      <c r="A624" s="13"/>
      <c r="B624" s="240"/>
      <c r="C624" s="241"/>
      <c r="D624" s="242" t="s">
        <v>169</v>
      </c>
      <c r="E624" s="243" t="s">
        <v>1</v>
      </c>
      <c r="F624" s="244" t="s">
        <v>873</v>
      </c>
      <c r="G624" s="241"/>
      <c r="H624" s="245">
        <v>2</v>
      </c>
      <c r="I624" s="246"/>
      <c r="J624" s="241"/>
      <c r="K624" s="241"/>
      <c r="L624" s="247"/>
      <c r="M624" s="248"/>
      <c r="N624" s="249"/>
      <c r="O624" s="249"/>
      <c r="P624" s="249"/>
      <c r="Q624" s="249"/>
      <c r="R624" s="249"/>
      <c r="S624" s="249"/>
      <c r="T624" s="250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51" t="s">
        <v>169</v>
      </c>
      <c r="AU624" s="251" t="s">
        <v>85</v>
      </c>
      <c r="AV624" s="13" t="s">
        <v>85</v>
      </c>
      <c r="AW624" s="13" t="s">
        <v>32</v>
      </c>
      <c r="AX624" s="13" t="s">
        <v>76</v>
      </c>
      <c r="AY624" s="251" t="s">
        <v>160</v>
      </c>
    </row>
    <row r="625" s="14" customFormat="1">
      <c r="A625" s="14"/>
      <c r="B625" s="252"/>
      <c r="C625" s="253"/>
      <c r="D625" s="242" t="s">
        <v>169</v>
      </c>
      <c r="E625" s="254" t="s">
        <v>1</v>
      </c>
      <c r="F625" s="255" t="s">
        <v>171</v>
      </c>
      <c r="G625" s="253"/>
      <c r="H625" s="256">
        <v>2</v>
      </c>
      <c r="I625" s="257"/>
      <c r="J625" s="253"/>
      <c r="K625" s="253"/>
      <c r="L625" s="258"/>
      <c r="M625" s="259"/>
      <c r="N625" s="260"/>
      <c r="O625" s="260"/>
      <c r="P625" s="260"/>
      <c r="Q625" s="260"/>
      <c r="R625" s="260"/>
      <c r="S625" s="260"/>
      <c r="T625" s="261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62" t="s">
        <v>169</v>
      </c>
      <c r="AU625" s="262" t="s">
        <v>85</v>
      </c>
      <c r="AV625" s="14" t="s">
        <v>172</v>
      </c>
      <c r="AW625" s="14" t="s">
        <v>32</v>
      </c>
      <c r="AX625" s="14" t="s">
        <v>76</v>
      </c>
      <c r="AY625" s="262" t="s">
        <v>160</v>
      </c>
    </row>
    <row r="626" s="15" customFormat="1">
      <c r="A626" s="15"/>
      <c r="B626" s="263"/>
      <c r="C626" s="264"/>
      <c r="D626" s="242" t="s">
        <v>169</v>
      </c>
      <c r="E626" s="265" t="s">
        <v>1</v>
      </c>
      <c r="F626" s="266" t="s">
        <v>173</v>
      </c>
      <c r="G626" s="264"/>
      <c r="H626" s="267">
        <v>2</v>
      </c>
      <c r="I626" s="268"/>
      <c r="J626" s="264"/>
      <c r="K626" s="264"/>
      <c r="L626" s="269"/>
      <c r="M626" s="270"/>
      <c r="N626" s="271"/>
      <c r="O626" s="271"/>
      <c r="P626" s="271"/>
      <c r="Q626" s="271"/>
      <c r="R626" s="271"/>
      <c r="S626" s="271"/>
      <c r="T626" s="272"/>
      <c r="U626" s="15"/>
      <c r="V626" s="15"/>
      <c r="W626" s="15"/>
      <c r="X626" s="15"/>
      <c r="Y626" s="15"/>
      <c r="Z626" s="15"/>
      <c r="AA626" s="15"/>
      <c r="AB626" s="15"/>
      <c r="AC626" s="15"/>
      <c r="AD626" s="15"/>
      <c r="AE626" s="15"/>
      <c r="AT626" s="273" t="s">
        <v>169</v>
      </c>
      <c r="AU626" s="273" t="s">
        <v>85</v>
      </c>
      <c r="AV626" s="15" t="s">
        <v>167</v>
      </c>
      <c r="AW626" s="15" t="s">
        <v>32</v>
      </c>
      <c r="AX626" s="15" t="s">
        <v>83</v>
      </c>
      <c r="AY626" s="273" t="s">
        <v>160</v>
      </c>
    </row>
    <row r="627" s="2" customFormat="1" ht="21.75" customHeight="1">
      <c r="A627" s="38"/>
      <c r="B627" s="39"/>
      <c r="C627" s="274" t="s">
        <v>874</v>
      </c>
      <c r="D627" s="274" t="s">
        <v>211</v>
      </c>
      <c r="E627" s="275" t="s">
        <v>875</v>
      </c>
      <c r="F627" s="276" t="s">
        <v>876</v>
      </c>
      <c r="G627" s="277" t="s">
        <v>165</v>
      </c>
      <c r="H627" s="278">
        <v>1.6200000000000001</v>
      </c>
      <c r="I627" s="279"/>
      <c r="J627" s="280">
        <f>ROUND(I627*H627,2)</f>
        <v>0</v>
      </c>
      <c r="K627" s="276" t="s">
        <v>166</v>
      </c>
      <c r="L627" s="281"/>
      <c r="M627" s="282" t="s">
        <v>1</v>
      </c>
      <c r="N627" s="283" t="s">
        <v>41</v>
      </c>
      <c r="O627" s="91"/>
      <c r="P627" s="236">
        <f>O627*H627</f>
        <v>0</v>
      </c>
      <c r="Q627" s="236">
        <v>0.040280000000000003</v>
      </c>
      <c r="R627" s="236">
        <f>Q627*H627</f>
        <v>0.065253600000000009</v>
      </c>
      <c r="S627" s="236">
        <v>0</v>
      </c>
      <c r="T627" s="237">
        <f>S627*H627</f>
        <v>0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38" t="s">
        <v>319</v>
      </c>
      <c r="AT627" s="238" t="s">
        <v>211</v>
      </c>
      <c r="AU627" s="238" t="s">
        <v>85</v>
      </c>
      <c r="AY627" s="17" t="s">
        <v>160</v>
      </c>
      <c r="BE627" s="239">
        <f>IF(N627="základní",J627,0)</f>
        <v>0</v>
      </c>
      <c r="BF627" s="239">
        <f>IF(N627="snížená",J627,0)</f>
        <v>0</v>
      </c>
      <c r="BG627" s="239">
        <f>IF(N627="zákl. přenesená",J627,0)</f>
        <v>0</v>
      </c>
      <c r="BH627" s="239">
        <f>IF(N627="sníž. přenesená",J627,0)</f>
        <v>0</v>
      </c>
      <c r="BI627" s="239">
        <f>IF(N627="nulová",J627,0)</f>
        <v>0</v>
      </c>
      <c r="BJ627" s="17" t="s">
        <v>83</v>
      </c>
      <c r="BK627" s="239">
        <f>ROUND(I627*H627,2)</f>
        <v>0</v>
      </c>
      <c r="BL627" s="17" t="s">
        <v>238</v>
      </c>
      <c r="BM627" s="238" t="s">
        <v>877</v>
      </c>
    </row>
    <row r="628" s="13" customFormat="1">
      <c r="A628" s="13"/>
      <c r="B628" s="240"/>
      <c r="C628" s="241"/>
      <c r="D628" s="242" t="s">
        <v>169</v>
      </c>
      <c r="E628" s="243" t="s">
        <v>1</v>
      </c>
      <c r="F628" s="244" t="s">
        <v>878</v>
      </c>
      <c r="G628" s="241"/>
      <c r="H628" s="245">
        <v>1.6200000000000001</v>
      </c>
      <c r="I628" s="246"/>
      <c r="J628" s="241"/>
      <c r="K628" s="241"/>
      <c r="L628" s="247"/>
      <c r="M628" s="248"/>
      <c r="N628" s="249"/>
      <c r="O628" s="249"/>
      <c r="P628" s="249"/>
      <c r="Q628" s="249"/>
      <c r="R628" s="249"/>
      <c r="S628" s="249"/>
      <c r="T628" s="25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1" t="s">
        <v>169</v>
      </c>
      <c r="AU628" s="251" t="s">
        <v>85</v>
      </c>
      <c r="AV628" s="13" t="s">
        <v>85</v>
      </c>
      <c r="AW628" s="13" t="s">
        <v>32</v>
      </c>
      <c r="AX628" s="13" t="s">
        <v>76</v>
      </c>
      <c r="AY628" s="251" t="s">
        <v>160</v>
      </c>
    </row>
    <row r="629" s="14" customFormat="1">
      <c r="A629" s="14"/>
      <c r="B629" s="252"/>
      <c r="C629" s="253"/>
      <c r="D629" s="242" t="s">
        <v>169</v>
      </c>
      <c r="E629" s="254" t="s">
        <v>1</v>
      </c>
      <c r="F629" s="255" t="s">
        <v>171</v>
      </c>
      <c r="G629" s="253"/>
      <c r="H629" s="256">
        <v>1.6200000000000001</v>
      </c>
      <c r="I629" s="257"/>
      <c r="J629" s="253"/>
      <c r="K629" s="253"/>
      <c r="L629" s="258"/>
      <c r="M629" s="259"/>
      <c r="N629" s="260"/>
      <c r="O629" s="260"/>
      <c r="P629" s="260"/>
      <c r="Q629" s="260"/>
      <c r="R629" s="260"/>
      <c r="S629" s="260"/>
      <c r="T629" s="261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2" t="s">
        <v>169</v>
      </c>
      <c r="AU629" s="262" t="s">
        <v>85</v>
      </c>
      <c r="AV629" s="14" t="s">
        <v>172</v>
      </c>
      <c r="AW629" s="14" t="s">
        <v>32</v>
      </c>
      <c r="AX629" s="14" t="s">
        <v>76</v>
      </c>
      <c r="AY629" s="262" t="s">
        <v>160</v>
      </c>
    </row>
    <row r="630" s="15" customFormat="1">
      <c r="A630" s="15"/>
      <c r="B630" s="263"/>
      <c r="C630" s="264"/>
      <c r="D630" s="242" t="s">
        <v>169</v>
      </c>
      <c r="E630" s="265" t="s">
        <v>1</v>
      </c>
      <c r="F630" s="266" t="s">
        <v>173</v>
      </c>
      <c r="G630" s="264"/>
      <c r="H630" s="267">
        <v>1.6200000000000001</v>
      </c>
      <c r="I630" s="268"/>
      <c r="J630" s="264"/>
      <c r="K630" s="264"/>
      <c r="L630" s="269"/>
      <c r="M630" s="270"/>
      <c r="N630" s="271"/>
      <c r="O630" s="271"/>
      <c r="P630" s="271"/>
      <c r="Q630" s="271"/>
      <c r="R630" s="271"/>
      <c r="S630" s="271"/>
      <c r="T630" s="272"/>
      <c r="U630" s="15"/>
      <c r="V630" s="15"/>
      <c r="W630" s="15"/>
      <c r="X630" s="15"/>
      <c r="Y630" s="15"/>
      <c r="Z630" s="15"/>
      <c r="AA630" s="15"/>
      <c r="AB630" s="15"/>
      <c r="AC630" s="15"/>
      <c r="AD630" s="15"/>
      <c r="AE630" s="15"/>
      <c r="AT630" s="273" t="s">
        <v>169</v>
      </c>
      <c r="AU630" s="273" t="s">
        <v>85</v>
      </c>
      <c r="AV630" s="15" t="s">
        <v>167</v>
      </c>
      <c r="AW630" s="15" t="s">
        <v>32</v>
      </c>
      <c r="AX630" s="15" t="s">
        <v>83</v>
      </c>
      <c r="AY630" s="273" t="s">
        <v>160</v>
      </c>
    </row>
    <row r="631" s="2" customFormat="1" ht="24.15" customHeight="1">
      <c r="A631" s="38"/>
      <c r="B631" s="39"/>
      <c r="C631" s="227" t="s">
        <v>879</v>
      </c>
      <c r="D631" s="227" t="s">
        <v>162</v>
      </c>
      <c r="E631" s="228" t="s">
        <v>880</v>
      </c>
      <c r="F631" s="229" t="s">
        <v>881</v>
      </c>
      <c r="G631" s="230" t="s">
        <v>322</v>
      </c>
      <c r="H631" s="231">
        <v>392.39999999999998</v>
      </c>
      <c r="I631" s="232"/>
      <c r="J631" s="233">
        <f>ROUND(I631*H631,2)</f>
        <v>0</v>
      </c>
      <c r="K631" s="229" t="s">
        <v>166</v>
      </c>
      <c r="L631" s="44"/>
      <c r="M631" s="234" t="s">
        <v>1</v>
      </c>
      <c r="N631" s="235" t="s">
        <v>41</v>
      </c>
      <c r="O631" s="91"/>
      <c r="P631" s="236">
        <f>O631*H631</f>
        <v>0</v>
      </c>
      <c r="Q631" s="236">
        <v>0.00014999999999999999</v>
      </c>
      <c r="R631" s="236">
        <f>Q631*H631</f>
        <v>0.058859999999999989</v>
      </c>
      <c r="S631" s="236">
        <v>0</v>
      </c>
      <c r="T631" s="237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38" t="s">
        <v>238</v>
      </c>
      <c r="AT631" s="238" t="s">
        <v>162</v>
      </c>
      <c r="AU631" s="238" t="s">
        <v>85</v>
      </c>
      <c r="AY631" s="17" t="s">
        <v>160</v>
      </c>
      <c r="BE631" s="239">
        <f>IF(N631="základní",J631,0)</f>
        <v>0</v>
      </c>
      <c r="BF631" s="239">
        <f>IF(N631="snížená",J631,0)</f>
        <v>0</v>
      </c>
      <c r="BG631" s="239">
        <f>IF(N631="zákl. přenesená",J631,0)</f>
        <v>0</v>
      </c>
      <c r="BH631" s="239">
        <f>IF(N631="sníž. přenesená",J631,0)</f>
        <v>0</v>
      </c>
      <c r="BI631" s="239">
        <f>IF(N631="nulová",J631,0)</f>
        <v>0</v>
      </c>
      <c r="BJ631" s="17" t="s">
        <v>83</v>
      </c>
      <c r="BK631" s="239">
        <f>ROUND(I631*H631,2)</f>
        <v>0</v>
      </c>
      <c r="BL631" s="17" t="s">
        <v>238</v>
      </c>
      <c r="BM631" s="238" t="s">
        <v>882</v>
      </c>
    </row>
    <row r="632" s="13" customFormat="1">
      <c r="A632" s="13"/>
      <c r="B632" s="240"/>
      <c r="C632" s="241"/>
      <c r="D632" s="242" t="s">
        <v>169</v>
      </c>
      <c r="E632" s="243" t="s">
        <v>1</v>
      </c>
      <c r="F632" s="244" t="s">
        <v>883</v>
      </c>
      <c r="G632" s="241"/>
      <c r="H632" s="245">
        <v>392.39999999999998</v>
      </c>
      <c r="I632" s="246"/>
      <c r="J632" s="241"/>
      <c r="K632" s="241"/>
      <c r="L632" s="247"/>
      <c r="M632" s="248"/>
      <c r="N632" s="249"/>
      <c r="O632" s="249"/>
      <c r="P632" s="249"/>
      <c r="Q632" s="249"/>
      <c r="R632" s="249"/>
      <c r="S632" s="249"/>
      <c r="T632" s="250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1" t="s">
        <v>169</v>
      </c>
      <c r="AU632" s="251" t="s">
        <v>85</v>
      </c>
      <c r="AV632" s="13" t="s">
        <v>85</v>
      </c>
      <c r="AW632" s="13" t="s">
        <v>32</v>
      </c>
      <c r="AX632" s="13" t="s">
        <v>76</v>
      </c>
      <c r="AY632" s="251" t="s">
        <v>160</v>
      </c>
    </row>
    <row r="633" s="14" customFormat="1">
      <c r="A633" s="14"/>
      <c r="B633" s="252"/>
      <c r="C633" s="253"/>
      <c r="D633" s="242" t="s">
        <v>169</v>
      </c>
      <c r="E633" s="254" t="s">
        <v>1</v>
      </c>
      <c r="F633" s="255" t="s">
        <v>171</v>
      </c>
      <c r="G633" s="253"/>
      <c r="H633" s="256">
        <v>392.39999999999998</v>
      </c>
      <c r="I633" s="257"/>
      <c r="J633" s="253"/>
      <c r="K633" s="253"/>
      <c r="L633" s="258"/>
      <c r="M633" s="259"/>
      <c r="N633" s="260"/>
      <c r="O633" s="260"/>
      <c r="P633" s="260"/>
      <c r="Q633" s="260"/>
      <c r="R633" s="260"/>
      <c r="S633" s="260"/>
      <c r="T633" s="261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62" t="s">
        <v>169</v>
      </c>
      <c r="AU633" s="262" t="s">
        <v>85</v>
      </c>
      <c r="AV633" s="14" t="s">
        <v>172</v>
      </c>
      <c r="AW633" s="14" t="s">
        <v>32</v>
      </c>
      <c r="AX633" s="14" t="s">
        <v>76</v>
      </c>
      <c r="AY633" s="262" t="s">
        <v>160</v>
      </c>
    </row>
    <row r="634" s="15" customFormat="1">
      <c r="A634" s="15"/>
      <c r="B634" s="263"/>
      <c r="C634" s="264"/>
      <c r="D634" s="242" t="s">
        <v>169</v>
      </c>
      <c r="E634" s="265" t="s">
        <v>1</v>
      </c>
      <c r="F634" s="266" t="s">
        <v>173</v>
      </c>
      <c r="G634" s="264"/>
      <c r="H634" s="267">
        <v>392.39999999999998</v>
      </c>
      <c r="I634" s="268"/>
      <c r="J634" s="264"/>
      <c r="K634" s="264"/>
      <c r="L634" s="269"/>
      <c r="M634" s="270"/>
      <c r="N634" s="271"/>
      <c r="O634" s="271"/>
      <c r="P634" s="271"/>
      <c r="Q634" s="271"/>
      <c r="R634" s="271"/>
      <c r="S634" s="271"/>
      <c r="T634" s="272"/>
      <c r="U634" s="15"/>
      <c r="V634" s="15"/>
      <c r="W634" s="15"/>
      <c r="X634" s="15"/>
      <c r="Y634" s="15"/>
      <c r="Z634" s="15"/>
      <c r="AA634" s="15"/>
      <c r="AB634" s="15"/>
      <c r="AC634" s="15"/>
      <c r="AD634" s="15"/>
      <c r="AE634" s="15"/>
      <c r="AT634" s="273" t="s">
        <v>169</v>
      </c>
      <c r="AU634" s="273" t="s">
        <v>85</v>
      </c>
      <c r="AV634" s="15" t="s">
        <v>167</v>
      </c>
      <c r="AW634" s="15" t="s">
        <v>32</v>
      </c>
      <c r="AX634" s="15" t="s">
        <v>83</v>
      </c>
      <c r="AY634" s="273" t="s">
        <v>160</v>
      </c>
    </row>
    <row r="635" s="2" customFormat="1" ht="24.15" customHeight="1">
      <c r="A635" s="38"/>
      <c r="B635" s="39"/>
      <c r="C635" s="227" t="s">
        <v>884</v>
      </c>
      <c r="D635" s="227" t="s">
        <v>162</v>
      </c>
      <c r="E635" s="228" t="s">
        <v>885</v>
      </c>
      <c r="F635" s="229" t="s">
        <v>886</v>
      </c>
      <c r="G635" s="230" t="s">
        <v>463</v>
      </c>
      <c r="H635" s="231">
        <v>1</v>
      </c>
      <c r="I635" s="232"/>
      <c r="J635" s="233">
        <f>ROUND(I635*H635,2)</f>
        <v>0</v>
      </c>
      <c r="K635" s="229" t="s">
        <v>166</v>
      </c>
      <c r="L635" s="44"/>
      <c r="M635" s="234" t="s">
        <v>1</v>
      </c>
      <c r="N635" s="235" t="s">
        <v>41</v>
      </c>
      <c r="O635" s="91"/>
      <c r="P635" s="236">
        <f>O635*H635</f>
        <v>0</v>
      </c>
      <c r="Q635" s="236">
        <v>0</v>
      </c>
      <c r="R635" s="236">
        <f>Q635*H635</f>
        <v>0</v>
      </c>
      <c r="S635" s="236">
        <v>0</v>
      </c>
      <c r="T635" s="237">
        <f>S635*H635</f>
        <v>0</v>
      </c>
      <c r="U635" s="38"/>
      <c r="V635" s="38"/>
      <c r="W635" s="38"/>
      <c r="X635" s="38"/>
      <c r="Y635" s="38"/>
      <c r="Z635" s="38"/>
      <c r="AA635" s="38"/>
      <c r="AB635" s="38"/>
      <c r="AC635" s="38"/>
      <c r="AD635" s="38"/>
      <c r="AE635" s="38"/>
      <c r="AR635" s="238" t="s">
        <v>238</v>
      </c>
      <c r="AT635" s="238" t="s">
        <v>162</v>
      </c>
      <c r="AU635" s="238" t="s">
        <v>85</v>
      </c>
      <c r="AY635" s="17" t="s">
        <v>160</v>
      </c>
      <c r="BE635" s="239">
        <f>IF(N635="základní",J635,0)</f>
        <v>0</v>
      </c>
      <c r="BF635" s="239">
        <f>IF(N635="snížená",J635,0)</f>
        <v>0</v>
      </c>
      <c r="BG635" s="239">
        <f>IF(N635="zákl. přenesená",J635,0)</f>
        <v>0</v>
      </c>
      <c r="BH635" s="239">
        <f>IF(N635="sníž. přenesená",J635,0)</f>
        <v>0</v>
      </c>
      <c r="BI635" s="239">
        <f>IF(N635="nulová",J635,0)</f>
        <v>0</v>
      </c>
      <c r="BJ635" s="17" t="s">
        <v>83</v>
      </c>
      <c r="BK635" s="239">
        <f>ROUND(I635*H635,2)</f>
        <v>0</v>
      </c>
      <c r="BL635" s="17" t="s">
        <v>238</v>
      </c>
      <c r="BM635" s="238" t="s">
        <v>887</v>
      </c>
    </row>
    <row r="636" s="2" customFormat="1" ht="21.75" customHeight="1">
      <c r="A636" s="38"/>
      <c r="B636" s="39"/>
      <c r="C636" s="274" t="s">
        <v>888</v>
      </c>
      <c r="D636" s="274" t="s">
        <v>211</v>
      </c>
      <c r="E636" s="275" t="s">
        <v>889</v>
      </c>
      <c r="F636" s="276" t="s">
        <v>890</v>
      </c>
      <c r="G636" s="277" t="s">
        <v>725</v>
      </c>
      <c r="H636" s="278">
        <v>1</v>
      </c>
      <c r="I636" s="279"/>
      <c r="J636" s="280">
        <f>ROUND(I636*H636,2)</f>
        <v>0</v>
      </c>
      <c r="K636" s="276" t="s">
        <v>1</v>
      </c>
      <c r="L636" s="281"/>
      <c r="M636" s="282" t="s">
        <v>1</v>
      </c>
      <c r="N636" s="283" t="s">
        <v>41</v>
      </c>
      <c r="O636" s="91"/>
      <c r="P636" s="236">
        <f>O636*H636</f>
        <v>0</v>
      </c>
      <c r="Q636" s="236">
        <v>0</v>
      </c>
      <c r="R636" s="236">
        <f>Q636*H636</f>
        <v>0</v>
      </c>
      <c r="S636" s="236">
        <v>0</v>
      </c>
      <c r="T636" s="237">
        <f>S636*H636</f>
        <v>0</v>
      </c>
      <c r="U636" s="38"/>
      <c r="V636" s="38"/>
      <c r="W636" s="38"/>
      <c r="X636" s="38"/>
      <c r="Y636" s="38"/>
      <c r="Z636" s="38"/>
      <c r="AA636" s="38"/>
      <c r="AB636" s="38"/>
      <c r="AC636" s="38"/>
      <c r="AD636" s="38"/>
      <c r="AE636" s="38"/>
      <c r="AR636" s="238" t="s">
        <v>319</v>
      </c>
      <c r="AT636" s="238" t="s">
        <v>211</v>
      </c>
      <c r="AU636" s="238" t="s">
        <v>85</v>
      </c>
      <c r="AY636" s="17" t="s">
        <v>160</v>
      </c>
      <c r="BE636" s="239">
        <f>IF(N636="základní",J636,0)</f>
        <v>0</v>
      </c>
      <c r="BF636" s="239">
        <f>IF(N636="snížená",J636,0)</f>
        <v>0</v>
      </c>
      <c r="BG636" s="239">
        <f>IF(N636="zákl. přenesená",J636,0)</f>
        <v>0</v>
      </c>
      <c r="BH636" s="239">
        <f>IF(N636="sníž. přenesená",J636,0)</f>
        <v>0</v>
      </c>
      <c r="BI636" s="239">
        <f>IF(N636="nulová",J636,0)</f>
        <v>0</v>
      </c>
      <c r="BJ636" s="17" t="s">
        <v>83</v>
      </c>
      <c r="BK636" s="239">
        <f>ROUND(I636*H636,2)</f>
        <v>0</v>
      </c>
      <c r="BL636" s="17" t="s">
        <v>238</v>
      </c>
      <c r="BM636" s="238" t="s">
        <v>891</v>
      </c>
    </row>
    <row r="637" s="2" customFormat="1" ht="24.15" customHeight="1">
      <c r="A637" s="38"/>
      <c r="B637" s="39"/>
      <c r="C637" s="227" t="s">
        <v>892</v>
      </c>
      <c r="D637" s="227" t="s">
        <v>162</v>
      </c>
      <c r="E637" s="228" t="s">
        <v>893</v>
      </c>
      <c r="F637" s="229" t="s">
        <v>894</v>
      </c>
      <c r="G637" s="230" t="s">
        <v>463</v>
      </c>
      <c r="H637" s="231">
        <v>1</v>
      </c>
      <c r="I637" s="232"/>
      <c r="J637" s="233">
        <f>ROUND(I637*H637,2)</f>
        <v>0</v>
      </c>
      <c r="K637" s="229" t="s">
        <v>166</v>
      </c>
      <c r="L637" s="44"/>
      <c r="M637" s="234" t="s">
        <v>1</v>
      </c>
      <c r="N637" s="235" t="s">
        <v>41</v>
      </c>
      <c r="O637" s="91"/>
      <c r="P637" s="236">
        <f>O637*H637</f>
        <v>0</v>
      </c>
      <c r="Q637" s="236">
        <v>0.00088000000000000003</v>
      </c>
      <c r="R637" s="236">
        <f>Q637*H637</f>
        <v>0.00088000000000000003</v>
      </c>
      <c r="S637" s="236">
        <v>0</v>
      </c>
      <c r="T637" s="237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38" t="s">
        <v>238</v>
      </c>
      <c r="AT637" s="238" t="s">
        <v>162</v>
      </c>
      <c r="AU637" s="238" t="s">
        <v>85</v>
      </c>
      <c r="AY637" s="17" t="s">
        <v>160</v>
      </c>
      <c r="BE637" s="239">
        <f>IF(N637="základní",J637,0)</f>
        <v>0</v>
      </c>
      <c r="BF637" s="239">
        <f>IF(N637="snížená",J637,0)</f>
        <v>0</v>
      </c>
      <c r="BG637" s="239">
        <f>IF(N637="zákl. přenesená",J637,0)</f>
        <v>0</v>
      </c>
      <c r="BH637" s="239">
        <f>IF(N637="sníž. přenesená",J637,0)</f>
        <v>0</v>
      </c>
      <c r="BI637" s="239">
        <f>IF(N637="nulová",J637,0)</f>
        <v>0</v>
      </c>
      <c r="BJ637" s="17" t="s">
        <v>83</v>
      </c>
      <c r="BK637" s="239">
        <f>ROUND(I637*H637,2)</f>
        <v>0</v>
      </c>
      <c r="BL637" s="17" t="s">
        <v>238</v>
      </c>
      <c r="BM637" s="238" t="s">
        <v>895</v>
      </c>
    </row>
    <row r="638" s="13" customFormat="1">
      <c r="A638" s="13"/>
      <c r="B638" s="240"/>
      <c r="C638" s="241"/>
      <c r="D638" s="242" t="s">
        <v>169</v>
      </c>
      <c r="E638" s="243" t="s">
        <v>1</v>
      </c>
      <c r="F638" s="244" t="s">
        <v>896</v>
      </c>
      <c r="G638" s="241"/>
      <c r="H638" s="245">
        <v>1</v>
      </c>
      <c r="I638" s="246"/>
      <c r="J638" s="241"/>
      <c r="K638" s="241"/>
      <c r="L638" s="247"/>
      <c r="M638" s="248"/>
      <c r="N638" s="249"/>
      <c r="O638" s="249"/>
      <c r="P638" s="249"/>
      <c r="Q638" s="249"/>
      <c r="R638" s="249"/>
      <c r="S638" s="249"/>
      <c r="T638" s="250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1" t="s">
        <v>169</v>
      </c>
      <c r="AU638" s="251" t="s">
        <v>85</v>
      </c>
      <c r="AV638" s="13" t="s">
        <v>85</v>
      </c>
      <c r="AW638" s="13" t="s">
        <v>32</v>
      </c>
      <c r="AX638" s="13" t="s">
        <v>76</v>
      </c>
      <c r="AY638" s="251" t="s">
        <v>160</v>
      </c>
    </row>
    <row r="639" s="14" customFormat="1">
      <c r="A639" s="14"/>
      <c r="B639" s="252"/>
      <c r="C639" s="253"/>
      <c r="D639" s="242" t="s">
        <v>169</v>
      </c>
      <c r="E639" s="254" t="s">
        <v>1</v>
      </c>
      <c r="F639" s="255" t="s">
        <v>171</v>
      </c>
      <c r="G639" s="253"/>
      <c r="H639" s="256">
        <v>1</v>
      </c>
      <c r="I639" s="257"/>
      <c r="J639" s="253"/>
      <c r="K639" s="253"/>
      <c r="L639" s="258"/>
      <c r="M639" s="259"/>
      <c r="N639" s="260"/>
      <c r="O639" s="260"/>
      <c r="P639" s="260"/>
      <c r="Q639" s="260"/>
      <c r="R639" s="260"/>
      <c r="S639" s="260"/>
      <c r="T639" s="261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2" t="s">
        <v>169</v>
      </c>
      <c r="AU639" s="262" t="s">
        <v>85</v>
      </c>
      <c r="AV639" s="14" t="s">
        <v>172</v>
      </c>
      <c r="AW639" s="14" t="s">
        <v>32</v>
      </c>
      <c r="AX639" s="14" t="s">
        <v>76</v>
      </c>
      <c r="AY639" s="262" t="s">
        <v>160</v>
      </c>
    </row>
    <row r="640" s="15" customFormat="1">
      <c r="A640" s="15"/>
      <c r="B640" s="263"/>
      <c r="C640" s="264"/>
      <c r="D640" s="242" t="s">
        <v>169</v>
      </c>
      <c r="E640" s="265" t="s">
        <v>1</v>
      </c>
      <c r="F640" s="266" t="s">
        <v>173</v>
      </c>
      <c r="G640" s="264"/>
      <c r="H640" s="267">
        <v>1</v>
      </c>
      <c r="I640" s="268"/>
      <c r="J640" s="264"/>
      <c r="K640" s="264"/>
      <c r="L640" s="269"/>
      <c r="M640" s="270"/>
      <c r="N640" s="271"/>
      <c r="O640" s="271"/>
      <c r="P640" s="271"/>
      <c r="Q640" s="271"/>
      <c r="R640" s="271"/>
      <c r="S640" s="271"/>
      <c r="T640" s="272"/>
      <c r="U640" s="15"/>
      <c r="V640" s="15"/>
      <c r="W640" s="15"/>
      <c r="X640" s="15"/>
      <c r="Y640" s="15"/>
      <c r="Z640" s="15"/>
      <c r="AA640" s="15"/>
      <c r="AB640" s="15"/>
      <c r="AC640" s="15"/>
      <c r="AD640" s="15"/>
      <c r="AE640" s="15"/>
      <c r="AT640" s="273" t="s">
        <v>169</v>
      </c>
      <c r="AU640" s="273" t="s">
        <v>85</v>
      </c>
      <c r="AV640" s="15" t="s">
        <v>167</v>
      </c>
      <c r="AW640" s="15" t="s">
        <v>32</v>
      </c>
      <c r="AX640" s="15" t="s">
        <v>83</v>
      </c>
      <c r="AY640" s="273" t="s">
        <v>160</v>
      </c>
    </row>
    <row r="641" s="2" customFormat="1" ht="24.15" customHeight="1">
      <c r="A641" s="38"/>
      <c r="B641" s="39"/>
      <c r="C641" s="274" t="s">
        <v>897</v>
      </c>
      <c r="D641" s="274" t="s">
        <v>211</v>
      </c>
      <c r="E641" s="275" t="s">
        <v>898</v>
      </c>
      <c r="F641" s="276" t="s">
        <v>899</v>
      </c>
      <c r="G641" s="277" t="s">
        <v>165</v>
      </c>
      <c r="H641" s="278">
        <v>4.2370000000000001</v>
      </c>
      <c r="I641" s="279"/>
      <c r="J641" s="280">
        <f>ROUND(I641*H641,2)</f>
        <v>0</v>
      </c>
      <c r="K641" s="276" t="s">
        <v>166</v>
      </c>
      <c r="L641" s="281"/>
      <c r="M641" s="282" t="s">
        <v>1</v>
      </c>
      <c r="N641" s="283" t="s">
        <v>41</v>
      </c>
      <c r="O641" s="91"/>
      <c r="P641" s="236">
        <f>O641*H641</f>
        <v>0</v>
      </c>
      <c r="Q641" s="236">
        <v>0.025440000000000001</v>
      </c>
      <c r="R641" s="236">
        <f>Q641*H641</f>
        <v>0.10778928</v>
      </c>
      <c r="S641" s="236">
        <v>0</v>
      </c>
      <c r="T641" s="237">
        <f>S641*H641</f>
        <v>0</v>
      </c>
      <c r="U641" s="38"/>
      <c r="V641" s="38"/>
      <c r="W641" s="38"/>
      <c r="X641" s="38"/>
      <c r="Y641" s="38"/>
      <c r="Z641" s="38"/>
      <c r="AA641" s="38"/>
      <c r="AB641" s="38"/>
      <c r="AC641" s="38"/>
      <c r="AD641" s="38"/>
      <c r="AE641" s="38"/>
      <c r="AR641" s="238" t="s">
        <v>319</v>
      </c>
      <c r="AT641" s="238" t="s">
        <v>211</v>
      </c>
      <c r="AU641" s="238" t="s">
        <v>85</v>
      </c>
      <c r="AY641" s="17" t="s">
        <v>160</v>
      </c>
      <c r="BE641" s="239">
        <f>IF(N641="základní",J641,0)</f>
        <v>0</v>
      </c>
      <c r="BF641" s="239">
        <f>IF(N641="snížená",J641,0)</f>
        <v>0</v>
      </c>
      <c r="BG641" s="239">
        <f>IF(N641="zákl. přenesená",J641,0)</f>
        <v>0</v>
      </c>
      <c r="BH641" s="239">
        <f>IF(N641="sníž. přenesená",J641,0)</f>
        <v>0</v>
      </c>
      <c r="BI641" s="239">
        <f>IF(N641="nulová",J641,0)</f>
        <v>0</v>
      </c>
      <c r="BJ641" s="17" t="s">
        <v>83</v>
      </c>
      <c r="BK641" s="239">
        <f>ROUND(I641*H641,2)</f>
        <v>0</v>
      </c>
      <c r="BL641" s="17" t="s">
        <v>238</v>
      </c>
      <c r="BM641" s="238" t="s">
        <v>900</v>
      </c>
    </row>
    <row r="642" s="13" customFormat="1">
      <c r="A642" s="13"/>
      <c r="B642" s="240"/>
      <c r="C642" s="241"/>
      <c r="D642" s="242" t="s">
        <v>169</v>
      </c>
      <c r="E642" s="243" t="s">
        <v>1</v>
      </c>
      <c r="F642" s="244" t="s">
        <v>901</v>
      </c>
      <c r="G642" s="241"/>
      <c r="H642" s="245">
        <v>4.2370000000000001</v>
      </c>
      <c r="I642" s="246"/>
      <c r="J642" s="241"/>
      <c r="K642" s="241"/>
      <c r="L642" s="247"/>
      <c r="M642" s="248"/>
      <c r="N642" s="249"/>
      <c r="O642" s="249"/>
      <c r="P642" s="249"/>
      <c r="Q642" s="249"/>
      <c r="R642" s="249"/>
      <c r="S642" s="249"/>
      <c r="T642" s="25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1" t="s">
        <v>169</v>
      </c>
      <c r="AU642" s="251" t="s">
        <v>85</v>
      </c>
      <c r="AV642" s="13" t="s">
        <v>85</v>
      </c>
      <c r="AW642" s="13" t="s">
        <v>32</v>
      </c>
      <c r="AX642" s="13" t="s">
        <v>76</v>
      </c>
      <c r="AY642" s="251" t="s">
        <v>160</v>
      </c>
    </row>
    <row r="643" s="14" customFormat="1">
      <c r="A643" s="14"/>
      <c r="B643" s="252"/>
      <c r="C643" s="253"/>
      <c r="D643" s="242" t="s">
        <v>169</v>
      </c>
      <c r="E643" s="254" t="s">
        <v>1</v>
      </c>
      <c r="F643" s="255" t="s">
        <v>171</v>
      </c>
      <c r="G643" s="253"/>
      <c r="H643" s="256">
        <v>4.2370000000000001</v>
      </c>
      <c r="I643" s="257"/>
      <c r="J643" s="253"/>
      <c r="K643" s="253"/>
      <c r="L643" s="258"/>
      <c r="M643" s="259"/>
      <c r="N643" s="260"/>
      <c r="O643" s="260"/>
      <c r="P643" s="260"/>
      <c r="Q643" s="260"/>
      <c r="R643" s="260"/>
      <c r="S643" s="260"/>
      <c r="T643" s="26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2" t="s">
        <v>169</v>
      </c>
      <c r="AU643" s="262" t="s">
        <v>85</v>
      </c>
      <c r="AV643" s="14" t="s">
        <v>172</v>
      </c>
      <c r="AW643" s="14" t="s">
        <v>32</v>
      </c>
      <c r="AX643" s="14" t="s">
        <v>76</v>
      </c>
      <c r="AY643" s="262" t="s">
        <v>160</v>
      </c>
    </row>
    <row r="644" s="15" customFormat="1">
      <c r="A644" s="15"/>
      <c r="B644" s="263"/>
      <c r="C644" s="264"/>
      <c r="D644" s="242" t="s">
        <v>169</v>
      </c>
      <c r="E644" s="265" t="s">
        <v>1</v>
      </c>
      <c r="F644" s="266" t="s">
        <v>173</v>
      </c>
      <c r="G644" s="264"/>
      <c r="H644" s="267">
        <v>4.2370000000000001</v>
      </c>
      <c r="I644" s="268"/>
      <c r="J644" s="264"/>
      <c r="K644" s="264"/>
      <c r="L644" s="269"/>
      <c r="M644" s="270"/>
      <c r="N644" s="271"/>
      <c r="O644" s="271"/>
      <c r="P644" s="271"/>
      <c r="Q644" s="271"/>
      <c r="R644" s="271"/>
      <c r="S644" s="271"/>
      <c r="T644" s="272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3" t="s">
        <v>169</v>
      </c>
      <c r="AU644" s="273" t="s">
        <v>85</v>
      </c>
      <c r="AV644" s="15" t="s">
        <v>167</v>
      </c>
      <c r="AW644" s="15" t="s">
        <v>32</v>
      </c>
      <c r="AX644" s="15" t="s">
        <v>83</v>
      </c>
      <c r="AY644" s="273" t="s">
        <v>160</v>
      </c>
    </row>
    <row r="645" s="2" customFormat="1" ht="24.15" customHeight="1">
      <c r="A645" s="38"/>
      <c r="B645" s="39"/>
      <c r="C645" s="227" t="s">
        <v>902</v>
      </c>
      <c r="D645" s="227" t="s">
        <v>162</v>
      </c>
      <c r="E645" s="228" t="s">
        <v>903</v>
      </c>
      <c r="F645" s="229" t="s">
        <v>904</v>
      </c>
      <c r="G645" s="230" t="s">
        <v>463</v>
      </c>
      <c r="H645" s="231">
        <v>1</v>
      </c>
      <c r="I645" s="232"/>
      <c r="J645" s="233">
        <f>ROUND(I645*H645,2)</f>
        <v>0</v>
      </c>
      <c r="K645" s="229" t="s">
        <v>166</v>
      </c>
      <c r="L645" s="44"/>
      <c r="M645" s="234" t="s">
        <v>1</v>
      </c>
      <c r="N645" s="235" t="s">
        <v>41</v>
      </c>
      <c r="O645" s="91"/>
      <c r="P645" s="236">
        <f>O645*H645</f>
        <v>0</v>
      </c>
      <c r="Q645" s="236">
        <v>0.00085999999999999998</v>
      </c>
      <c r="R645" s="236">
        <f>Q645*H645</f>
        <v>0.00085999999999999998</v>
      </c>
      <c r="S645" s="236">
        <v>0</v>
      </c>
      <c r="T645" s="237">
        <f>S645*H645</f>
        <v>0</v>
      </c>
      <c r="U645" s="38"/>
      <c r="V645" s="38"/>
      <c r="W645" s="38"/>
      <c r="X645" s="38"/>
      <c r="Y645" s="38"/>
      <c r="Z645" s="38"/>
      <c r="AA645" s="38"/>
      <c r="AB645" s="38"/>
      <c r="AC645" s="38"/>
      <c r="AD645" s="38"/>
      <c r="AE645" s="38"/>
      <c r="AR645" s="238" t="s">
        <v>238</v>
      </c>
      <c r="AT645" s="238" t="s">
        <v>162</v>
      </c>
      <c r="AU645" s="238" t="s">
        <v>85</v>
      </c>
      <c r="AY645" s="17" t="s">
        <v>160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7" t="s">
        <v>83</v>
      </c>
      <c r="BK645" s="239">
        <f>ROUND(I645*H645,2)</f>
        <v>0</v>
      </c>
      <c r="BL645" s="17" t="s">
        <v>238</v>
      </c>
      <c r="BM645" s="238" t="s">
        <v>905</v>
      </c>
    </row>
    <row r="646" s="13" customFormat="1">
      <c r="A646" s="13"/>
      <c r="B646" s="240"/>
      <c r="C646" s="241"/>
      <c r="D646" s="242" t="s">
        <v>169</v>
      </c>
      <c r="E646" s="243" t="s">
        <v>1</v>
      </c>
      <c r="F646" s="244" t="s">
        <v>906</v>
      </c>
      <c r="G646" s="241"/>
      <c r="H646" s="245">
        <v>1</v>
      </c>
      <c r="I646" s="246"/>
      <c r="J646" s="241"/>
      <c r="K646" s="241"/>
      <c r="L646" s="247"/>
      <c r="M646" s="248"/>
      <c r="N646" s="249"/>
      <c r="O646" s="249"/>
      <c r="P646" s="249"/>
      <c r="Q646" s="249"/>
      <c r="R646" s="249"/>
      <c r="S646" s="249"/>
      <c r="T646" s="25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1" t="s">
        <v>169</v>
      </c>
      <c r="AU646" s="251" t="s">
        <v>85</v>
      </c>
      <c r="AV646" s="13" t="s">
        <v>85</v>
      </c>
      <c r="AW646" s="13" t="s">
        <v>32</v>
      </c>
      <c r="AX646" s="13" t="s">
        <v>76</v>
      </c>
      <c r="AY646" s="251" t="s">
        <v>160</v>
      </c>
    </row>
    <row r="647" s="14" customFormat="1">
      <c r="A647" s="14"/>
      <c r="B647" s="252"/>
      <c r="C647" s="253"/>
      <c r="D647" s="242" t="s">
        <v>169</v>
      </c>
      <c r="E647" s="254" t="s">
        <v>1</v>
      </c>
      <c r="F647" s="255" t="s">
        <v>171</v>
      </c>
      <c r="G647" s="253"/>
      <c r="H647" s="256">
        <v>1</v>
      </c>
      <c r="I647" s="257"/>
      <c r="J647" s="253"/>
      <c r="K647" s="253"/>
      <c r="L647" s="258"/>
      <c r="M647" s="259"/>
      <c r="N647" s="260"/>
      <c r="O647" s="260"/>
      <c r="P647" s="260"/>
      <c r="Q647" s="260"/>
      <c r="R647" s="260"/>
      <c r="S647" s="260"/>
      <c r="T647" s="261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2" t="s">
        <v>169</v>
      </c>
      <c r="AU647" s="262" t="s">
        <v>85</v>
      </c>
      <c r="AV647" s="14" t="s">
        <v>172</v>
      </c>
      <c r="AW647" s="14" t="s">
        <v>32</v>
      </c>
      <c r="AX647" s="14" t="s">
        <v>76</v>
      </c>
      <c r="AY647" s="262" t="s">
        <v>160</v>
      </c>
    </row>
    <row r="648" s="15" customFormat="1">
      <c r="A648" s="15"/>
      <c r="B648" s="263"/>
      <c r="C648" s="264"/>
      <c r="D648" s="242" t="s">
        <v>169</v>
      </c>
      <c r="E648" s="265" t="s">
        <v>1</v>
      </c>
      <c r="F648" s="266" t="s">
        <v>173</v>
      </c>
      <c r="G648" s="264"/>
      <c r="H648" s="267">
        <v>1</v>
      </c>
      <c r="I648" s="268"/>
      <c r="J648" s="264"/>
      <c r="K648" s="264"/>
      <c r="L648" s="269"/>
      <c r="M648" s="270"/>
      <c r="N648" s="271"/>
      <c r="O648" s="271"/>
      <c r="P648" s="271"/>
      <c r="Q648" s="271"/>
      <c r="R648" s="271"/>
      <c r="S648" s="271"/>
      <c r="T648" s="272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73" t="s">
        <v>169</v>
      </c>
      <c r="AU648" s="273" t="s">
        <v>85</v>
      </c>
      <c r="AV648" s="15" t="s">
        <v>167</v>
      </c>
      <c r="AW648" s="15" t="s">
        <v>32</v>
      </c>
      <c r="AX648" s="15" t="s">
        <v>83</v>
      </c>
      <c r="AY648" s="273" t="s">
        <v>160</v>
      </c>
    </row>
    <row r="649" s="2" customFormat="1" ht="24.15" customHeight="1">
      <c r="A649" s="38"/>
      <c r="B649" s="39"/>
      <c r="C649" s="274" t="s">
        <v>907</v>
      </c>
      <c r="D649" s="274" t="s">
        <v>211</v>
      </c>
      <c r="E649" s="275" t="s">
        <v>898</v>
      </c>
      <c r="F649" s="276" t="s">
        <v>899</v>
      </c>
      <c r="G649" s="277" t="s">
        <v>165</v>
      </c>
      <c r="H649" s="278">
        <v>5.04</v>
      </c>
      <c r="I649" s="279"/>
      <c r="J649" s="280">
        <f>ROUND(I649*H649,2)</f>
        <v>0</v>
      </c>
      <c r="K649" s="276" t="s">
        <v>166</v>
      </c>
      <c r="L649" s="281"/>
      <c r="M649" s="282" t="s">
        <v>1</v>
      </c>
      <c r="N649" s="283" t="s">
        <v>41</v>
      </c>
      <c r="O649" s="91"/>
      <c r="P649" s="236">
        <f>O649*H649</f>
        <v>0</v>
      </c>
      <c r="Q649" s="236">
        <v>0.025440000000000001</v>
      </c>
      <c r="R649" s="236">
        <f>Q649*H649</f>
        <v>0.12821760000000002</v>
      </c>
      <c r="S649" s="236">
        <v>0</v>
      </c>
      <c r="T649" s="237">
        <f>S649*H649</f>
        <v>0</v>
      </c>
      <c r="U649" s="38"/>
      <c r="V649" s="38"/>
      <c r="W649" s="38"/>
      <c r="X649" s="38"/>
      <c r="Y649" s="38"/>
      <c r="Z649" s="38"/>
      <c r="AA649" s="38"/>
      <c r="AB649" s="38"/>
      <c r="AC649" s="38"/>
      <c r="AD649" s="38"/>
      <c r="AE649" s="38"/>
      <c r="AR649" s="238" t="s">
        <v>319</v>
      </c>
      <c r="AT649" s="238" t="s">
        <v>211</v>
      </c>
      <c r="AU649" s="238" t="s">
        <v>85</v>
      </c>
      <c r="AY649" s="17" t="s">
        <v>160</v>
      </c>
      <c r="BE649" s="239">
        <f>IF(N649="základní",J649,0)</f>
        <v>0</v>
      </c>
      <c r="BF649" s="239">
        <f>IF(N649="snížená",J649,0)</f>
        <v>0</v>
      </c>
      <c r="BG649" s="239">
        <f>IF(N649="zákl. přenesená",J649,0)</f>
        <v>0</v>
      </c>
      <c r="BH649" s="239">
        <f>IF(N649="sníž. přenesená",J649,0)</f>
        <v>0</v>
      </c>
      <c r="BI649" s="239">
        <f>IF(N649="nulová",J649,0)</f>
        <v>0</v>
      </c>
      <c r="BJ649" s="17" t="s">
        <v>83</v>
      </c>
      <c r="BK649" s="239">
        <f>ROUND(I649*H649,2)</f>
        <v>0</v>
      </c>
      <c r="BL649" s="17" t="s">
        <v>238</v>
      </c>
      <c r="BM649" s="238" t="s">
        <v>908</v>
      </c>
    </row>
    <row r="650" s="13" customFormat="1">
      <c r="A650" s="13"/>
      <c r="B650" s="240"/>
      <c r="C650" s="241"/>
      <c r="D650" s="242" t="s">
        <v>169</v>
      </c>
      <c r="E650" s="243" t="s">
        <v>1</v>
      </c>
      <c r="F650" s="244" t="s">
        <v>909</v>
      </c>
      <c r="G650" s="241"/>
      <c r="H650" s="245">
        <v>5.04</v>
      </c>
      <c r="I650" s="246"/>
      <c r="J650" s="241"/>
      <c r="K650" s="241"/>
      <c r="L650" s="247"/>
      <c r="M650" s="248"/>
      <c r="N650" s="249"/>
      <c r="O650" s="249"/>
      <c r="P650" s="249"/>
      <c r="Q650" s="249"/>
      <c r="R650" s="249"/>
      <c r="S650" s="249"/>
      <c r="T650" s="250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51" t="s">
        <v>169</v>
      </c>
      <c r="AU650" s="251" t="s">
        <v>85</v>
      </c>
      <c r="AV650" s="13" t="s">
        <v>85</v>
      </c>
      <c r="AW650" s="13" t="s">
        <v>32</v>
      </c>
      <c r="AX650" s="13" t="s">
        <v>76</v>
      </c>
      <c r="AY650" s="251" t="s">
        <v>160</v>
      </c>
    </row>
    <row r="651" s="14" customFormat="1">
      <c r="A651" s="14"/>
      <c r="B651" s="252"/>
      <c r="C651" s="253"/>
      <c r="D651" s="242" t="s">
        <v>169</v>
      </c>
      <c r="E651" s="254" t="s">
        <v>1</v>
      </c>
      <c r="F651" s="255" t="s">
        <v>171</v>
      </c>
      <c r="G651" s="253"/>
      <c r="H651" s="256">
        <v>5.04</v>
      </c>
      <c r="I651" s="257"/>
      <c r="J651" s="253"/>
      <c r="K651" s="253"/>
      <c r="L651" s="258"/>
      <c r="M651" s="259"/>
      <c r="N651" s="260"/>
      <c r="O651" s="260"/>
      <c r="P651" s="260"/>
      <c r="Q651" s="260"/>
      <c r="R651" s="260"/>
      <c r="S651" s="260"/>
      <c r="T651" s="261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62" t="s">
        <v>169</v>
      </c>
      <c r="AU651" s="262" t="s">
        <v>85</v>
      </c>
      <c r="AV651" s="14" t="s">
        <v>172</v>
      </c>
      <c r="AW651" s="14" t="s">
        <v>32</v>
      </c>
      <c r="AX651" s="14" t="s">
        <v>76</v>
      </c>
      <c r="AY651" s="262" t="s">
        <v>160</v>
      </c>
    </row>
    <row r="652" s="15" customFormat="1">
      <c r="A652" s="15"/>
      <c r="B652" s="263"/>
      <c r="C652" s="264"/>
      <c r="D652" s="242" t="s">
        <v>169</v>
      </c>
      <c r="E652" s="265" t="s">
        <v>1</v>
      </c>
      <c r="F652" s="266" t="s">
        <v>173</v>
      </c>
      <c r="G652" s="264"/>
      <c r="H652" s="267">
        <v>5.04</v>
      </c>
      <c r="I652" s="268"/>
      <c r="J652" s="264"/>
      <c r="K652" s="264"/>
      <c r="L652" s="269"/>
      <c r="M652" s="270"/>
      <c r="N652" s="271"/>
      <c r="O652" s="271"/>
      <c r="P652" s="271"/>
      <c r="Q652" s="271"/>
      <c r="R652" s="271"/>
      <c r="S652" s="271"/>
      <c r="T652" s="272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73" t="s">
        <v>169</v>
      </c>
      <c r="AU652" s="273" t="s">
        <v>85</v>
      </c>
      <c r="AV652" s="15" t="s">
        <v>167</v>
      </c>
      <c r="AW652" s="15" t="s">
        <v>32</v>
      </c>
      <c r="AX652" s="15" t="s">
        <v>83</v>
      </c>
      <c r="AY652" s="273" t="s">
        <v>160</v>
      </c>
    </row>
    <row r="653" s="2" customFormat="1" ht="24.15" customHeight="1">
      <c r="A653" s="38"/>
      <c r="B653" s="39"/>
      <c r="C653" s="227" t="s">
        <v>910</v>
      </c>
      <c r="D653" s="227" t="s">
        <v>162</v>
      </c>
      <c r="E653" s="228" t="s">
        <v>911</v>
      </c>
      <c r="F653" s="229" t="s">
        <v>912</v>
      </c>
      <c r="G653" s="230" t="s">
        <v>322</v>
      </c>
      <c r="H653" s="231">
        <v>91.799999999999997</v>
      </c>
      <c r="I653" s="232"/>
      <c r="J653" s="233">
        <f>ROUND(I653*H653,2)</f>
        <v>0</v>
      </c>
      <c r="K653" s="229" t="s">
        <v>166</v>
      </c>
      <c r="L653" s="44"/>
      <c r="M653" s="234" t="s">
        <v>1</v>
      </c>
      <c r="N653" s="235" t="s">
        <v>41</v>
      </c>
      <c r="O653" s="91"/>
      <c r="P653" s="236">
        <f>O653*H653</f>
        <v>0</v>
      </c>
      <c r="Q653" s="236">
        <v>0</v>
      </c>
      <c r="R653" s="236">
        <f>Q653*H653</f>
        <v>0</v>
      </c>
      <c r="S653" s="236">
        <v>0.0050000000000000001</v>
      </c>
      <c r="T653" s="237">
        <f>S653*H653</f>
        <v>0.45900000000000002</v>
      </c>
      <c r="U653" s="38"/>
      <c r="V653" s="38"/>
      <c r="W653" s="38"/>
      <c r="X653" s="38"/>
      <c r="Y653" s="38"/>
      <c r="Z653" s="38"/>
      <c r="AA653" s="38"/>
      <c r="AB653" s="38"/>
      <c r="AC653" s="38"/>
      <c r="AD653" s="38"/>
      <c r="AE653" s="38"/>
      <c r="AR653" s="238" t="s">
        <v>238</v>
      </c>
      <c r="AT653" s="238" t="s">
        <v>162</v>
      </c>
      <c r="AU653" s="238" t="s">
        <v>85</v>
      </c>
      <c r="AY653" s="17" t="s">
        <v>160</v>
      </c>
      <c r="BE653" s="239">
        <f>IF(N653="základní",J653,0)</f>
        <v>0</v>
      </c>
      <c r="BF653" s="239">
        <f>IF(N653="snížená",J653,0)</f>
        <v>0</v>
      </c>
      <c r="BG653" s="239">
        <f>IF(N653="zákl. přenesená",J653,0)</f>
        <v>0</v>
      </c>
      <c r="BH653" s="239">
        <f>IF(N653="sníž. přenesená",J653,0)</f>
        <v>0</v>
      </c>
      <c r="BI653" s="239">
        <f>IF(N653="nulová",J653,0)</f>
        <v>0</v>
      </c>
      <c r="BJ653" s="17" t="s">
        <v>83</v>
      </c>
      <c r="BK653" s="239">
        <f>ROUND(I653*H653,2)</f>
        <v>0</v>
      </c>
      <c r="BL653" s="17" t="s">
        <v>238</v>
      </c>
      <c r="BM653" s="238" t="s">
        <v>913</v>
      </c>
    </row>
    <row r="654" s="2" customFormat="1" ht="24.15" customHeight="1">
      <c r="A654" s="38"/>
      <c r="B654" s="39"/>
      <c r="C654" s="227" t="s">
        <v>914</v>
      </c>
      <c r="D654" s="227" t="s">
        <v>162</v>
      </c>
      <c r="E654" s="228" t="s">
        <v>915</v>
      </c>
      <c r="F654" s="229" t="s">
        <v>916</v>
      </c>
      <c r="G654" s="230" t="s">
        <v>322</v>
      </c>
      <c r="H654" s="231">
        <v>91.799999999999997</v>
      </c>
      <c r="I654" s="232"/>
      <c r="J654" s="233">
        <f>ROUND(I654*H654,2)</f>
        <v>0</v>
      </c>
      <c r="K654" s="229" t="s">
        <v>166</v>
      </c>
      <c r="L654" s="44"/>
      <c r="M654" s="234" t="s">
        <v>1</v>
      </c>
      <c r="N654" s="235" t="s">
        <v>41</v>
      </c>
      <c r="O654" s="91"/>
      <c r="P654" s="236">
        <f>O654*H654</f>
        <v>0</v>
      </c>
      <c r="Q654" s="236">
        <v>0</v>
      </c>
      <c r="R654" s="236">
        <f>Q654*H654</f>
        <v>0</v>
      </c>
      <c r="S654" s="236">
        <v>0</v>
      </c>
      <c r="T654" s="237">
        <f>S654*H654</f>
        <v>0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38" t="s">
        <v>238</v>
      </c>
      <c r="AT654" s="238" t="s">
        <v>162</v>
      </c>
      <c r="AU654" s="238" t="s">
        <v>85</v>
      </c>
      <c r="AY654" s="17" t="s">
        <v>160</v>
      </c>
      <c r="BE654" s="239">
        <f>IF(N654="základní",J654,0)</f>
        <v>0</v>
      </c>
      <c r="BF654" s="239">
        <f>IF(N654="snížená",J654,0)</f>
        <v>0</v>
      </c>
      <c r="BG654" s="239">
        <f>IF(N654="zákl. přenesená",J654,0)</f>
        <v>0</v>
      </c>
      <c r="BH654" s="239">
        <f>IF(N654="sníž. přenesená",J654,0)</f>
        <v>0</v>
      </c>
      <c r="BI654" s="239">
        <f>IF(N654="nulová",J654,0)</f>
        <v>0</v>
      </c>
      <c r="BJ654" s="17" t="s">
        <v>83</v>
      </c>
      <c r="BK654" s="239">
        <f>ROUND(I654*H654,2)</f>
        <v>0</v>
      </c>
      <c r="BL654" s="17" t="s">
        <v>238</v>
      </c>
      <c r="BM654" s="238" t="s">
        <v>917</v>
      </c>
    </row>
    <row r="655" s="13" customFormat="1">
      <c r="A655" s="13"/>
      <c r="B655" s="240"/>
      <c r="C655" s="241"/>
      <c r="D655" s="242" t="s">
        <v>169</v>
      </c>
      <c r="E655" s="243" t="s">
        <v>1</v>
      </c>
      <c r="F655" s="244" t="s">
        <v>918</v>
      </c>
      <c r="G655" s="241"/>
      <c r="H655" s="245">
        <v>27</v>
      </c>
      <c r="I655" s="246"/>
      <c r="J655" s="241"/>
      <c r="K655" s="241"/>
      <c r="L655" s="247"/>
      <c r="M655" s="248"/>
      <c r="N655" s="249"/>
      <c r="O655" s="249"/>
      <c r="P655" s="249"/>
      <c r="Q655" s="249"/>
      <c r="R655" s="249"/>
      <c r="S655" s="249"/>
      <c r="T655" s="250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1" t="s">
        <v>169</v>
      </c>
      <c r="AU655" s="251" t="s">
        <v>85</v>
      </c>
      <c r="AV655" s="13" t="s">
        <v>85</v>
      </c>
      <c r="AW655" s="13" t="s">
        <v>32</v>
      </c>
      <c r="AX655" s="13" t="s">
        <v>76</v>
      </c>
      <c r="AY655" s="251" t="s">
        <v>160</v>
      </c>
    </row>
    <row r="656" s="13" customFormat="1">
      <c r="A656" s="13"/>
      <c r="B656" s="240"/>
      <c r="C656" s="241"/>
      <c r="D656" s="242" t="s">
        <v>169</v>
      </c>
      <c r="E656" s="243" t="s">
        <v>1</v>
      </c>
      <c r="F656" s="244" t="s">
        <v>919</v>
      </c>
      <c r="G656" s="241"/>
      <c r="H656" s="245">
        <v>64.799999999999997</v>
      </c>
      <c r="I656" s="246"/>
      <c r="J656" s="241"/>
      <c r="K656" s="241"/>
      <c r="L656" s="247"/>
      <c r="M656" s="248"/>
      <c r="N656" s="249"/>
      <c r="O656" s="249"/>
      <c r="P656" s="249"/>
      <c r="Q656" s="249"/>
      <c r="R656" s="249"/>
      <c r="S656" s="249"/>
      <c r="T656" s="250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1" t="s">
        <v>169</v>
      </c>
      <c r="AU656" s="251" t="s">
        <v>85</v>
      </c>
      <c r="AV656" s="13" t="s">
        <v>85</v>
      </c>
      <c r="AW656" s="13" t="s">
        <v>32</v>
      </c>
      <c r="AX656" s="13" t="s">
        <v>76</v>
      </c>
      <c r="AY656" s="251" t="s">
        <v>160</v>
      </c>
    </row>
    <row r="657" s="14" customFormat="1">
      <c r="A657" s="14"/>
      <c r="B657" s="252"/>
      <c r="C657" s="253"/>
      <c r="D657" s="242" t="s">
        <v>169</v>
      </c>
      <c r="E657" s="254" t="s">
        <v>1</v>
      </c>
      <c r="F657" s="255" t="s">
        <v>171</v>
      </c>
      <c r="G657" s="253"/>
      <c r="H657" s="256">
        <v>91.799999999999997</v>
      </c>
      <c r="I657" s="257"/>
      <c r="J657" s="253"/>
      <c r="K657" s="253"/>
      <c r="L657" s="258"/>
      <c r="M657" s="259"/>
      <c r="N657" s="260"/>
      <c r="O657" s="260"/>
      <c r="P657" s="260"/>
      <c r="Q657" s="260"/>
      <c r="R657" s="260"/>
      <c r="S657" s="260"/>
      <c r="T657" s="261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2" t="s">
        <v>169</v>
      </c>
      <c r="AU657" s="262" t="s">
        <v>85</v>
      </c>
      <c r="AV657" s="14" t="s">
        <v>172</v>
      </c>
      <c r="AW657" s="14" t="s">
        <v>32</v>
      </c>
      <c r="AX657" s="14" t="s">
        <v>76</v>
      </c>
      <c r="AY657" s="262" t="s">
        <v>160</v>
      </c>
    </row>
    <row r="658" s="15" customFormat="1">
      <c r="A658" s="15"/>
      <c r="B658" s="263"/>
      <c r="C658" s="264"/>
      <c r="D658" s="242" t="s">
        <v>169</v>
      </c>
      <c r="E658" s="265" t="s">
        <v>1</v>
      </c>
      <c r="F658" s="266" t="s">
        <v>173</v>
      </c>
      <c r="G658" s="264"/>
      <c r="H658" s="267">
        <v>91.799999999999997</v>
      </c>
      <c r="I658" s="268"/>
      <c r="J658" s="264"/>
      <c r="K658" s="264"/>
      <c r="L658" s="269"/>
      <c r="M658" s="270"/>
      <c r="N658" s="271"/>
      <c r="O658" s="271"/>
      <c r="P658" s="271"/>
      <c r="Q658" s="271"/>
      <c r="R658" s="271"/>
      <c r="S658" s="271"/>
      <c r="T658" s="272"/>
      <c r="U658" s="15"/>
      <c r="V658" s="15"/>
      <c r="W658" s="15"/>
      <c r="X658" s="15"/>
      <c r="Y658" s="15"/>
      <c r="Z658" s="15"/>
      <c r="AA658" s="15"/>
      <c r="AB658" s="15"/>
      <c r="AC658" s="15"/>
      <c r="AD658" s="15"/>
      <c r="AE658" s="15"/>
      <c r="AT658" s="273" t="s">
        <v>169</v>
      </c>
      <c r="AU658" s="273" t="s">
        <v>85</v>
      </c>
      <c r="AV658" s="15" t="s">
        <v>167</v>
      </c>
      <c r="AW658" s="15" t="s">
        <v>32</v>
      </c>
      <c r="AX658" s="15" t="s">
        <v>83</v>
      </c>
      <c r="AY658" s="273" t="s">
        <v>160</v>
      </c>
    </row>
    <row r="659" s="2" customFormat="1" ht="24.15" customHeight="1">
      <c r="A659" s="38"/>
      <c r="B659" s="39"/>
      <c r="C659" s="274" t="s">
        <v>920</v>
      </c>
      <c r="D659" s="274" t="s">
        <v>211</v>
      </c>
      <c r="E659" s="275" t="s">
        <v>921</v>
      </c>
      <c r="F659" s="276" t="s">
        <v>922</v>
      </c>
      <c r="G659" s="277" t="s">
        <v>322</v>
      </c>
      <c r="H659" s="278">
        <v>27</v>
      </c>
      <c r="I659" s="279"/>
      <c r="J659" s="280">
        <f>ROUND(I659*H659,2)</f>
        <v>0</v>
      </c>
      <c r="K659" s="276" t="s">
        <v>166</v>
      </c>
      <c r="L659" s="281"/>
      <c r="M659" s="282" t="s">
        <v>1</v>
      </c>
      <c r="N659" s="283" t="s">
        <v>41</v>
      </c>
      <c r="O659" s="91"/>
      <c r="P659" s="236">
        <f>O659*H659</f>
        <v>0</v>
      </c>
      <c r="Q659" s="236">
        <v>0.0080000000000000002</v>
      </c>
      <c r="R659" s="236">
        <f>Q659*H659</f>
        <v>0.216</v>
      </c>
      <c r="S659" s="236">
        <v>0</v>
      </c>
      <c r="T659" s="237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38" t="s">
        <v>319</v>
      </c>
      <c r="AT659" s="238" t="s">
        <v>211</v>
      </c>
      <c r="AU659" s="238" t="s">
        <v>85</v>
      </c>
      <c r="AY659" s="17" t="s">
        <v>160</v>
      </c>
      <c r="BE659" s="239">
        <f>IF(N659="základní",J659,0)</f>
        <v>0</v>
      </c>
      <c r="BF659" s="239">
        <f>IF(N659="snížená",J659,0)</f>
        <v>0</v>
      </c>
      <c r="BG659" s="239">
        <f>IF(N659="zákl. přenesená",J659,0)</f>
        <v>0</v>
      </c>
      <c r="BH659" s="239">
        <f>IF(N659="sníž. přenesená",J659,0)</f>
        <v>0</v>
      </c>
      <c r="BI659" s="239">
        <f>IF(N659="nulová",J659,0)</f>
        <v>0</v>
      </c>
      <c r="BJ659" s="17" t="s">
        <v>83</v>
      </c>
      <c r="BK659" s="239">
        <f>ROUND(I659*H659,2)</f>
        <v>0</v>
      </c>
      <c r="BL659" s="17" t="s">
        <v>238</v>
      </c>
      <c r="BM659" s="238" t="s">
        <v>923</v>
      </c>
    </row>
    <row r="660" s="13" customFormat="1">
      <c r="A660" s="13"/>
      <c r="B660" s="240"/>
      <c r="C660" s="241"/>
      <c r="D660" s="242" t="s">
        <v>169</v>
      </c>
      <c r="E660" s="243" t="s">
        <v>1</v>
      </c>
      <c r="F660" s="244" t="s">
        <v>918</v>
      </c>
      <c r="G660" s="241"/>
      <c r="H660" s="245">
        <v>27</v>
      </c>
      <c r="I660" s="246"/>
      <c r="J660" s="241"/>
      <c r="K660" s="241"/>
      <c r="L660" s="247"/>
      <c r="M660" s="248"/>
      <c r="N660" s="249"/>
      <c r="O660" s="249"/>
      <c r="P660" s="249"/>
      <c r="Q660" s="249"/>
      <c r="R660" s="249"/>
      <c r="S660" s="249"/>
      <c r="T660" s="250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1" t="s">
        <v>169</v>
      </c>
      <c r="AU660" s="251" t="s">
        <v>85</v>
      </c>
      <c r="AV660" s="13" t="s">
        <v>85</v>
      </c>
      <c r="AW660" s="13" t="s">
        <v>32</v>
      </c>
      <c r="AX660" s="13" t="s">
        <v>76</v>
      </c>
      <c r="AY660" s="251" t="s">
        <v>160</v>
      </c>
    </row>
    <row r="661" s="14" customFormat="1">
      <c r="A661" s="14"/>
      <c r="B661" s="252"/>
      <c r="C661" s="253"/>
      <c r="D661" s="242" t="s">
        <v>169</v>
      </c>
      <c r="E661" s="254" t="s">
        <v>1</v>
      </c>
      <c r="F661" s="255" t="s">
        <v>171</v>
      </c>
      <c r="G661" s="253"/>
      <c r="H661" s="256">
        <v>27</v>
      </c>
      <c r="I661" s="257"/>
      <c r="J661" s="253"/>
      <c r="K661" s="253"/>
      <c r="L661" s="258"/>
      <c r="M661" s="259"/>
      <c r="N661" s="260"/>
      <c r="O661" s="260"/>
      <c r="P661" s="260"/>
      <c r="Q661" s="260"/>
      <c r="R661" s="260"/>
      <c r="S661" s="260"/>
      <c r="T661" s="261"/>
      <c r="U661" s="14"/>
      <c r="V661" s="14"/>
      <c r="W661" s="14"/>
      <c r="X661" s="14"/>
      <c r="Y661" s="14"/>
      <c r="Z661" s="14"/>
      <c r="AA661" s="14"/>
      <c r="AB661" s="14"/>
      <c r="AC661" s="14"/>
      <c r="AD661" s="14"/>
      <c r="AE661" s="14"/>
      <c r="AT661" s="262" t="s">
        <v>169</v>
      </c>
      <c r="AU661" s="262" t="s">
        <v>85</v>
      </c>
      <c r="AV661" s="14" t="s">
        <v>172</v>
      </c>
      <c r="AW661" s="14" t="s">
        <v>32</v>
      </c>
      <c r="AX661" s="14" t="s">
        <v>76</v>
      </c>
      <c r="AY661" s="262" t="s">
        <v>160</v>
      </c>
    </row>
    <row r="662" s="15" customFormat="1">
      <c r="A662" s="15"/>
      <c r="B662" s="263"/>
      <c r="C662" s="264"/>
      <c r="D662" s="242" t="s">
        <v>169</v>
      </c>
      <c r="E662" s="265" t="s">
        <v>1</v>
      </c>
      <c r="F662" s="266" t="s">
        <v>173</v>
      </c>
      <c r="G662" s="264"/>
      <c r="H662" s="267">
        <v>27</v>
      </c>
      <c r="I662" s="268"/>
      <c r="J662" s="264"/>
      <c r="K662" s="264"/>
      <c r="L662" s="269"/>
      <c r="M662" s="270"/>
      <c r="N662" s="271"/>
      <c r="O662" s="271"/>
      <c r="P662" s="271"/>
      <c r="Q662" s="271"/>
      <c r="R662" s="271"/>
      <c r="S662" s="271"/>
      <c r="T662" s="272"/>
      <c r="U662" s="15"/>
      <c r="V662" s="15"/>
      <c r="W662" s="15"/>
      <c r="X662" s="15"/>
      <c r="Y662" s="15"/>
      <c r="Z662" s="15"/>
      <c r="AA662" s="15"/>
      <c r="AB662" s="15"/>
      <c r="AC662" s="15"/>
      <c r="AD662" s="15"/>
      <c r="AE662" s="15"/>
      <c r="AT662" s="273" t="s">
        <v>169</v>
      </c>
      <c r="AU662" s="273" t="s">
        <v>85</v>
      </c>
      <c r="AV662" s="15" t="s">
        <v>167</v>
      </c>
      <c r="AW662" s="15" t="s">
        <v>32</v>
      </c>
      <c r="AX662" s="15" t="s">
        <v>83</v>
      </c>
      <c r="AY662" s="273" t="s">
        <v>160</v>
      </c>
    </row>
    <row r="663" s="2" customFormat="1" ht="24.15" customHeight="1">
      <c r="A663" s="38"/>
      <c r="B663" s="39"/>
      <c r="C663" s="274" t="s">
        <v>924</v>
      </c>
      <c r="D663" s="274" t="s">
        <v>211</v>
      </c>
      <c r="E663" s="275" t="s">
        <v>925</v>
      </c>
      <c r="F663" s="276" t="s">
        <v>926</v>
      </c>
      <c r="G663" s="277" t="s">
        <v>322</v>
      </c>
      <c r="H663" s="278">
        <v>64.799999999999997</v>
      </c>
      <c r="I663" s="279"/>
      <c r="J663" s="280">
        <f>ROUND(I663*H663,2)</f>
        <v>0</v>
      </c>
      <c r="K663" s="276" t="s">
        <v>166</v>
      </c>
      <c r="L663" s="281"/>
      <c r="M663" s="282" t="s">
        <v>1</v>
      </c>
      <c r="N663" s="283" t="s">
        <v>41</v>
      </c>
      <c r="O663" s="91"/>
      <c r="P663" s="236">
        <f>O663*H663</f>
        <v>0</v>
      </c>
      <c r="Q663" s="236">
        <v>0.01</v>
      </c>
      <c r="R663" s="236">
        <f>Q663*H663</f>
        <v>0.64800000000000002</v>
      </c>
      <c r="S663" s="236">
        <v>0</v>
      </c>
      <c r="T663" s="237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38" t="s">
        <v>319</v>
      </c>
      <c r="AT663" s="238" t="s">
        <v>211</v>
      </c>
      <c r="AU663" s="238" t="s">
        <v>85</v>
      </c>
      <c r="AY663" s="17" t="s">
        <v>160</v>
      </c>
      <c r="BE663" s="239">
        <f>IF(N663="základní",J663,0)</f>
        <v>0</v>
      </c>
      <c r="BF663" s="239">
        <f>IF(N663="snížená",J663,0)</f>
        <v>0</v>
      </c>
      <c r="BG663" s="239">
        <f>IF(N663="zákl. přenesená",J663,0)</f>
        <v>0</v>
      </c>
      <c r="BH663" s="239">
        <f>IF(N663="sníž. přenesená",J663,0)</f>
        <v>0</v>
      </c>
      <c r="BI663" s="239">
        <f>IF(N663="nulová",J663,0)</f>
        <v>0</v>
      </c>
      <c r="BJ663" s="17" t="s">
        <v>83</v>
      </c>
      <c r="BK663" s="239">
        <f>ROUND(I663*H663,2)</f>
        <v>0</v>
      </c>
      <c r="BL663" s="17" t="s">
        <v>238</v>
      </c>
      <c r="BM663" s="238" t="s">
        <v>927</v>
      </c>
    </row>
    <row r="664" s="13" customFormat="1">
      <c r="A664" s="13"/>
      <c r="B664" s="240"/>
      <c r="C664" s="241"/>
      <c r="D664" s="242" t="s">
        <v>169</v>
      </c>
      <c r="E664" s="243" t="s">
        <v>1</v>
      </c>
      <c r="F664" s="244" t="s">
        <v>919</v>
      </c>
      <c r="G664" s="241"/>
      <c r="H664" s="245">
        <v>64.799999999999997</v>
      </c>
      <c r="I664" s="246"/>
      <c r="J664" s="241"/>
      <c r="K664" s="241"/>
      <c r="L664" s="247"/>
      <c r="M664" s="248"/>
      <c r="N664" s="249"/>
      <c r="O664" s="249"/>
      <c r="P664" s="249"/>
      <c r="Q664" s="249"/>
      <c r="R664" s="249"/>
      <c r="S664" s="249"/>
      <c r="T664" s="250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1" t="s">
        <v>169</v>
      </c>
      <c r="AU664" s="251" t="s">
        <v>85</v>
      </c>
      <c r="AV664" s="13" t="s">
        <v>85</v>
      </c>
      <c r="AW664" s="13" t="s">
        <v>32</v>
      </c>
      <c r="AX664" s="13" t="s">
        <v>76</v>
      </c>
      <c r="AY664" s="251" t="s">
        <v>160</v>
      </c>
    </row>
    <row r="665" s="14" customFormat="1">
      <c r="A665" s="14"/>
      <c r="B665" s="252"/>
      <c r="C665" s="253"/>
      <c r="D665" s="242" t="s">
        <v>169</v>
      </c>
      <c r="E665" s="254" t="s">
        <v>1</v>
      </c>
      <c r="F665" s="255" t="s">
        <v>171</v>
      </c>
      <c r="G665" s="253"/>
      <c r="H665" s="256">
        <v>64.799999999999997</v>
      </c>
      <c r="I665" s="257"/>
      <c r="J665" s="253"/>
      <c r="K665" s="253"/>
      <c r="L665" s="258"/>
      <c r="M665" s="259"/>
      <c r="N665" s="260"/>
      <c r="O665" s="260"/>
      <c r="P665" s="260"/>
      <c r="Q665" s="260"/>
      <c r="R665" s="260"/>
      <c r="S665" s="260"/>
      <c r="T665" s="261"/>
      <c r="U665" s="14"/>
      <c r="V665" s="14"/>
      <c r="W665" s="14"/>
      <c r="X665" s="14"/>
      <c r="Y665" s="14"/>
      <c r="Z665" s="14"/>
      <c r="AA665" s="14"/>
      <c r="AB665" s="14"/>
      <c r="AC665" s="14"/>
      <c r="AD665" s="14"/>
      <c r="AE665" s="14"/>
      <c r="AT665" s="262" t="s">
        <v>169</v>
      </c>
      <c r="AU665" s="262" t="s">
        <v>85</v>
      </c>
      <c r="AV665" s="14" t="s">
        <v>172</v>
      </c>
      <c r="AW665" s="14" t="s">
        <v>32</v>
      </c>
      <c r="AX665" s="14" t="s">
        <v>76</v>
      </c>
      <c r="AY665" s="262" t="s">
        <v>160</v>
      </c>
    </row>
    <row r="666" s="15" customFormat="1">
      <c r="A666" s="15"/>
      <c r="B666" s="263"/>
      <c r="C666" s="264"/>
      <c r="D666" s="242" t="s">
        <v>169</v>
      </c>
      <c r="E666" s="265" t="s">
        <v>1</v>
      </c>
      <c r="F666" s="266" t="s">
        <v>173</v>
      </c>
      <c r="G666" s="264"/>
      <c r="H666" s="267">
        <v>64.799999999999997</v>
      </c>
      <c r="I666" s="268"/>
      <c r="J666" s="264"/>
      <c r="K666" s="264"/>
      <c r="L666" s="269"/>
      <c r="M666" s="270"/>
      <c r="N666" s="271"/>
      <c r="O666" s="271"/>
      <c r="P666" s="271"/>
      <c r="Q666" s="271"/>
      <c r="R666" s="271"/>
      <c r="S666" s="271"/>
      <c r="T666" s="272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73" t="s">
        <v>169</v>
      </c>
      <c r="AU666" s="273" t="s">
        <v>85</v>
      </c>
      <c r="AV666" s="15" t="s">
        <v>167</v>
      </c>
      <c r="AW666" s="15" t="s">
        <v>32</v>
      </c>
      <c r="AX666" s="15" t="s">
        <v>83</v>
      </c>
      <c r="AY666" s="273" t="s">
        <v>160</v>
      </c>
    </row>
    <row r="667" s="2" customFormat="1" ht="24.15" customHeight="1">
      <c r="A667" s="38"/>
      <c r="B667" s="39"/>
      <c r="C667" s="274" t="s">
        <v>928</v>
      </c>
      <c r="D667" s="274" t="s">
        <v>211</v>
      </c>
      <c r="E667" s="275" t="s">
        <v>929</v>
      </c>
      <c r="F667" s="276" t="s">
        <v>930</v>
      </c>
      <c r="G667" s="277" t="s">
        <v>463</v>
      </c>
      <c r="H667" s="278">
        <v>106</v>
      </c>
      <c r="I667" s="279"/>
      <c r="J667" s="280">
        <f>ROUND(I667*H667,2)</f>
        <v>0</v>
      </c>
      <c r="K667" s="276" t="s">
        <v>166</v>
      </c>
      <c r="L667" s="281"/>
      <c r="M667" s="282" t="s">
        <v>1</v>
      </c>
      <c r="N667" s="283" t="s">
        <v>41</v>
      </c>
      <c r="O667" s="91"/>
      <c r="P667" s="236">
        <f>O667*H667</f>
        <v>0</v>
      </c>
      <c r="Q667" s="236">
        <v>6.0000000000000002E-05</v>
      </c>
      <c r="R667" s="236">
        <f>Q667*H667</f>
        <v>0.0063600000000000002</v>
      </c>
      <c r="S667" s="236">
        <v>0</v>
      </c>
      <c r="T667" s="237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38" t="s">
        <v>319</v>
      </c>
      <c r="AT667" s="238" t="s">
        <v>211</v>
      </c>
      <c r="AU667" s="238" t="s">
        <v>85</v>
      </c>
      <c r="AY667" s="17" t="s">
        <v>160</v>
      </c>
      <c r="BE667" s="239">
        <f>IF(N667="základní",J667,0)</f>
        <v>0</v>
      </c>
      <c r="BF667" s="239">
        <f>IF(N667="snížená",J667,0)</f>
        <v>0</v>
      </c>
      <c r="BG667" s="239">
        <f>IF(N667="zákl. přenesená",J667,0)</f>
        <v>0</v>
      </c>
      <c r="BH667" s="239">
        <f>IF(N667="sníž. přenesená",J667,0)</f>
        <v>0</v>
      </c>
      <c r="BI667" s="239">
        <f>IF(N667="nulová",J667,0)</f>
        <v>0</v>
      </c>
      <c r="BJ667" s="17" t="s">
        <v>83</v>
      </c>
      <c r="BK667" s="239">
        <f>ROUND(I667*H667,2)</f>
        <v>0</v>
      </c>
      <c r="BL667" s="17" t="s">
        <v>238</v>
      </c>
      <c r="BM667" s="238" t="s">
        <v>931</v>
      </c>
    </row>
    <row r="668" s="13" customFormat="1">
      <c r="A668" s="13"/>
      <c r="B668" s="240"/>
      <c r="C668" s="241"/>
      <c r="D668" s="242" t="s">
        <v>169</v>
      </c>
      <c r="E668" s="243" t="s">
        <v>1</v>
      </c>
      <c r="F668" s="244" t="s">
        <v>932</v>
      </c>
      <c r="G668" s="241"/>
      <c r="H668" s="245">
        <v>106</v>
      </c>
      <c r="I668" s="246"/>
      <c r="J668" s="241"/>
      <c r="K668" s="241"/>
      <c r="L668" s="247"/>
      <c r="M668" s="248"/>
      <c r="N668" s="249"/>
      <c r="O668" s="249"/>
      <c r="P668" s="249"/>
      <c r="Q668" s="249"/>
      <c r="R668" s="249"/>
      <c r="S668" s="249"/>
      <c r="T668" s="250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1" t="s">
        <v>169</v>
      </c>
      <c r="AU668" s="251" t="s">
        <v>85</v>
      </c>
      <c r="AV668" s="13" t="s">
        <v>85</v>
      </c>
      <c r="AW668" s="13" t="s">
        <v>32</v>
      </c>
      <c r="AX668" s="13" t="s">
        <v>76</v>
      </c>
      <c r="AY668" s="251" t="s">
        <v>160</v>
      </c>
    </row>
    <row r="669" s="14" customFormat="1">
      <c r="A669" s="14"/>
      <c r="B669" s="252"/>
      <c r="C669" s="253"/>
      <c r="D669" s="242" t="s">
        <v>169</v>
      </c>
      <c r="E669" s="254" t="s">
        <v>1</v>
      </c>
      <c r="F669" s="255" t="s">
        <v>171</v>
      </c>
      <c r="G669" s="253"/>
      <c r="H669" s="256">
        <v>106</v>
      </c>
      <c r="I669" s="257"/>
      <c r="J669" s="253"/>
      <c r="K669" s="253"/>
      <c r="L669" s="258"/>
      <c r="M669" s="259"/>
      <c r="N669" s="260"/>
      <c r="O669" s="260"/>
      <c r="P669" s="260"/>
      <c r="Q669" s="260"/>
      <c r="R669" s="260"/>
      <c r="S669" s="260"/>
      <c r="T669" s="261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62" t="s">
        <v>169</v>
      </c>
      <c r="AU669" s="262" t="s">
        <v>85</v>
      </c>
      <c r="AV669" s="14" t="s">
        <v>172</v>
      </c>
      <c r="AW669" s="14" t="s">
        <v>32</v>
      </c>
      <c r="AX669" s="14" t="s">
        <v>76</v>
      </c>
      <c r="AY669" s="262" t="s">
        <v>160</v>
      </c>
    </row>
    <row r="670" s="15" customFormat="1">
      <c r="A670" s="15"/>
      <c r="B670" s="263"/>
      <c r="C670" s="264"/>
      <c r="D670" s="242" t="s">
        <v>169</v>
      </c>
      <c r="E670" s="265" t="s">
        <v>1</v>
      </c>
      <c r="F670" s="266" t="s">
        <v>173</v>
      </c>
      <c r="G670" s="264"/>
      <c r="H670" s="267">
        <v>106</v>
      </c>
      <c r="I670" s="268"/>
      <c r="J670" s="264"/>
      <c r="K670" s="264"/>
      <c r="L670" s="269"/>
      <c r="M670" s="270"/>
      <c r="N670" s="271"/>
      <c r="O670" s="271"/>
      <c r="P670" s="271"/>
      <c r="Q670" s="271"/>
      <c r="R670" s="271"/>
      <c r="S670" s="271"/>
      <c r="T670" s="272"/>
      <c r="U670" s="15"/>
      <c r="V670" s="15"/>
      <c r="W670" s="15"/>
      <c r="X670" s="15"/>
      <c r="Y670" s="15"/>
      <c r="Z670" s="15"/>
      <c r="AA670" s="15"/>
      <c r="AB670" s="15"/>
      <c r="AC670" s="15"/>
      <c r="AD670" s="15"/>
      <c r="AE670" s="15"/>
      <c r="AT670" s="273" t="s">
        <v>169</v>
      </c>
      <c r="AU670" s="273" t="s">
        <v>85</v>
      </c>
      <c r="AV670" s="15" t="s">
        <v>167</v>
      </c>
      <c r="AW670" s="15" t="s">
        <v>32</v>
      </c>
      <c r="AX670" s="15" t="s">
        <v>83</v>
      </c>
      <c r="AY670" s="273" t="s">
        <v>160</v>
      </c>
    </row>
    <row r="671" s="2" customFormat="1" ht="24.15" customHeight="1">
      <c r="A671" s="38"/>
      <c r="B671" s="39"/>
      <c r="C671" s="227" t="s">
        <v>933</v>
      </c>
      <c r="D671" s="227" t="s">
        <v>162</v>
      </c>
      <c r="E671" s="228" t="s">
        <v>934</v>
      </c>
      <c r="F671" s="229" t="s">
        <v>935</v>
      </c>
      <c r="G671" s="230" t="s">
        <v>656</v>
      </c>
      <c r="H671" s="284"/>
      <c r="I671" s="232"/>
      <c r="J671" s="233">
        <f>ROUND(I671*H671,2)</f>
        <v>0</v>
      </c>
      <c r="K671" s="229" t="s">
        <v>166</v>
      </c>
      <c r="L671" s="44"/>
      <c r="M671" s="234" t="s">
        <v>1</v>
      </c>
      <c r="N671" s="235" t="s">
        <v>41</v>
      </c>
      <c r="O671" s="91"/>
      <c r="P671" s="236">
        <f>O671*H671</f>
        <v>0</v>
      </c>
      <c r="Q671" s="236">
        <v>0</v>
      </c>
      <c r="R671" s="236">
        <f>Q671*H671</f>
        <v>0</v>
      </c>
      <c r="S671" s="236">
        <v>0</v>
      </c>
      <c r="T671" s="237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38" t="s">
        <v>238</v>
      </c>
      <c r="AT671" s="238" t="s">
        <v>162</v>
      </c>
      <c r="AU671" s="238" t="s">
        <v>85</v>
      </c>
      <c r="AY671" s="17" t="s">
        <v>160</v>
      </c>
      <c r="BE671" s="239">
        <f>IF(N671="základní",J671,0)</f>
        <v>0</v>
      </c>
      <c r="BF671" s="239">
        <f>IF(N671="snížená",J671,0)</f>
        <v>0</v>
      </c>
      <c r="BG671" s="239">
        <f>IF(N671="zákl. přenesená",J671,0)</f>
        <v>0</v>
      </c>
      <c r="BH671" s="239">
        <f>IF(N671="sníž. přenesená",J671,0)</f>
        <v>0</v>
      </c>
      <c r="BI671" s="239">
        <f>IF(N671="nulová",J671,0)</f>
        <v>0</v>
      </c>
      <c r="BJ671" s="17" t="s">
        <v>83</v>
      </c>
      <c r="BK671" s="239">
        <f>ROUND(I671*H671,2)</f>
        <v>0</v>
      </c>
      <c r="BL671" s="17" t="s">
        <v>238</v>
      </c>
      <c r="BM671" s="238" t="s">
        <v>936</v>
      </c>
    </row>
    <row r="672" s="12" customFormat="1" ht="22.8" customHeight="1">
      <c r="A672" s="12"/>
      <c r="B672" s="211"/>
      <c r="C672" s="212"/>
      <c r="D672" s="213" t="s">
        <v>75</v>
      </c>
      <c r="E672" s="225" t="s">
        <v>937</v>
      </c>
      <c r="F672" s="225" t="s">
        <v>938</v>
      </c>
      <c r="G672" s="212"/>
      <c r="H672" s="212"/>
      <c r="I672" s="215"/>
      <c r="J672" s="226">
        <f>BK672</f>
        <v>0</v>
      </c>
      <c r="K672" s="212"/>
      <c r="L672" s="217"/>
      <c r="M672" s="218"/>
      <c r="N672" s="219"/>
      <c r="O672" s="219"/>
      <c r="P672" s="220">
        <f>SUM(P673:P729)</f>
        <v>0</v>
      </c>
      <c r="Q672" s="219"/>
      <c r="R672" s="220">
        <f>SUM(R673:R729)</f>
        <v>0.3614367</v>
      </c>
      <c r="S672" s="219"/>
      <c r="T672" s="221">
        <f>SUM(T673:T729)</f>
        <v>0.64202000000000004</v>
      </c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R672" s="222" t="s">
        <v>85</v>
      </c>
      <c r="AT672" s="223" t="s">
        <v>75</v>
      </c>
      <c r="AU672" s="223" t="s">
        <v>83</v>
      </c>
      <c r="AY672" s="222" t="s">
        <v>160</v>
      </c>
      <c r="BK672" s="224">
        <f>SUM(BK673:BK729)</f>
        <v>0</v>
      </c>
    </row>
    <row r="673" s="2" customFormat="1" ht="21.75" customHeight="1">
      <c r="A673" s="38"/>
      <c r="B673" s="39"/>
      <c r="C673" s="227" t="s">
        <v>939</v>
      </c>
      <c r="D673" s="227" t="s">
        <v>162</v>
      </c>
      <c r="E673" s="228" t="s">
        <v>940</v>
      </c>
      <c r="F673" s="229" t="s">
        <v>941</v>
      </c>
      <c r="G673" s="230" t="s">
        <v>725</v>
      </c>
      <c r="H673" s="231">
        <v>1</v>
      </c>
      <c r="I673" s="232"/>
      <c r="J673" s="233">
        <f>ROUND(I673*H673,2)</f>
        <v>0</v>
      </c>
      <c r="K673" s="229" t="s">
        <v>1</v>
      </c>
      <c r="L673" s="44"/>
      <c r="M673" s="234" t="s">
        <v>1</v>
      </c>
      <c r="N673" s="235" t="s">
        <v>41</v>
      </c>
      <c r="O673" s="91"/>
      <c r="P673" s="236">
        <f>O673*H673</f>
        <v>0</v>
      </c>
      <c r="Q673" s="236">
        <v>0</v>
      </c>
      <c r="R673" s="236">
        <f>Q673*H673</f>
        <v>0</v>
      </c>
      <c r="S673" s="236">
        <v>0</v>
      </c>
      <c r="T673" s="237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38" t="s">
        <v>238</v>
      </c>
      <c r="AT673" s="238" t="s">
        <v>162</v>
      </c>
      <c r="AU673" s="238" t="s">
        <v>85</v>
      </c>
      <c r="AY673" s="17" t="s">
        <v>160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7" t="s">
        <v>83</v>
      </c>
      <c r="BK673" s="239">
        <f>ROUND(I673*H673,2)</f>
        <v>0</v>
      </c>
      <c r="BL673" s="17" t="s">
        <v>238</v>
      </c>
      <c r="BM673" s="238" t="s">
        <v>942</v>
      </c>
    </row>
    <row r="674" s="2" customFormat="1" ht="24.15" customHeight="1">
      <c r="A674" s="38"/>
      <c r="B674" s="39"/>
      <c r="C674" s="227" t="s">
        <v>943</v>
      </c>
      <c r="D674" s="227" t="s">
        <v>162</v>
      </c>
      <c r="E674" s="228" t="s">
        <v>944</v>
      </c>
      <c r="F674" s="229" t="s">
        <v>945</v>
      </c>
      <c r="G674" s="230" t="s">
        <v>725</v>
      </c>
      <c r="H674" s="231">
        <v>1</v>
      </c>
      <c r="I674" s="232"/>
      <c r="J674" s="233">
        <f>ROUND(I674*H674,2)</f>
        <v>0</v>
      </c>
      <c r="K674" s="229" t="s">
        <v>1</v>
      </c>
      <c r="L674" s="44"/>
      <c r="M674" s="234" t="s">
        <v>1</v>
      </c>
      <c r="N674" s="235" t="s">
        <v>41</v>
      </c>
      <c r="O674" s="91"/>
      <c r="P674" s="236">
        <f>O674*H674</f>
        <v>0</v>
      </c>
      <c r="Q674" s="236">
        <v>0</v>
      </c>
      <c r="R674" s="236">
        <f>Q674*H674</f>
        <v>0</v>
      </c>
      <c r="S674" s="236">
        <v>0</v>
      </c>
      <c r="T674" s="237">
        <f>S674*H674</f>
        <v>0</v>
      </c>
      <c r="U674" s="38"/>
      <c r="V674" s="38"/>
      <c r="W674" s="38"/>
      <c r="X674" s="38"/>
      <c r="Y674" s="38"/>
      <c r="Z674" s="38"/>
      <c r="AA674" s="38"/>
      <c r="AB674" s="38"/>
      <c r="AC674" s="38"/>
      <c r="AD674" s="38"/>
      <c r="AE674" s="38"/>
      <c r="AR674" s="238" t="s">
        <v>238</v>
      </c>
      <c r="AT674" s="238" t="s">
        <v>162</v>
      </c>
      <c r="AU674" s="238" t="s">
        <v>85</v>
      </c>
      <c r="AY674" s="17" t="s">
        <v>160</v>
      </c>
      <c r="BE674" s="239">
        <f>IF(N674="základní",J674,0)</f>
        <v>0</v>
      </c>
      <c r="BF674" s="239">
        <f>IF(N674="snížená",J674,0)</f>
        <v>0</v>
      </c>
      <c r="BG674" s="239">
        <f>IF(N674="zákl. přenesená",J674,0)</f>
        <v>0</v>
      </c>
      <c r="BH674" s="239">
        <f>IF(N674="sníž. přenesená",J674,0)</f>
        <v>0</v>
      </c>
      <c r="BI674" s="239">
        <f>IF(N674="nulová",J674,0)</f>
        <v>0</v>
      </c>
      <c r="BJ674" s="17" t="s">
        <v>83</v>
      </c>
      <c r="BK674" s="239">
        <f>ROUND(I674*H674,2)</f>
        <v>0</v>
      </c>
      <c r="BL674" s="17" t="s">
        <v>238</v>
      </c>
      <c r="BM674" s="238" t="s">
        <v>946</v>
      </c>
    </row>
    <row r="675" s="2" customFormat="1" ht="16.5" customHeight="1">
      <c r="A675" s="38"/>
      <c r="B675" s="39"/>
      <c r="C675" s="227" t="s">
        <v>947</v>
      </c>
      <c r="D675" s="227" t="s">
        <v>162</v>
      </c>
      <c r="E675" s="228" t="s">
        <v>948</v>
      </c>
      <c r="F675" s="229" t="s">
        <v>949</v>
      </c>
      <c r="G675" s="230" t="s">
        <v>474</v>
      </c>
      <c r="H675" s="231">
        <v>1</v>
      </c>
      <c r="I675" s="232"/>
      <c r="J675" s="233">
        <f>ROUND(I675*H675,2)</f>
        <v>0</v>
      </c>
      <c r="K675" s="229" t="s">
        <v>1</v>
      </c>
      <c r="L675" s="44"/>
      <c r="M675" s="234" t="s">
        <v>1</v>
      </c>
      <c r="N675" s="235" t="s">
        <v>41</v>
      </c>
      <c r="O675" s="91"/>
      <c r="P675" s="236">
        <f>O675*H675</f>
        <v>0</v>
      </c>
      <c r="Q675" s="236">
        <v>0</v>
      </c>
      <c r="R675" s="236">
        <f>Q675*H675</f>
        <v>0</v>
      </c>
      <c r="S675" s="236">
        <v>0</v>
      </c>
      <c r="T675" s="237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38" t="s">
        <v>238</v>
      </c>
      <c r="AT675" s="238" t="s">
        <v>162</v>
      </c>
      <c r="AU675" s="238" t="s">
        <v>85</v>
      </c>
      <c r="AY675" s="17" t="s">
        <v>160</v>
      </c>
      <c r="BE675" s="239">
        <f>IF(N675="základní",J675,0)</f>
        <v>0</v>
      </c>
      <c r="BF675" s="239">
        <f>IF(N675="snížená",J675,0)</f>
        <v>0</v>
      </c>
      <c r="BG675" s="239">
        <f>IF(N675="zákl. přenesená",J675,0)</f>
        <v>0</v>
      </c>
      <c r="BH675" s="239">
        <f>IF(N675="sníž. přenesená",J675,0)</f>
        <v>0</v>
      </c>
      <c r="BI675" s="239">
        <f>IF(N675="nulová",J675,0)</f>
        <v>0</v>
      </c>
      <c r="BJ675" s="17" t="s">
        <v>83</v>
      </c>
      <c r="BK675" s="239">
        <f>ROUND(I675*H675,2)</f>
        <v>0</v>
      </c>
      <c r="BL675" s="17" t="s">
        <v>238</v>
      </c>
      <c r="BM675" s="238" t="s">
        <v>950</v>
      </c>
    </row>
    <row r="676" s="2" customFormat="1" ht="16.5" customHeight="1">
      <c r="A676" s="38"/>
      <c r="B676" s="39"/>
      <c r="C676" s="227" t="s">
        <v>951</v>
      </c>
      <c r="D676" s="227" t="s">
        <v>162</v>
      </c>
      <c r="E676" s="228" t="s">
        <v>952</v>
      </c>
      <c r="F676" s="229" t="s">
        <v>953</v>
      </c>
      <c r="G676" s="230" t="s">
        <v>474</v>
      </c>
      <c r="H676" s="231">
        <v>1</v>
      </c>
      <c r="I676" s="232"/>
      <c r="J676" s="233">
        <f>ROUND(I676*H676,2)</f>
        <v>0</v>
      </c>
      <c r="K676" s="229" t="s">
        <v>1</v>
      </c>
      <c r="L676" s="44"/>
      <c r="M676" s="234" t="s">
        <v>1</v>
      </c>
      <c r="N676" s="235" t="s">
        <v>41</v>
      </c>
      <c r="O676" s="91"/>
      <c r="P676" s="236">
        <f>O676*H676</f>
        <v>0</v>
      </c>
      <c r="Q676" s="236">
        <v>0</v>
      </c>
      <c r="R676" s="236">
        <f>Q676*H676</f>
        <v>0</v>
      </c>
      <c r="S676" s="236">
        <v>0</v>
      </c>
      <c r="T676" s="237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38" t="s">
        <v>238</v>
      </c>
      <c r="AT676" s="238" t="s">
        <v>162</v>
      </c>
      <c r="AU676" s="238" t="s">
        <v>85</v>
      </c>
      <c r="AY676" s="17" t="s">
        <v>160</v>
      </c>
      <c r="BE676" s="239">
        <f>IF(N676="základní",J676,0)</f>
        <v>0</v>
      </c>
      <c r="BF676" s="239">
        <f>IF(N676="snížená",J676,0)</f>
        <v>0</v>
      </c>
      <c r="BG676" s="239">
        <f>IF(N676="zákl. přenesená",J676,0)</f>
        <v>0</v>
      </c>
      <c r="BH676" s="239">
        <f>IF(N676="sníž. přenesená",J676,0)</f>
        <v>0</v>
      </c>
      <c r="BI676" s="239">
        <f>IF(N676="nulová",J676,0)</f>
        <v>0</v>
      </c>
      <c r="BJ676" s="17" t="s">
        <v>83</v>
      </c>
      <c r="BK676" s="239">
        <f>ROUND(I676*H676,2)</f>
        <v>0</v>
      </c>
      <c r="BL676" s="17" t="s">
        <v>238</v>
      </c>
      <c r="BM676" s="238" t="s">
        <v>954</v>
      </c>
    </row>
    <row r="677" s="2" customFormat="1" ht="24.15" customHeight="1">
      <c r="A677" s="38"/>
      <c r="B677" s="39"/>
      <c r="C677" s="227" t="s">
        <v>955</v>
      </c>
      <c r="D677" s="227" t="s">
        <v>162</v>
      </c>
      <c r="E677" s="228" t="s">
        <v>956</v>
      </c>
      <c r="F677" s="229" t="s">
        <v>957</v>
      </c>
      <c r="G677" s="230" t="s">
        <v>322</v>
      </c>
      <c r="H677" s="231">
        <v>35.145000000000003</v>
      </c>
      <c r="I677" s="232"/>
      <c r="J677" s="233">
        <f>ROUND(I677*H677,2)</f>
        <v>0</v>
      </c>
      <c r="K677" s="229" t="s">
        <v>166</v>
      </c>
      <c r="L677" s="44"/>
      <c r="M677" s="234" t="s">
        <v>1</v>
      </c>
      <c r="N677" s="235" t="s">
        <v>41</v>
      </c>
      <c r="O677" s="91"/>
      <c r="P677" s="236">
        <f>O677*H677</f>
        <v>0</v>
      </c>
      <c r="Q677" s="236">
        <v>6.0000000000000002E-05</v>
      </c>
      <c r="R677" s="236">
        <f>Q677*H677</f>
        <v>0.0021087000000000002</v>
      </c>
      <c r="S677" s="236">
        <v>0</v>
      </c>
      <c r="T677" s="237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38" t="s">
        <v>238</v>
      </c>
      <c r="AT677" s="238" t="s">
        <v>162</v>
      </c>
      <c r="AU677" s="238" t="s">
        <v>85</v>
      </c>
      <c r="AY677" s="17" t="s">
        <v>160</v>
      </c>
      <c r="BE677" s="239">
        <f>IF(N677="základní",J677,0)</f>
        <v>0</v>
      </c>
      <c r="BF677" s="239">
        <f>IF(N677="snížená",J677,0)</f>
        <v>0</v>
      </c>
      <c r="BG677" s="239">
        <f>IF(N677="zákl. přenesená",J677,0)</f>
        <v>0</v>
      </c>
      <c r="BH677" s="239">
        <f>IF(N677="sníž. přenesená",J677,0)</f>
        <v>0</v>
      </c>
      <c r="BI677" s="239">
        <f>IF(N677="nulová",J677,0)</f>
        <v>0</v>
      </c>
      <c r="BJ677" s="17" t="s">
        <v>83</v>
      </c>
      <c r="BK677" s="239">
        <f>ROUND(I677*H677,2)</f>
        <v>0</v>
      </c>
      <c r="BL677" s="17" t="s">
        <v>238</v>
      </c>
      <c r="BM677" s="238" t="s">
        <v>958</v>
      </c>
    </row>
    <row r="678" s="13" customFormat="1">
      <c r="A678" s="13"/>
      <c r="B678" s="240"/>
      <c r="C678" s="241"/>
      <c r="D678" s="242" t="s">
        <v>169</v>
      </c>
      <c r="E678" s="243" t="s">
        <v>1</v>
      </c>
      <c r="F678" s="244" t="s">
        <v>959</v>
      </c>
      <c r="G678" s="241"/>
      <c r="H678" s="245">
        <v>19.815000000000001</v>
      </c>
      <c r="I678" s="246"/>
      <c r="J678" s="241"/>
      <c r="K678" s="241"/>
      <c r="L678" s="247"/>
      <c r="M678" s="248"/>
      <c r="N678" s="249"/>
      <c r="O678" s="249"/>
      <c r="P678" s="249"/>
      <c r="Q678" s="249"/>
      <c r="R678" s="249"/>
      <c r="S678" s="249"/>
      <c r="T678" s="250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1" t="s">
        <v>169</v>
      </c>
      <c r="AU678" s="251" t="s">
        <v>85</v>
      </c>
      <c r="AV678" s="13" t="s">
        <v>85</v>
      </c>
      <c r="AW678" s="13" t="s">
        <v>32</v>
      </c>
      <c r="AX678" s="13" t="s">
        <v>76</v>
      </c>
      <c r="AY678" s="251" t="s">
        <v>160</v>
      </c>
    </row>
    <row r="679" s="13" customFormat="1">
      <c r="A679" s="13"/>
      <c r="B679" s="240"/>
      <c r="C679" s="241"/>
      <c r="D679" s="242" t="s">
        <v>169</v>
      </c>
      <c r="E679" s="243" t="s">
        <v>1</v>
      </c>
      <c r="F679" s="244" t="s">
        <v>960</v>
      </c>
      <c r="G679" s="241"/>
      <c r="H679" s="245">
        <v>6.8399999999999999</v>
      </c>
      <c r="I679" s="246"/>
      <c r="J679" s="241"/>
      <c r="K679" s="241"/>
      <c r="L679" s="247"/>
      <c r="M679" s="248"/>
      <c r="N679" s="249"/>
      <c r="O679" s="249"/>
      <c r="P679" s="249"/>
      <c r="Q679" s="249"/>
      <c r="R679" s="249"/>
      <c r="S679" s="249"/>
      <c r="T679" s="250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1" t="s">
        <v>169</v>
      </c>
      <c r="AU679" s="251" t="s">
        <v>85</v>
      </c>
      <c r="AV679" s="13" t="s">
        <v>85</v>
      </c>
      <c r="AW679" s="13" t="s">
        <v>32</v>
      </c>
      <c r="AX679" s="13" t="s">
        <v>76</v>
      </c>
      <c r="AY679" s="251" t="s">
        <v>160</v>
      </c>
    </row>
    <row r="680" s="13" customFormat="1">
      <c r="A680" s="13"/>
      <c r="B680" s="240"/>
      <c r="C680" s="241"/>
      <c r="D680" s="242" t="s">
        <v>169</v>
      </c>
      <c r="E680" s="243" t="s">
        <v>1</v>
      </c>
      <c r="F680" s="244" t="s">
        <v>961</v>
      </c>
      <c r="G680" s="241"/>
      <c r="H680" s="245">
        <v>3.23</v>
      </c>
      <c r="I680" s="246"/>
      <c r="J680" s="241"/>
      <c r="K680" s="241"/>
      <c r="L680" s="247"/>
      <c r="M680" s="248"/>
      <c r="N680" s="249"/>
      <c r="O680" s="249"/>
      <c r="P680" s="249"/>
      <c r="Q680" s="249"/>
      <c r="R680" s="249"/>
      <c r="S680" s="249"/>
      <c r="T680" s="25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1" t="s">
        <v>169</v>
      </c>
      <c r="AU680" s="251" t="s">
        <v>85</v>
      </c>
      <c r="AV680" s="13" t="s">
        <v>85</v>
      </c>
      <c r="AW680" s="13" t="s">
        <v>32</v>
      </c>
      <c r="AX680" s="13" t="s">
        <v>76</v>
      </c>
      <c r="AY680" s="251" t="s">
        <v>160</v>
      </c>
    </row>
    <row r="681" s="13" customFormat="1">
      <c r="A681" s="13"/>
      <c r="B681" s="240"/>
      <c r="C681" s="241"/>
      <c r="D681" s="242" t="s">
        <v>169</v>
      </c>
      <c r="E681" s="243" t="s">
        <v>1</v>
      </c>
      <c r="F681" s="244" t="s">
        <v>962</v>
      </c>
      <c r="G681" s="241"/>
      <c r="H681" s="245">
        <v>5.2599999999999998</v>
      </c>
      <c r="I681" s="246"/>
      <c r="J681" s="241"/>
      <c r="K681" s="241"/>
      <c r="L681" s="247"/>
      <c r="M681" s="248"/>
      <c r="N681" s="249"/>
      <c r="O681" s="249"/>
      <c r="P681" s="249"/>
      <c r="Q681" s="249"/>
      <c r="R681" s="249"/>
      <c r="S681" s="249"/>
      <c r="T681" s="250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1" t="s">
        <v>169</v>
      </c>
      <c r="AU681" s="251" t="s">
        <v>85</v>
      </c>
      <c r="AV681" s="13" t="s">
        <v>85</v>
      </c>
      <c r="AW681" s="13" t="s">
        <v>32</v>
      </c>
      <c r="AX681" s="13" t="s">
        <v>76</v>
      </c>
      <c r="AY681" s="251" t="s">
        <v>160</v>
      </c>
    </row>
    <row r="682" s="14" customFormat="1">
      <c r="A682" s="14"/>
      <c r="B682" s="252"/>
      <c r="C682" s="253"/>
      <c r="D682" s="242" t="s">
        <v>169</v>
      </c>
      <c r="E682" s="254" t="s">
        <v>1</v>
      </c>
      <c r="F682" s="255" t="s">
        <v>171</v>
      </c>
      <c r="G682" s="253"/>
      <c r="H682" s="256">
        <v>35.145000000000003</v>
      </c>
      <c r="I682" s="257"/>
      <c r="J682" s="253"/>
      <c r="K682" s="253"/>
      <c r="L682" s="258"/>
      <c r="M682" s="259"/>
      <c r="N682" s="260"/>
      <c r="O682" s="260"/>
      <c r="P682" s="260"/>
      <c r="Q682" s="260"/>
      <c r="R682" s="260"/>
      <c r="S682" s="260"/>
      <c r="T682" s="261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62" t="s">
        <v>169</v>
      </c>
      <c r="AU682" s="262" t="s">
        <v>85</v>
      </c>
      <c r="AV682" s="14" t="s">
        <v>172</v>
      </c>
      <c r="AW682" s="14" t="s">
        <v>32</v>
      </c>
      <c r="AX682" s="14" t="s">
        <v>76</v>
      </c>
      <c r="AY682" s="262" t="s">
        <v>160</v>
      </c>
    </row>
    <row r="683" s="15" customFormat="1">
      <c r="A683" s="15"/>
      <c r="B683" s="263"/>
      <c r="C683" s="264"/>
      <c r="D683" s="242" t="s">
        <v>169</v>
      </c>
      <c r="E683" s="265" t="s">
        <v>1</v>
      </c>
      <c r="F683" s="266" t="s">
        <v>173</v>
      </c>
      <c r="G683" s="264"/>
      <c r="H683" s="267">
        <v>35.145000000000003</v>
      </c>
      <c r="I683" s="268"/>
      <c r="J683" s="264"/>
      <c r="K683" s="264"/>
      <c r="L683" s="269"/>
      <c r="M683" s="270"/>
      <c r="N683" s="271"/>
      <c r="O683" s="271"/>
      <c r="P683" s="271"/>
      <c r="Q683" s="271"/>
      <c r="R683" s="271"/>
      <c r="S683" s="271"/>
      <c r="T683" s="272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73" t="s">
        <v>169</v>
      </c>
      <c r="AU683" s="273" t="s">
        <v>85</v>
      </c>
      <c r="AV683" s="15" t="s">
        <v>167</v>
      </c>
      <c r="AW683" s="15" t="s">
        <v>32</v>
      </c>
      <c r="AX683" s="15" t="s">
        <v>83</v>
      </c>
      <c r="AY683" s="273" t="s">
        <v>160</v>
      </c>
    </row>
    <row r="684" s="2" customFormat="1" ht="24.15" customHeight="1">
      <c r="A684" s="38"/>
      <c r="B684" s="39"/>
      <c r="C684" s="274" t="s">
        <v>963</v>
      </c>
      <c r="D684" s="274" t="s">
        <v>211</v>
      </c>
      <c r="E684" s="275" t="s">
        <v>964</v>
      </c>
      <c r="F684" s="276" t="s">
        <v>965</v>
      </c>
      <c r="G684" s="277" t="s">
        <v>322</v>
      </c>
      <c r="H684" s="278">
        <v>35.145000000000003</v>
      </c>
      <c r="I684" s="279"/>
      <c r="J684" s="280">
        <f>ROUND(I684*H684,2)</f>
        <v>0</v>
      </c>
      <c r="K684" s="276" t="s">
        <v>1</v>
      </c>
      <c r="L684" s="281"/>
      <c r="M684" s="282" t="s">
        <v>1</v>
      </c>
      <c r="N684" s="283" t="s">
        <v>41</v>
      </c>
      <c r="O684" s="91"/>
      <c r="P684" s="236">
        <f>O684*H684</f>
        <v>0</v>
      </c>
      <c r="Q684" s="236">
        <v>0</v>
      </c>
      <c r="R684" s="236">
        <f>Q684*H684</f>
        <v>0</v>
      </c>
      <c r="S684" s="236">
        <v>0</v>
      </c>
      <c r="T684" s="237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38" t="s">
        <v>319</v>
      </c>
      <c r="AT684" s="238" t="s">
        <v>211</v>
      </c>
      <c r="AU684" s="238" t="s">
        <v>85</v>
      </c>
      <c r="AY684" s="17" t="s">
        <v>160</v>
      </c>
      <c r="BE684" s="239">
        <f>IF(N684="základní",J684,0)</f>
        <v>0</v>
      </c>
      <c r="BF684" s="239">
        <f>IF(N684="snížená",J684,0)</f>
        <v>0</v>
      </c>
      <c r="BG684" s="239">
        <f>IF(N684="zákl. přenesená",J684,0)</f>
        <v>0</v>
      </c>
      <c r="BH684" s="239">
        <f>IF(N684="sníž. přenesená",J684,0)</f>
        <v>0</v>
      </c>
      <c r="BI684" s="239">
        <f>IF(N684="nulová",J684,0)</f>
        <v>0</v>
      </c>
      <c r="BJ684" s="17" t="s">
        <v>83</v>
      </c>
      <c r="BK684" s="239">
        <f>ROUND(I684*H684,2)</f>
        <v>0</v>
      </c>
      <c r="BL684" s="17" t="s">
        <v>238</v>
      </c>
      <c r="BM684" s="238" t="s">
        <v>966</v>
      </c>
    </row>
    <row r="685" s="2" customFormat="1" ht="24.15" customHeight="1">
      <c r="A685" s="38"/>
      <c r="B685" s="39"/>
      <c r="C685" s="227" t="s">
        <v>967</v>
      </c>
      <c r="D685" s="227" t="s">
        <v>162</v>
      </c>
      <c r="E685" s="228" t="s">
        <v>968</v>
      </c>
      <c r="F685" s="229" t="s">
        <v>969</v>
      </c>
      <c r="G685" s="230" t="s">
        <v>322</v>
      </c>
      <c r="H685" s="231">
        <v>13.800000000000001</v>
      </c>
      <c r="I685" s="232"/>
      <c r="J685" s="233">
        <f>ROUND(I685*H685,2)</f>
        <v>0</v>
      </c>
      <c r="K685" s="229" t="s">
        <v>166</v>
      </c>
      <c r="L685" s="44"/>
      <c r="M685" s="234" t="s">
        <v>1</v>
      </c>
      <c r="N685" s="235" t="s">
        <v>41</v>
      </c>
      <c r="O685" s="91"/>
      <c r="P685" s="236">
        <f>O685*H685</f>
        <v>0</v>
      </c>
      <c r="Q685" s="236">
        <v>0</v>
      </c>
      <c r="R685" s="236">
        <f>Q685*H685</f>
        <v>0</v>
      </c>
      <c r="S685" s="236">
        <v>0.025000000000000001</v>
      </c>
      <c r="T685" s="237">
        <f>S685*H685</f>
        <v>0.34500000000000003</v>
      </c>
      <c r="U685" s="38"/>
      <c r="V685" s="38"/>
      <c r="W685" s="38"/>
      <c r="X685" s="38"/>
      <c r="Y685" s="38"/>
      <c r="Z685" s="38"/>
      <c r="AA685" s="38"/>
      <c r="AB685" s="38"/>
      <c r="AC685" s="38"/>
      <c r="AD685" s="38"/>
      <c r="AE685" s="38"/>
      <c r="AR685" s="238" t="s">
        <v>238</v>
      </c>
      <c r="AT685" s="238" t="s">
        <v>162</v>
      </c>
      <c r="AU685" s="238" t="s">
        <v>85</v>
      </c>
      <c r="AY685" s="17" t="s">
        <v>160</v>
      </c>
      <c r="BE685" s="239">
        <f>IF(N685="základní",J685,0)</f>
        <v>0</v>
      </c>
      <c r="BF685" s="239">
        <f>IF(N685="snížená",J685,0)</f>
        <v>0</v>
      </c>
      <c r="BG685" s="239">
        <f>IF(N685="zákl. přenesená",J685,0)</f>
        <v>0</v>
      </c>
      <c r="BH685" s="239">
        <f>IF(N685="sníž. přenesená",J685,0)</f>
        <v>0</v>
      </c>
      <c r="BI685" s="239">
        <f>IF(N685="nulová",J685,0)</f>
        <v>0</v>
      </c>
      <c r="BJ685" s="17" t="s">
        <v>83</v>
      </c>
      <c r="BK685" s="239">
        <f>ROUND(I685*H685,2)</f>
        <v>0</v>
      </c>
      <c r="BL685" s="17" t="s">
        <v>238</v>
      </c>
      <c r="BM685" s="238" t="s">
        <v>970</v>
      </c>
    </row>
    <row r="686" s="13" customFormat="1">
      <c r="A686" s="13"/>
      <c r="B686" s="240"/>
      <c r="C686" s="241"/>
      <c r="D686" s="242" t="s">
        <v>169</v>
      </c>
      <c r="E686" s="243" t="s">
        <v>1</v>
      </c>
      <c r="F686" s="244" t="s">
        <v>971</v>
      </c>
      <c r="G686" s="241"/>
      <c r="H686" s="245">
        <v>13.800000000000001</v>
      </c>
      <c r="I686" s="246"/>
      <c r="J686" s="241"/>
      <c r="K686" s="241"/>
      <c r="L686" s="247"/>
      <c r="M686" s="248"/>
      <c r="N686" s="249"/>
      <c r="O686" s="249"/>
      <c r="P686" s="249"/>
      <c r="Q686" s="249"/>
      <c r="R686" s="249"/>
      <c r="S686" s="249"/>
      <c r="T686" s="250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51" t="s">
        <v>169</v>
      </c>
      <c r="AU686" s="251" t="s">
        <v>85</v>
      </c>
      <c r="AV686" s="13" t="s">
        <v>85</v>
      </c>
      <c r="AW686" s="13" t="s">
        <v>32</v>
      </c>
      <c r="AX686" s="13" t="s">
        <v>76</v>
      </c>
      <c r="AY686" s="251" t="s">
        <v>160</v>
      </c>
    </row>
    <row r="687" s="14" customFormat="1">
      <c r="A687" s="14"/>
      <c r="B687" s="252"/>
      <c r="C687" s="253"/>
      <c r="D687" s="242" t="s">
        <v>169</v>
      </c>
      <c r="E687" s="254" t="s">
        <v>1</v>
      </c>
      <c r="F687" s="255" t="s">
        <v>171</v>
      </c>
      <c r="G687" s="253"/>
      <c r="H687" s="256">
        <v>13.800000000000001</v>
      </c>
      <c r="I687" s="257"/>
      <c r="J687" s="253"/>
      <c r="K687" s="253"/>
      <c r="L687" s="258"/>
      <c r="M687" s="259"/>
      <c r="N687" s="260"/>
      <c r="O687" s="260"/>
      <c r="P687" s="260"/>
      <c r="Q687" s="260"/>
      <c r="R687" s="260"/>
      <c r="S687" s="260"/>
      <c r="T687" s="261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62" t="s">
        <v>169</v>
      </c>
      <c r="AU687" s="262" t="s">
        <v>85</v>
      </c>
      <c r="AV687" s="14" t="s">
        <v>172</v>
      </c>
      <c r="AW687" s="14" t="s">
        <v>32</v>
      </c>
      <c r="AX687" s="14" t="s">
        <v>76</v>
      </c>
      <c r="AY687" s="262" t="s">
        <v>160</v>
      </c>
    </row>
    <row r="688" s="15" customFormat="1">
      <c r="A688" s="15"/>
      <c r="B688" s="263"/>
      <c r="C688" s="264"/>
      <c r="D688" s="242" t="s">
        <v>169</v>
      </c>
      <c r="E688" s="265" t="s">
        <v>1</v>
      </c>
      <c r="F688" s="266" t="s">
        <v>173</v>
      </c>
      <c r="G688" s="264"/>
      <c r="H688" s="267">
        <v>13.800000000000001</v>
      </c>
      <c r="I688" s="268"/>
      <c r="J688" s="264"/>
      <c r="K688" s="264"/>
      <c r="L688" s="269"/>
      <c r="M688" s="270"/>
      <c r="N688" s="271"/>
      <c r="O688" s="271"/>
      <c r="P688" s="271"/>
      <c r="Q688" s="271"/>
      <c r="R688" s="271"/>
      <c r="S688" s="271"/>
      <c r="T688" s="272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73" t="s">
        <v>169</v>
      </c>
      <c r="AU688" s="273" t="s">
        <v>85</v>
      </c>
      <c r="AV688" s="15" t="s">
        <v>167</v>
      </c>
      <c r="AW688" s="15" t="s">
        <v>32</v>
      </c>
      <c r="AX688" s="15" t="s">
        <v>83</v>
      </c>
      <c r="AY688" s="273" t="s">
        <v>160</v>
      </c>
    </row>
    <row r="689" s="2" customFormat="1" ht="33" customHeight="1">
      <c r="A689" s="38"/>
      <c r="B689" s="39"/>
      <c r="C689" s="227" t="s">
        <v>972</v>
      </c>
      <c r="D689" s="227" t="s">
        <v>162</v>
      </c>
      <c r="E689" s="228" t="s">
        <v>973</v>
      </c>
      <c r="F689" s="229" t="s">
        <v>974</v>
      </c>
      <c r="G689" s="230" t="s">
        <v>322</v>
      </c>
      <c r="H689" s="231">
        <v>5.1200000000000001</v>
      </c>
      <c r="I689" s="232"/>
      <c r="J689" s="233">
        <f>ROUND(I689*H689,2)</f>
        <v>0</v>
      </c>
      <c r="K689" s="229" t="s">
        <v>166</v>
      </c>
      <c r="L689" s="44"/>
      <c r="M689" s="234" t="s">
        <v>1</v>
      </c>
      <c r="N689" s="235" t="s">
        <v>41</v>
      </c>
      <c r="O689" s="91"/>
      <c r="P689" s="236">
        <f>O689*H689</f>
        <v>0</v>
      </c>
      <c r="Q689" s="236">
        <v>0</v>
      </c>
      <c r="R689" s="236">
        <f>Q689*H689</f>
        <v>0</v>
      </c>
      <c r="S689" s="236">
        <v>0.016</v>
      </c>
      <c r="T689" s="237">
        <f>S689*H689</f>
        <v>0.081920000000000007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38" t="s">
        <v>238</v>
      </c>
      <c r="AT689" s="238" t="s">
        <v>162</v>
      </c>
      <c r="AU689" s="238" t="s">
        <v>85</v>
      </c>
      <c r="AY689" s="17" t="s">
        <v>160</v>
      </c>
      <c r="BE689" s="239">
        <f>IF(N689="základní",J689,0)</f>
        <v>0</v>
      </c>
      <c r="BF689" s="239">
        <f>IF(N689="snížená",J689,0)</f>
        <v>0</v>
      </c>
      <c r="BG689" s="239">
        <f>IF(N689="zákl. přenesená",J689,0)</f>
        <v>0</v>
      </c>
      <c r="BH689" s="239">
        <f>IF(N689="sníž. přenesená",J689,0)</f>
        <v>0</v>
      </c>
      <c r="BI689" s="239">
        <f>IF(N689="nulová",J689,0)</f>
        <v>0</v>
      </c>
      <c r="BJ689" s="17" t="s">
        <v>83</v>
      </c>
      <c r="BK689" s="239">
        <f>ROUND(I689*H689,2)</f>
        <v>0</v>
      </c>
      <c r="BL689" s="17" t="s">
        <v>238</v>
      </c>
      <c r="BM689" s="238" t="s">
        <v>975</v>
      </c>
    </row>
    <row r="690" s="13" customFormat="1">
      <c r="A690" s="13"/>
      <c r="B690" s="240"/>
      <c r="C690" s="241"/>
      <c r="D690" s="242" t="s">
        <v>169</v>
      </c>
      <c r="E690" s="243" t="s">
        <v>1</v>
      </c>
      <c r="F690" s="244" t="s">
        <v>976</v>
      </c>
      <c r="G690" s="241"/>
      <c r="H690" s="245">
        <v>2.5600000000000001</v>
      </c>
      <c r="I690" s="246"/>
      <c r="J690" s="241"/>
      <c r="K690" s="241"/>
      <c r="L690" s="247"/>
      <c r="M690" s="248"/>
      <c r="N690" s="249"/>
      <c r="O690" s="249"/>
      <c r="P690" s="249"/>
      <c r="Q690" s="249"/>
      <c r="R690" s="249"/>
      <c r="S690" s="249"/>
      <c r="T690" s="250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1" t="s">
        <v>169</v>
      </c>
      <c r="AU690" s="251" t="s">
        <v>85</v>
      </c>
      <c r="AV690" s="13" t="s">
        <v>85</v>
      </c>
      <c r="AW690" s="13" t="s">
        <v>32</v>
      </c>
      <c r="AX690" s="13" t="s">
        <v>76</v>
      </c>
      <c r="AY690" s="251" t="s">
        <v>160</v>
      </c>
    </row>
    <row r="691" s="13" customFormat="1">
      <c r="A691" s="13"/>
      <c r="B691" s="240"/>
      <c r="C691" s="241"/>
      <c r="D691" s="242" t="s">
        <v>169</v>
      </c>
      <c r="E691" s="243" t="s">
        <v>1</v>
      </c>
      <c r="F691" s="244" t="s">
        <v>977</v>
      </c>
      <c r="G691" s="241"/>
      <c r="H691" s="245">
        <v>2.5600000000000001</v>
      </c>
      <c r="I691" s="246"/>
      <c r="J691" s="241"/>
      <c r="K691" s="241"/>
      <c r="L691" s="247"/>
      <c r="M691" s="248"/>
      <c r="N691" s="249"/>
      <c r="O691" s="249"/>
      <c r="P691" s="249"/>
      <c r="Q691" s="249"/>
      <c r="R691" s="249"/>
      <c r="S691" s="249"/>
      <c r="T691" s="250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51" t="s">
        <v>169</v>
      </c>
      <c r="AU691" s="251" t="s">
        <v>85</v>
      </c>
      <c r="AV691" s="13" t="s">
        <v>85</v>
      </c>
      <c r="AW691" s="13" t="s">
        <v>32</v>
      </c>
      <c r="AX691" s="13" t="s">
        <v>76</v>
      </c>
      <c r="AY691" s="251" t="s">
        <v>160</v>
      </c>
    </row>
    <row r="692" s="14" customFormat="1">
      <c r="A692" s="14"/>
      <c r="B692" s="252"/>
      <c r="C692" s="253"/>
      <c r="D692" s="242" t="s">
        <v>169</v>
      </c>
      <c r="E692" s="254" t="s">
        <v>1</v>
      </c>
      <c r="F692" s="255" t="s">
        <v>171</v>
      </c>
      <c r="G692" s="253"/>
      <c r="H692" s="256">
        <v>5.1200000000000001</v>
      </c>
      <c r="I692" s="257"/>
      <c r="J692" s="253"/>
      <c r="K692" s="253"/>
      <c r="L692" s="258"/>
      <c r="M692" s="259"/>
      <c r="N692" s="260"/>
      <c r="O692" s="260"/>
      <c r="P692" s="260"/>
      <c r="Q692" s="260"/>
      <c r="R692" s="260"/>
      <c r="S692" s="260"/>
      <c r="T692" s="261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2" t="s">
        <v>169</v>
      </c>
      <c r="AU692" s="262" t="s">
        <v>85</v>
      </c>
      <c r="AV692" s="14" t="s">
        <v>172</v>
      </c>
      <c r="AW692" s="14" t="s">
        <v>32</v>
      </c>
      <c r="AX692" s="14" t="s">
        <v>76</v>
      </c>
      <c r="AY692" s="262" t="s">
        <v>160</v>
      </c>
    </row>
    <row r="693" s="15" customFormat="1">
      <c r="A693" s="15"/>
      <c r="B693" s="263"/>
      <c r="C693" s="264"/>
      <c r="D693" s="242" t="s">
        <v>169</v>
      </c>
      <c r="E693" s="265" t="s">
        <v>1</v>
      </c>
      <c r="F693" s="266" t="s">
        <v>173</v>
      </c>
      <c r="G693" s="264"/>
      <c r="H693" s="267">
        <v>5.1200000000000001</v>
      </c>
      <c r="I693" s="268"/>
      <c r="J693" s="264"/>
      <c r="K693" s="264"/>
      <c r="L693" s="269"/>
      <c r="M693" s="270"/>
      <c r="N693" s="271"/>
      <c r="O693" s="271"/>
      <c r="P693" s="271"/>
      <c r="Q693" s="271"/>
      <c r="R693" s="271"/>
      <c r="S693" s="271"/>
      <c r="T693" s="272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73" t="s">
        <v>169</v>
      </c>
      <c r="AU693" s="273" t="s">
        <v>85</v>
      </c>
      <c r="AV693" s="15" t="s">
        <v>167</v>
      </c>
      <c r="AW693" s="15" t="s">
        <v>32</v>
      </c>
      <c r="AX693" s="15" t="s">
        <v>83</v>
      </c>
      <c r="AY693" s="273" t="s">
        <v>160</v>
      </c>
    </row>
    <row r="694" s="2" customFormat="1" ht="16.5" customHeight="1">
      <c r="A694" s="38"/>
      <c r="B694" s="39"/>
      <c r="C694" s="227" t="s">
        <v>978</v>
      </c>
      <c r="D694" s="227" t="s">
        <v>162</v>
      </c>
      <c r="E694" s="228" t="s">
        <v>979</v>
      </c>
      <c r="F694" s="229" t="s">
        <v>980</v>
      </c>
      <c r="G694" s="230" t="s">
        <v>322</v>
      </c>
      <c r="H694" s="231">
        <v>7.7000000000000002</v>
      </c>
      <c r="I694" s="232"/>
      <c r="J694" s="233">
        <f>ROUND(I694*H694,2)</f>
        <v>0</v>
      </c>
      <c r="K694" s="229" t="s">
        <v>166</v>
      </c>
      <c r="L694" s="44"/>
      <c r="M694" s="234" t="s">
        <v>1</v>
      </c>
      <c r="N694" s="235" t="s">
        <v>41</v>
      </c>
      <c r="O694" s="91"/>
      <c r="P694" s="236">
        <f>O694*H694</f>
        <v>0</v>
      </c>
      <c r="Q694" s="236">
        <v>0</v>
      </c>
      <c r="R694" s="236">
        <f>Q694*H694</f>
        <v>0</v>
      </c>
      <c r="S694" s="236">
        <v>0.0030000000000000001</v>
      </c>
      <c r="T694" s="237">
        <f>S694*H694</f>
        <v>0.023100000000000002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38" t="s">
        <v>238</v>
      </c>
      <c r="AT694" s="238" t="s">
        <v>162</v>
      </c>
      <c r="AU694" s="238" t="s">
        <v>85</v>
      </c>
      <c r="AY694" s="17" t="s">
        <v>160</v>
      </c>
      <c r="BE694" s="239">
        <f>IF(N694="základní",J694,0)</f>
        <v>0</v>
      </c>
      <c r="BF694" s="239">
        <f>IF(N694="snížená",J694,0)</f>
        <v>0</v>
      </c>
      <c r="BG694" s="239">
        <f>IF(N694="zákl. přenesená",J694,0)</f>
        <v>0</v>
      </c>
      <c r="BH694" s="239">
        <f>IF(N694="sníž. přenesená",J694,0)</f>
        <v>0</v>
      </c>
      <c r="BI694" s="239">
        <f>IF(N694="nulová",J694,0)</f>
        <v>0</v>
      </c>
      <c r="BJ694" s="17" t="s">
        <v>83</v>
      </c>
      <c r="BK694" s="239">
        <f>ROUND(I694*H694,2)</f>
        <v>0</v>
      </c>
      <c r="BL694" s="17" t="s">
        <v>238</v>
      </c>
      <c r="BM694" s="238" t="s">
        <v>981</v>
      </c>
    </row>
    <row r="695" s="13" customFormat="1">
      <c r="A695" s="13"/>
      <c r="B695" s="240"/>
      <c r="C695" s="241"/>
      <c r="D695" s="242" t="s">
        <v>169</v>
      </c>
      <c r="E695" s="243" t="s">
        <v>1</v>
      </c>
      <c r="F695" s="244" t="s">
        <v>982</v>
      </c>
      <c r="G695" s="241"/>
      <c r="H695" s="245">
        <v>7.7000000000000002</v>
      </c>
      <c r="I695" s="246"/>
      <c r="J695" s="241"/>
      <c r="K695" s="241"/>
      <c r="L695" s="247"/>
      <c r="M695" s="248"/>
      <c r="N695" s="249"/>
      <c r="O695" s="249"/>
      <c r="P695" s="249"/>
      <c r="Q695" s="249"/>
      <c r="R695" s="249"/>
      <c r="S695" s="249"/>
      <c r="T695" s="250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51" t="s">
        <v>169</v>
      </c>
      <c r="AU695" s="251" t="s">
        <v>85</v>
      </c>
      <c r="AV695" s="13" t="s">
        <v>85</v>
      </c>
      <c r="AW695" s="13" t="s">
        <v>32</v>
      </c>
      <c r="AX695" s="13" t="s">
        <v>76</v>
      </c>
      <c r="AY695" s="251" t="s">
        <v>160</v>
      </c>
    </row>
    <row r="696" s="14" customFormat="1">
      <c r="A696" s="14"/>
      <c r="B696" s="252"/>
      <c r="C696" s="253"/>
      <c r="D696" s="242" t="s">
        <v>169</v>
      </c>
      <c r="E696" s="254" t="s">
        <v>1</v>
      </c>
      <c r="F696" s="255" t="s">
        <v>171</v>
      </c>
      <c r="G696" s="253"/>
      <c r="H696" s="256">
        <v>7.7000000000000002</v>
      </c>
      <c r="I696" s="257"/>
      <c r="J696" s="253"/>
      <c r="K696" s="253"/>
      <c r="L696" s="258"/>
      <c r="M696" s="259"/>
      <c r="N696" s="260"/>
      <c r="O696" s="260"/>
      <c r="P696" s="260"/>
      <c r="Q696" s="260"/>
      <c r="R696" s="260"/>
      <c r="S696" s="260"/>
      <c r="T696" s="261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62" t="s">
        <v>169</v>
      </c>
      <c r="AU696" s="262" t="s">
        <v>85</v>
      </c>
      <c r="AV696" s="14" t="s">
        <v>172</v>
      </c>
      <c r="AW696" s="14" t="s">
        <v>32</v>
      </c>
      <c r="AX696" s="14" t="s">
        <v>76</v>
      </c>
      <c r="AY696" s="262" t="s">
        <v>160</v>
      </c>
    </row>
    <row r="697" s="15" customFormat="1">
      <c r="A697" s="15"/>
      <c r="B697" s="263"/>
      <c r="C697" s="264"/>
      <c r="D697" s="242" t="s">
        <v>169</v>
      </c>
      <c r="E697" s="265" t="s">
        <v>1</v>
      </c>
      <c r="F697" s="266" t="s">
        <v>173</v>
      </c>
      <c r="G697" s="264"/>
      <c r="H697" s="267">
        <v>7.7000000000000002</v>
      </c>
      <c r="I697" s="268"/>
      <c r="J697" s="264"/>
      <c r="K697" s="264"/>
      <c r="L697" s="269"/>
      <c r="M697" s="270"/>
      <c r="N697" s="271"/>
      <c r="O697" s="271"/>
      <c r="P697" s="271"/>
      <c r="Q697" s="271"/>
      <c r="R697" s="271"/>
      <c r="S697" s="271"/>
      <c r="T697" s="272"/>
      <c r="U697" s="15"/>
      <c r="V697" s="15"/>
      <c r="W697" s="15"/>
      <c r="X697" s="15"/>
      <c r="Y697" s="15"/>
      <c r="Z697" s="15"/>
      <c r="AA697" s="15"/>
      <c r="AB697" s="15"/>
      <c r="AC697" s="15"/>
      <c r="AD697" s="15"/>
      <c r="AE697" s="15"/>
      <c r="AT697" s="273" t="s">
        <v>169</v>
      </c>
      <c r="AU697" s="273" t="s">
        <v>85</v>
      </c>
      <c r="AV697" s="15" t="s">
        <v>167</v>
      </c>
      <c r="AW697" s="15" t="s">
        <v>32</v>
      </c>
      <c r="AX697" s="15" t="s">
        <v>83</v>
      </c>
      <c r="AY697" s="273" t="s">
        <v>160</v>
      </c>
    </row>
    <row r="698" s="2" customFormat="1" ht="24.15" customHeight="1">
      <c r="A698" s="38"/>
      <c r="B698" s="39"/>
      <c r="C698" s="227" t="s">
        <v>983</v>
      </c>
      <c r="D698" s="227" t="s">
        <v>162</v>
      </c>
      <c r="E698" s="228" t="s">
        <v>984</v>
      </c>
      <c r="F698" s="229" t="s">
        <v>985</v>
      </c>
      <c r="G698" s="230" t="s">
        <v>322</v>
      </c>
      <c r="H698" s="231">
        <v>12.1</v>
      </c>
      <c r="I698" s="232"/>
      <c r="J698" s="233">
        <f>ROUND(I698*H698,2)</f>
        <v>0</v>
      </c>
      <c r="K698" s="229" t="s">
        <v>166</v>
      </c>
      <c r="L698" s="44"/>
      <c r="M698" s="234" t="s">
        <v>1</v>
      </c>
      <c r="N698" s="235" t="s">
        <v>41</v>
      </c>
      <c r="O698" s="91"/>
      <c r="P698" s="236">
        <f>O698*H698</f>
        <v>0</v>
      </c>
      <c r="Q698" s="236">
        <v>0</v>
      </c>
      <c r="R698" s="236">
        <f>Q698*H698</f>
        <v>0</v>
      </c>
      <c r="S698" s="236">
        <v>0</v>
      </c>
      <c r="T698" s="237">
        <f>S698*H698</f>
        <v>0</v>
      </c>
      <c r="U698" s="38"/>
      <c r="V698" s="38"/>
      <c r="W698" s="38"/>
      <c r="X698" s="38"/>
      <c r="Y698" s="38"/>
      <c r="Z698" s="38"/>
      <c r="AA698" s="38"/>
      <c r="AB698" s="38"/>
      <c r="AC698" s="38"/>
      <c r="AD698" s="38"/>
      <c r="AE698" s="38"/>
      <c r="AR698" s="238" t="s">
        <v>238</v>
      </c>
      <c r="AT698" s="238" t="s">
        <v>162</v>
      </c>
      <c r="AU698" s="238" t="s">
        <v>85</v>
      </c>
      <c r="AY698" s="17" t="s">
        <v>160</v>
      </c>
      <c r="BE698" s="239">
        <f>IF(N698="základní",J698,0)</f>
        <v>0</v>
      </c>
      <c r="BF698" s="239">
        <f>IF(N698="snížená",J698,0)</f>
        <v>0</v>
      </c>
      <c r="BG698" s="239">
        <f>IF(N698="zákl. přenesená",J698,0)</f>
        <v>0</v>
      </c>
      <c r="BH698" s="239">
        <f>IF(N698="sníž. přenesená",J698,0)</f>
        <v>0</v>
      </c>
      <c r="BI698" s="239">
        <f>IF(N698="nulová",J698,0)</f>
        <v>0</v>
      </c>
      <c r="BJ698" s="17" t="s">
        <v>83</v>
      </c>
      <c r="BK698" s="239">
        <f>ROUND(I698*H698,2)</f>
        <v>0</v>
      </c>
      <c r="BL698" s="17" t="s">
        <v>238</v>
      </c>
      <c r="BM698" s="238" t="s">
        <v>986</v>
      </c>
    </row>
    <row r="699" s="13" customFormat="1">
      <c r="A699" s="13"/>
      <c r="B699" s="240"/>
      <c r="C699" s="241"/>
      <c r="D699" s="242" t="s">
        <v>169</v>
      </c>
      <c r="E699" s="243" t="s">
        <v>1</v>
      </c>
      <c r="F699" s="244" t="s">
        <v>987</v>
      </c>
      <c r="G699" s="241"/>
      <c r="H699" s="245">
        <v>12.1</v>
      </c>
      <c r="I699" s="246"/>
      <c r="J699" s="241"/>
      <c r="K699" s="241"/>
      <c r="L699" s="247"/>
      <c r="M699" s="248"/>
      <c r="N699" s="249"/>
      <c r="O699" s="249"/>
      <c r="P699" s="249"/>
      <c r="Q699" s="249"/>
      <c r="R699" s="249"/>
      <c r="S699" s="249"/>
      <c r="T699" s="250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51" t="s">
        <v>169</v>
      </c>
      <c r="AU699" s="251" t="s">
        <v>85</v>
      </c>
      <c r="AV699" s="13" t="s">
        <v>85</v>
      </c>
      <c r="AW699" s="13" t="s">
        <v>32</v>
      </c>
      <c r="AX699" s="13" t="s">
        <v>76</v>
      </c>
      <c r="AY699" s="251" t="s">
        <v>160</v>
      </c>
    </row>
    <row r="700" s="14" customFormat="1">
      <c r="A700" s="14"/>
      <c r="B700" s="252"/>
      <c r="C700" s="253"/>
      <c r="D700" s="242" t="s">
        <v>169</v>
      </c>
      <c r="E700" s="254" t="s">
        <v>1</v>
      </c>
      <c r="F700" s="255" t="s">
        <v>171</v>
      </c>
      <c r="G700" s="253"/>
      <c r="H700" s="256">
        <v>12.1</v>
      </c>
      <c r="I700" s="257"/>
      <c r="J700" s="253"/>
      <c r="K700" s="253"/>
      <c r="L700" s="258"/>
      <c r="M700" s="259"/>
      <c r="N700" s="260"/>
      <c r="O700" s="260"/>
      <c r="P700" s="260"/>
      <c r="Q700" s="260"/>
      <c r="R700" s="260"/>
      <c r="S700" s="260"/>
      <c r="T700" s="261"/>
      <c r="U700" s="14"/>
      <c r="V700" s="14"/>
      <c r="W700" s="14"/>
      <c r="X700" s="14"/>
      <c r="Y700" s="14"/>
      <c r="Z700" s="14"/>
      <c r="AA700" s="14"/>
      <c r="AB700" s="14"/>
      <c r="AC700" s="14"/>
      <c r="AD700" s="14"/>
      <c r="AE700" s="14"/>
      <c r="AT700" s="262" t="s">
        <v>169</v>
      </c>
      <c r="AU700" s="262" t="s">
        <v>85</v>
      </c>
      <c r="AV700" s="14" t="s">
        <v>172</v>
      </c>
      <c r="AW700" s="14" t="s">
        <v>32</v>
      </c>
      <c r="AX700" s="14" t="s">
        <v>76</v>
      </c>
      <c r="AY700" s="262" t="s">
        <v>160</v>
      </c>
    </row>
    <row r="701" s="15" customFormat="1">
      <c r="A701" s="15"/>
      <c r="B701" s="263"/>
      <c r="C701" s="264"/>
      <c r="D701" s="242" t="s">
        <v>169</v>
      </c>
      <c r="E701" s="265" t="s">
        <v>1</v>
      </c>
      <c r="F701" s="266" t="s">
        <v>173</v>
      </c>
      <c r="G701" s="264"/>
      <c r="H701" s="267">
        <v>12.1</v>
      </c>
      <c r="I701" s="268"/>
      <c r="J701" s="264"/>
      <c r="K701" s="264"/>
      <c r="L701" s="269"/>
      <c r="M701" s="270"/>
      <c r="N701" s="271"/>
      <c r="O701" s="271"/>
      <c r="P701" s="271"/>
      <c r="Q701" s="271"/>
      <c r="R701" s="271"/>
      <c r="S701" s="271"/>
      <c r="T701" s="272"/>
      <c r="U701" s="15"/>
      <c r="V701" s="15"/>
      <c r="W701" s="15"/>
      <c r="X701" s="15"/>
      <c r="Y701" s="15"/>
      <c r="Z701" s="15"/>
      <c r="AA701" s="15"/>
      <c r="AB701" s="15"/>
      <c r="AC701" s="15"/>
      <c r="AD701" s="15"/>
      <c r="AE701" s="15"/>
      <c r="AT701" s="273" t="s">
        <v>169</v>
      </c>
      <c r="AU701" s="273" t="s">
        <v>85</v>
      </c>
      <c r="AV701" s="15" t="s">
        <v>167</v>
      </c>
      <c r="AW701" s="15" t="s">
        <v>32</v>
      </c>
      <c r="AX701" s="15" t="s">
        <v>83</v>
      </c>
      <c r="AY701" s="273" t="s">
        <v>160</v>
      </c>
    </row>
    <row r="702" s="2" customFormat="1" ht="24.15" customHeight="1">
      <c r="A702" s="38"/>
      <c r="B702" s="39"/>
      <c r="C702" s="274" t="s">
        <v>988</v>
      </c>
      <c r="D702" s="274" t="s">
        <v>211</v>
      </c>
      <c r="E702" s="275" t="s">
        <v>989</v>
      </c>
      <c r="F702" s="276" t="s">
        <v>990</v>
      </c>
      <c r="G702" s="277" t="s">
        <v>322</v>
      </c>
      <c r="H702" s="278">
        <v>12.1</v>
      </c>
      <c r="I702" s="279"/>
      <c r="J702" s="280">
        <f>ROUND(I702*H702,2)</f>
        <v>0</v>
      </c>
      <c r="K702" s="276" t="s">
        <v>1</v>
      </c>
      <c r="L702" s="281"/>
      <c r="M702" s="282" t="s">
        <v>1</v>
      </c>
      <c r="N702" s="283" t="s">
        <v>41</v>
      </c>
      <c r="O702" s="91"/>
      <c r="P702" s="236">
        <f>O702*H702</f>
        <v>0</v>
      </c>
      <c r="Q702" s="236">
        <v>0</v>
      </c>
      <c r="R702" s="236">
        <f>Q702*H702</f>
        <v>0</v>
      </c>
      <c r="S702" s="236">
        <v>0</v>
      </c>
      <c r="T702" s="237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38" t="s">
        <v>319</v>
      </c>
      <c r="AT702" s="238" t="s">
        <v>211</v>
      </c>
      <c r="AU702" s="238" t="s">
        <v>85</v>
      </c>
      <c r="AY702" s="17" t="s">
        <v>160</v>
      </c>
      <c r="BE702" s="239">
        <f>IF(N702="základní",J702,0)</f>
        <v>0</v>
      </c>
      <c r="BF702" s="239">
        <f>IF(N702="snížená",J702,0)</f>
        <v>0</v>
      </c>
      <c r="BG702" s="239">
        <f>IF(N702="zákl. přenesená",J702,0)</f>
        <v>0</v>
      </c>
      <c r="BH702" s="239">
        <f>IF(N702="sníž. přenesená",J702,0)</f>
        <v>0</v>
      </c>
      <c r="BI702" s="239">
        <f>IF(N702="nulová",J702,0)</f>
        <v>0</v>
      </c>
      <c r="BJ702" s="17" t="s">
        <v>83</v>
      </c>
      <c r="BK702" s="239">
        <f>ROUND(I702*H702,2)</f>
        <v>0</v>
      </c>
      <c r="BL702" s="17" t="s">
        <v>238</v>
      </c>
      <c r="BM702" s="238" t="s">
        <v>991</v>
      </c>
    </row>
    <row r="703" s="2" customFormat="1" ht="24.15" customHeight="1">
      <c r="A703" s="38"/>
      <c r="B703" s="39"/>
      <c r="C703" s="227" t="s">
        <v>992</v>
      </c>
      <c r="D703" s="227" t="s">
        <v>162</v>
      </c>
      <c r="E703" s="228" t="s">
        <v>993</v>
      </c>
      <c r="F703" s="229" t="s">
        <v>994</v>
      </c>
      <c r="G703" s="230" t="s">
        <v>463</v>
      </c>
      <c r="H703" s="231">
        <v>1</v>
      </c>
      <c r="I703" s="232"/>
      <c r="J703" s="233">
        <f>ROUND(I703*H703,2)</f>
        <v>0</v>
      </c>
      <c r="K703" s="229" t="s">
        <v>166</v>
      </c>
      <c r="L703" s="44"/>
      <c r="M703" s="234" t="s">
        <v>1</v>
      </c>
      <c r="N703" s="235" t="s">
        <v>41</v>
      </c>
      <c r="O703" s="91"/>
      <c r="P703" s="236">
        <f>O703*H703</f>
        <v>0</v>
      </c>
      <c r="Q703" s="236">
        <v>0</v>
      </c>
      <c r="R703" s="236">
        <f>Q703*H703</f>
        <v>0</v>
      </c>
      <c r="S703" s="236">
        <v>0</v>
      </c>
      <c r="T703" s="237">
        <f>S703*H703</f>
        <v>0</v>
      </c>
      <c r="U703" s="38"/>
      <c r="V703" s="38"/>
      <c r="W703" s="38"/>
      <c r="X703" s="38"/>
      <c r="Y703" s="38"/>
      <c r="Z703" s="38"/>
      <c r="AA703" s="38"/>
      <c r="AB703" s="38"/>
      <c r="AC703" s="38"/>
      <c r="AD703" s="38"/>
      <c r="AE703" s="38"/>
      <c r="AR703" s="238" t="s">
        <v>238</v>
      </c>
      <c r="AT703" s="238" t="s">
        <v>162</v>
      </c>
      <c r="AU703" s="238" t="s">
        <v>85</v>
      </c>
      <c r="AY703" s="17" t="s">
        <v>160</v>
      </c>
      <c r="BE703" s="239">
        <f>IF(N703="základní",J703,0)</f>
        <v>0</v>
      </c>
      <c r="BF703" s="239">
        <f>IF(N703="snížená",J703,0)</f>
        <v>0</v>
      </c>
      <c r="BG703" s="239">
        <f>IF(N703="zákl. přenesená",J703,0)</f>
        <v>0</v>
      </c>
      <c r="BH703" s="239">
        <f>IF(N703="sníž. přenesená",J703,0)</f>
        <v>0</v>
      </c>
      <c r="BI703" s="239">
        <f>IF(N703="nulová",J703,0)</f>
        <v>0</v>
      </c>
      <c r="BJ703" s="17" t="s">
        <v>83</v>
      </c>
      <c r="BK703" s="239">
        <f>ROUND(I703*H703,2)</f>
        <v>0</v>
      </c>
      <c r="BL703" s="17" t="s">
        <v>238</v>
      </c>
      <c r="BM703" s="238" t="s">
        <v>995</v>
      </c>
    </row>
    <row r="704" s="2" customFormat="1" ht="24.15" customHeight="1">
      <c r="A704" s="38"/>
      <c r="B704" s="39"/>
      <c r="C704" s="274" t="s">
        <v>996</v>
      </c>
      <c r="D704" s="274" t="s">
        <v>211</v>
      </c>
      <c r="E704" s="275" t="s">
        <v>997</v>
      </c>
      <c r="F704" s="276" t="s">
        <v>998</v>
      </c>
      <c r="G704" s="277" t="s">
        <v>165</v>
      </c>
      <c r="H704" s="278">
        <v>1.76</v>
      </c>
      <c r="I704" s="279"/>
      <c r="J704" s="280">
        <f>ROUND(I704*H704,2)</f>
        <v>0</v>
      </c>
      <c r="K704" s="276" t="s">
        <v>166</v>
      </c>
      <c r="L704" s="281"/>
      <c r="M704" s="282" t="s">
        <v>1</v>
      </c>
      <c r="N704" s="283" t="s">
        <v>41</v>
      </c>
      <c r="O704" s="91"/>
      <c r="P704" s="236">
        <f>O704*H704</f>
        <v>0</v>
      </c>
      <c r="Q704" s="236">
        <v>0.01</v>
      </c>
      <c r="R704" s="236">
        <f>Q704*H704</f>
        <v>0.017600000000000001</v>
      </c>
      <c r="S704" s="236">
        <v>0</v>
      </c>
      <c r="T704" s="237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38" t="s">
        <v>319</v>
      </c>
      <c r="AT704" s="238" t="s">
        <v>211</v>
      </c>
      <c r="AU704" s="238" t="s">
        <v>85</v>
      </c>
      <c r="AY704" s="17" t="s">
        <v>160</v>
      </c>
      <c r="BE704" s="239">
        <f>IF(N704="základní",J704,0)</f>
        <v>0</v>
      </c>
      <c r="BF704" s="239">
        <f>IF(N704="snížená",J704,0)</f>
        <v>0</v>
      </c>
      <c r="BG704" s="239">
        <f>IF(N704="zákl. přenesená",J704,0)</f>
        <v>0</v>
      </c>
      <c r="BH704" s="239">
        <f>IF(N704="sníž. přenesená",J704,0)</f>
        <v>0</v>
      </c>
      <c r="BI704" s="239">
        <f>IF(N704="nulová",J704,0)</f>
        <v>0</v>
      </c>
      <c r="BJ704" s="17" t="s">
        <v>83</v>
      </c>
      <c r="BK704" s="239">
        <f>ROUND(I704*H704,2)</f>
        <v>0</v>
      </c>
      <c r="BL704" s="17" t="s">
        <v>238</v>
      </c>
      <c r="BM704" s="238" t="s">
        <v>999</v>
      </c>
    </row>
    <row r="705" s="13" customFormat="1">
      <c r="A705" s="13"/>
      <c r="B705" s="240"/>
      <c r="C705" s="241"/>
      <c r="D705" s="242" t="s">
        <v>169</v>
      </c>
      <c r="E705" s="241"/>
      <c r="F705" s="244" t="s">
        <v>1000</v>
      </c>
      <c r="G705" s="241"/>
      <c r="H705" s="245">
        <v>1.76</v>
      </c>
      <c r="I705" s="246"/>
      <c r="J705" s="241"/>
      <c r="K705" s="241"/>
      <c r="L705" s="247"/>
      <c r="M705" s="248"/>
      <c r="N705" s="249"/>
      <c r="O705" s="249"/>
      <c r="P705" s="249"/>
      <c r="Q705" s="249"/>
      <c r="R705" s="249"/>
      <c r="S705" s="249"/>
      <c r="T705" s="250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1" t="s">
        <v>169</v>
      </c>
      <c r="AU705" s="251" t="s">
        <v>85</v>
      </c>
      <c r="AV705" s="13" t="s">
        <v>85</v>
      </c>
      <c r="AW705" s="13" t="s">
        <v>4</v>
      </c>
      <c r="AX705" s="13" t="s">
        <v>83</v>
      </c>
      <c r="AY705" s="251" t="s">
        <v>160</v>
      </c>
    </row>
    <row r="706" s="2" customFormat="1" ht="24.15" customHeight="1">
      <c r="A706" s="38"/>
      <c r="B706" s="39"/>
      <c r="C706" s="227" t="s">
        <v>1001</v>
      </c>
      <c r="D706" s="227" t="s">
        <v>162</v>
      </c>
      <c r="E706" s="228" t="s">
        <v>1002</v>
      </c>
      <c r="F706" s="229" t="s">
        <v>1003</v>
      </c>
      <c r="G706" s="230" t="s">
        <v>322</v>
      </c>
      <c r="H706" s="231">
        <v>5.2000000000000002</v>
      </c>
      <c r="I706" s="232"/>
      <c r="J706" s="233">
        <f>ROUND(I706*H706,2)</f>
        <v>0</v>
      </c>
      <c r="K706" s="229" t="s">
        <v>166</v>
      </c>
      <c r="L706" s="44"/>
      <c r="M706" s="234" t="s">
        <v>1</v>
      </c>
      <c r="N706" s="235" t="s">
        <v>41</v>
      </c>
      <c r="O706" s="91"/>
      <c r="P706" s="236">
        <f>O706*H706</f>
        <v>0</v>
      </c>
      <c r="Q706" s="236">
        <v>0</v>
      </c>
      <c r="R706" s="236">
        <f>Q706*H706</f>
        <v>0</v>
      </c>
      <c r="S706" s="236">
        <v>0</v>
      </c>
      <c r="T706" s="237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38" t="s">
        <v>238</v>
      </c>
      <c r="AT706" s="238" t="s">
        <v>162</v>
      </c>
      <c r="AU706" s="238" t="s">
        <v>85</v>
      </c>
      <c r="AY706" s="17" t="s">
        <v>160</v>
      </c>
      <c r="BE706" s="239">
        <f>IF(N706="základní",J706,0)</f>
        <v>0</v>
      </c>
      <c r="BF706" s="239">
        <f>IF(N706="snížená",J706,0)</f>
        <v>0</v>
      </c>
      <c r="BG706" s="239">
        <f>IF(N706="zákl. přenesená",J706,0)</f>
        <v>0</v>
      </c>
      <c r="BH706" s="239">
        <f>IF(N706="sníž. přenesená",J706,0)</f>
        <v>0</v>
      </c>
      <c r="BI706" s="239">
        <f>IF(N706="nulová",J706,0)</f>
        <v>0</v>
      </c>
      <c r="BJ706" s="17" t="s">
        <v>83</v>
      </c>
      <c r="BK706" s="239">
        <f>ROUND(I706*H706,2)</f>
        <v>0</v>
      </c>
      <c r="BL706" s="17" t="s">
        <v>238</v>
      </c>
      <c r="BM706" s="238" t="s">
        <v>1004</v>
      </c>
    </row>
    <row r="707" s="13" customFormat="1">
      <c r="A707" s="13"/>
      <c r="B707" s="240"/>
      <c r="C707" s="241"/>
      <c r="D707" s="242" t="s">
        <v>169</v>
      </c>
      <c r="E707" s="243" t="s">
        <v>1</v>
      </c>
      <c r="F707" s="244" t="s">
        <v>1005</v>
      </c>
      <c r="G707" s="241"/>
      <c r="H707" s="245">
        <v>5.2000000000000002</v>
      </c>
      <c r="I707" s="246"/>
      <c r="J707" s="241"/>
      <c r="K707" s="241"/>
      <c r="L707" s="247"/>
      <c r="M707" s="248"/>
      <c r="N707" s="249"/>
      <c r="O707" s="249"/>
      <c r="P707" s="249"/>
      <c r="Q707" s="249"/>
      <c r="R707" s="249"/>
      <c r="S707" s="249"/>
      <c r="T707" s="250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1" t="s">
        <v>169</v>
      </c>
      <c r="AU707" s="251" t="s">
        <v>85</v>
      </c>
      <c r="AV707" s="13" t="s">
        <v>85</v>
      </c>
      <c r="AW707" s="13" t="s">
        <v>32</v>
      </c>
      <c r="AX707" s="13" t="s">
        <v>76</v>
      </c>
      <c r="AY707" s="251" t="s">
        <v>160</v>
      </c>
    </row>
    <row r="708" s="14" customFormat="1">
      <c r="A708" s="14"/>
      <c r="B708" s="252"/>
      <c r="C708" s="253"/>
      <c r="D708" s="242" t="s">
        <v>169</v>
      </c>
      <c r="E708" s="254" t="s">
        <v>1</v>
      </c>
      <c r="F708" s="255" t="s">
        <v>171</v>
      </c>
      <c r="G708" s="253"/>
      <c r="H708" s="256">
        <v>5.2000000000000002</v>
      </c>
      <c r="I708" s="257"/>
      <c r="J708" s="253"/>
      <c r="K708" s="253"/>
      <c r="L708" s="258"/>
      <c r="M708" s="259"/>
      <c r="N708" s="260"/>
      <c r="O708" s="260"/>
      <c r="P708" s="260"/>
      <c r="Q708" s="260"/>
      <c r="R708" s="260"/>
      <c r="S708" s="260"/>
      <c r="T708" s="261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62" t="s">
        <v>169</v>
      </c>
      <c r="AU708" s="262" t="s">
        <v>85</v>
      </c>
      <c r="AV708" s="14" t="s">
        <v>172</v>
      </c>
      <c r="AW708" s="14" t="s">
        <v>32</v>
      </c>
      <c r="AX708" s="14" t="s">
        <v>76</v>
      </c>
      <c r="AY708" s="262" t="s">
        <v>160</v>
      </c>
    </row>
    <row r="709" s="15" customFormat="1">
      <c r="A709" s="15"/>
      <c r="B709" s="263"/>
      <c r="C709" s="264"/>
      <c r="D709" s="242" t="s">
        <v>169</v>
      </c>
      <c r="E709" s="265" t="s">
        <v>1</v>
      </c>
      <c r="F709" s="266" t="s">
        <v>173</v>
      </c>
      <c r="G709" s="264"/>
      <c r="H709" s="267">
        <v>5.2000000000000002</v>
      </c>
      <c r="I709" s="268"/>
      <c r="J709" s="264"/>
      <c r="K709" s="264"/>
      <c r="L709" s="269"/>
      <c r="M709" s="270"/>
      <c r="N709" s="271"/>
      <c r="O709" s="271"/>
      <c r="P709" s="271"/>
      <c r="Q709" s="271"/>
      <c r="R709" s="271"/>
      <c r="S709" s="271"/>
      <c r="T709" s="272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73" t="s">
        <v>169</v>
      </c>
      <c r="AU709" s="273" t="s">
        <v>85</v>
      </c>
      <c r="AV709" s="15" t="s">
        <v>167</v>
      </c>
      <c r="AW709" s="15" t="s">
        <v>32</v>
      </c>
      <c r="AX709" s="15" t="s">
        <v>83</v>
      </c>
      <c r="AY709" s="273" t="s">
        <v>160</v>
      </c>
    </row>
    <row r="710" s="2" customFormat="1" ht="21.75" customHeight="1">
      <c r="A710" s="38"/>
      <c r="B710" s="39"/>
      <c r="C710" s="274" t="s">
        <v>1006</v>
      </c>
      <c r="D710" s="274" t="s">
        <v>211</v>
      </c>
      <c r="E710" s="275" t="s">
        <v>1007</v>
      </c>
      <c r="F710" s="276" t="s">
        <v>1008</v>
      </c>
      <c r="G710" s="277" t="s">
        <v>322</v>
      </c>
      <c r="H710" s="278">
        <v>5.7199999999999998</v>
      </c>
      <c r="I710" s="279"/>
      <c r="J710" s="280">
        <f>ROUND(I710*H710,2)</f>
        <v>0</v>
      </c>
      <c r="K710" s="276" t="s">
        <v>166</v>
      </c>
      <c r="L710" s="281"/>
      <c r="M710" s="282" t="s">
        <v>1</v>
      </c>
      <c r="N710" s="283" t="s">
        <v>41</v>
      </c>
      <c r="O710" s="91"/>
      <c r="P710" s="236">
        <f>O710*H710</f>
        <v>0</v>
      </c>
      <c r="Q710" s="236">
        <v>0.00020000000000000001</v>
      </c>
      <c r="R710" s="236">
        <f>Q710*H710</f>
        <v>0.0011440000000000001</v>
      </c>
      <c r="S710" s="236">
        <v>0</v>
      </c>
      <c r="T710" s="237">
        <f>S710*H710</f>
        <v>0</v>
      </c>
      <c r="U710" s="38"/>
      <c r="V710" s="38"/>
      <c r="W710" s="38"/>
      <c r="X710" s="38"/>
      <c r="Y710" s="38"/>
      <c r="Z710" s="38"/>
      <c r="AA710" s="38"/>
      <c r="AB710" s="38"/>
      <c r="AC710" s="38"/>
      <c r="AD710" s="38"/>
      <c r="AE710" s="38"/>
      <c r="AR710" s="238" t="s">
        <v>319</v>
      </c>
      <c r="AT710" s="238" t="s">
        <v>211</v>
      </c>
      <c r="AU710" s="238" t="s">
        <v>85</v>
      </c>
      <c r="AY710" s="17" t="s">
        <v>160</v>
      </c>
      <c r="BE710" s="239">
        <f>IF(N710="základní",J710,0)</f>
        <v>0</v>
      </c>
      <c r="BF710" s="239">
        <f>IF(N710="snížená",J710,0)</f>
        <v>0</v>
      </c>
      <c r="BG710" s="239">
        <f>IF(N710="zákl. přenesená",J710,0)</f>
        <v>0</v>
      </c>
      <c r="BH710" s="239">
        <f>IF(N710="sníž. přenesená",J710,0)</f>
        <v>0</v>
      </c>
      <c r="BI710" s="239">
        <f>IF(N710="nulová",J710,0)</f>
        <v>0</v>
      </c>
      <c r="BJ710" s="17" t="s">
        <v>83</v>
      </c>
      <c r="BK710" s="239">
        <f>ROUND(I710*H710,2)</f>
        <v>0</v>
      </c>
      <c r="BL710" s="17" t="s">
        <v>238</v>
      </c>
      <c r="BM710" s="238" t="s">
        <v>1009</v>
      </c>
    </row>
    <row r="711" s="13" customFormat="1">
      <c r="A711" s="13"/>
      <c r="B711" s="240"/>
      <c r="C711" s="241"/>
      <c r="D711" s="242" t="s">
        <v>169</v>
      </c>
      <c r="E711" s="241"/>
      <c r="F711" s="244" t="s">
        <v>1010</v>
      </c>
      <c r="G711" s="241"/>
      <c r="H711" s="245">
        <v>5.7199999999999998</v>
      </c>
      <c r="I711" s="246"/>
      <c r="J711" s="241"/>
      <c r="K711" s="241"/>
      <c r="L711" s="247"/>
      <c r="M711" s="248"/>
      <c r="N711" s="249"/>
      <c r="O711" s="249"/>
      <c r="P711" s="249"/>
      <c r="Q711" s="249"/>
      <c r="R711" s="249"/>
      <c r="S711" s="249"/>
      <c r="T711" s="250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51" t="s">
        <v>169</v>
      </c>
      <c r="AU711" s="251" t="s">
        <v>85</v>
      </c>
      <c r="AV711" s="13" t="s">
        <v>85</v>
      </c>
      <c r="AW711" s="13" t="s">
        <v>4</v>
      </c>
      <c r="AX711" s="13" t="s">
        <v>83</v>
      </c>
      <c r="AY711" s="251" t="s">
        <v>160</v>
      </c>
    </row>
    <row r="712" s="2" customFormat="1" ht="21.75" customHeight="1">
      <c r="A712" s="38"/>
      <c r="B712" s="39"/>
      <c r="C712" s="227" t="s">
        <v>1011</v>
      </c>
      <c r="D712" s="227" t="s">
        <v>162</v>
      </c>
      <c r="E712" s="228" t="s">
        <v>1012</v>
      </c>
      <c r="F712" s="229" t="s">
        <v>1013</v>
      </c>
      <c r="G712" s="230" t="s">
        <v>165</v>
      </c>
      <c r="H712" s="231">
        <v>5.0999999999999996</v>
      </c>
      <c r="I712" s="232"/>
      <c r="J712" s="233">
        <f>ROUND(I712*H712,2)</f>
        <v>0</v>
      </c>
      <c r="K712" s="229" t="s">
        <v>166</v>
      </c>
      <c r="L712" s="44"/>
      <c r="M712" s="234" t="s">
        <v>1</v>
      </c>
      <c r="N712" s="235" t="s">
        <v>41</v>
      </c>
      <c r="O712" s="91"/>
      <c r="P712" s="236">
        <f>O712*H712</f>
        <v>0</v>
      </c>
      <c r="Q712" s="236">
        <v>3.0000000000000001E-05</v>
      </c>
      <c r="R712" s="236">
        <f>Q712*H712</f>
        <v>0.00015300000000000001</v>
      </c>
      <c r="S712" s="236">
        <v>0</v>
      </c>
      <c r="T712" s="237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38" t="s">
        <v>238</v>
      </c>
      <c r="AT712" s="238" t="s">
        <v>162</v>
      </c>
      <c r="AU712" s="238" t="s">
        <v>85</v>
      </c>
      <c r="AY712" s="17" t="s">
        <v>160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7" t="s">
        <v>83</v>
      </c>
      <c r="BK712" s="239">
        <f>ROUND(I712*H712,2)</f>
        <v>0</v>
      </c>
      <c r="BL712" s="17" t="s">
        <v>238</v>
      </c>
      <c r="BM712" s="238" t="s">
        <v>1014</v>
      </c>
    </row>
    <row r="713" s="2" customFormat="1" ht="24.15" customHeight="1">
      <c r="A713" s="38"/>
      <c r="B713" s="39"/>
      <c r="C713" s="274" t="s">
        <v>1015</v>
      </c>
      <c r="D713" s="274" t="s">
        <v>211</v>
      </c>
      <c r="E713" s="275" t="s">
        <v>1016</v>
      </c>
      <c r="F713" s="276" t="s">
        <v>1017</v>
      </c>
      <c r="G713" s="277" t="s">
        <v>165</v>
      </c>
      <c r="H713" s="278">
        <v>5.0999999999999996</v>
      </c>
      <c r="I713" s="279"/>
      <c r="J713" s="280">
        <f>ROUND(I713*H713,2)</f>
        <v>0</v>
      </c>
      <c r="K713" s="276" t="s">
        <v>166</v>
      </c>
      <c r="L713" s="281"/>
      <c r="M713" s="282" t="s">
        <v>1</v>
      </c>
      <c r="N713" s="283" t="s">
        <v>41</v>
      </c>
      <c r="O713" s="91"/>
      <c r="P713" s="236">
        <f>O713*H713</f>
        <v>0</v>
      </c>
      <c r="Q713" s="236">
        <v>0.014999999999999999</v>
      </c>
      <c r="R713" s="236">
        <f>Q713*H713</f>
        <v>0.076499999999999999</v>
      </c>
      <c r="S713" s="236">
        <v>0</v>
      </c>
      <c r="T713" s="237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38" t="s">
        <v>319</v>
      </c>
      <c r="AT713" s="238" t="s">
        <v>211</v>
      </c>
      <c r="AU713" s="238" t="s">
        <v>85</v>
      </c>
      <c r="AY713" s="17" t="s">
        <v>160</v>
      </c>
      <c r="BE713" s="239">
        <f>IF(N713="základní",J713,0)</f>
        <v>0</v>
      </c>
      <c r="BF713" s="239">
        <f>IF(N713="snížená",J713,0)</f>
        <v>0</v>
      </c>
      <c r="BG713" s="239">
        <f>IF(N713="zákl. přenesená",J713,0)</f>
        <v>0</v>
      </c>
      <c r="BH713" s="239">
        <f>IF(N713="sníž. přenesená",J713,0)</f>
        <v>0</v>
      </c>
      <c r="BI713" s="239">
        <f>IF(N713="nulová",J713,0)</f>
        <v>0</v>
      </c>
      <c r="BJ713" s="17" t="s">
        <v>83</v>
      </c>
      <c r="BK713" s="239">
        <f>ROUND(I713*H713,2)</f>
        <v>0</v>
      </c>
      <c r="BL713" s="17" t="s">
        <v>238</v>
      </c>
      <c r="BM713" s="238" t="s">
        <v>1018</v>
      </c>
    </row>
    <row r="714" s="2" customFormat="1" ht="16.5" customHeight="1">
      <c r="A714" s="38"/>
      <c r="B714" s="39"/>
      <c r="C714" s="227" t="s">
        <v>1019</v>
      </c>
      <c r="D714" s="227" t="s">
        <v>162</v>
      </c>
      <c r="E714" s="228" t="s">
        <v>1020</v>
      </c>
      <c r="F714" s="229" t="s">
        <v>1021</v>
      </c>
      <c r="G714" s="230" t="s">
        <v>165</v>
      </c>
      <c r="H714" s="231">
        <v>24.300000000000001</v>
      </c>
      <c r="I714" s="232"/>
      <c r="J714" s="233">
        <f>ROUND(I714*H714,2)</f>
        <v>0</v>
      </c>
      <c r="K714" s="229" t="s">
        <v>166</v>
      </c>
      <c r="L714" s="44"/>
      <c r="M714" s="234" t="s">
        <v>1</v>
      </c>
      <c r="N714" s="235" t="s">
        <v>41</v>
      </c>
      <c r="O714" s="91"/>
      <c r="P714" s="236">
        <f>O714*H714</f>
        <v>0</v>
      </c>
      <c r="Q714" s="236">
        <v>2.0000000000000002E-05</v>
      </c>
      <c r="R714" s="236">
        <f>Q714*H714</f>
        <v>0.00048600000000000005</v>
      </c>
      <c r="S714" s="236">
        <v>0</v>
      </c>
      <c r="T714" s="237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38" t="s">
        <v>238</v>
      </c>
      <c r="AT714" s="238" t="s">
        <v>162</v>
      </c>
      <c r="AU714" s="238" t="s">
        <v>85</v>
      </c>
      <c r="AY714" s="17" t="s">
        <v>160</v>
      </c>
      <c r="BE714" s="239">
        <f>IF(N714="základní",J714,0)</f>
        <v>0</v>
      </c>
      <c r="BF714" s="239">
        <f>IF(N714="snížená",J714,0)</f>
        <v>0</v>
      </c>
      <c r="BG714" s="239">
        <f>IF(N714="zákl. přenesená",J714,0)</f>
        <v>0</v>
      </c>
      <c r="BH714" s="239">
        <f>IF(N714="sníž. přenesená",J714,0)</f>
        <v>0</v>
      </c>
      <c r="BI714" s="239">
        <f>IF(N714="nulová",J714,0)</f>
        <v>0</v>
      </c>
      <c r="BJ714" s="17" t="s">
        <v>83</v>
      </c>
      <c r="BK714" s="239">
        <f>ROUND(I714*H714,2)</f>
        <v>0</v>
      </c>
      <c r="BL714" s="17" t="s">
        <v>238</v>
      </c>
      <c r="BM714" s="238" t="s">
        <v>1022</v>
      </c>
    </row>
    <row r="715" s="13" customFormat="1">
      <c r="A715" s="13"/>
      <c r="B715" s="240"/>
      <c r="C715" s="241"/>
      <c r="D715" s="242" t="s">
        <v>169</v>
      </c>
      <c r="E715" s="243" t="s">
        <v>1</v>
      </c>
      <c r="F715" s="244" t="s">
        <v>1023</v>
      </c>
      <c r="G715" s="241"/>
      <c r="H715" s="245">
        <v>22.68</v>
      </c>
      <c r="I715" s="246"/>
      <c r="J715" s="241"/>
      <c r="K715" s="241"/>
      <c r="L715" s="247"/>
      <c r="M715" s="248"/>
      <c r="N715" s="249"/>
      <c r="O715" s="249"/>
      <c r="P715" s="249"/>
      <c r="Q715" s="249"/>
      <c r="R715" s="249"/>
      <c r="S715" s="249"/>
      <c r="T715" s="250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1" t="s">
        <v>169</v>
      </c>
      <c r="AU715" s="251" t="s">
        <v>85</v>
      </c>
      <c r="AV715" s="13" t="s">
        <v>85</v>
      </c>
      <c r="AW715" s="13" t="s">
        <v>32</v>
      </c>
      <c r="AX715" s="13" t="s">
        <v>76</v>
      </c>
      <c r="AY715" s="251" t="s">
        <v>160</v>
      </c>
    </row>
    <row r="716" s="13" customFormat="1">
      <c r="A716" s="13"/>
      <c r="B716" s="240"/>
      <c r="C716" s="241"/>
      <c r="D716" s="242" t="s">
        <v>169</v>
      </c>
      <c r="E716" s="243" t="s">
        <v>1</v>
      </c>
      <c r="F716" s="244" t="s">
        <v>1024</v>
      </c>
      <c r="G716" s="241"/>
      <c r="H716" s="245">
        <v>1.6200000000000001</v>
      </c>
      <c r="I716" s="246"/>
      <c r="J716" s="241"/>
      <c r="K716" s="241"/>
      <c r="L716" s="247"/>
      <c r="M716" s="248"/>
      <c r="N716" s="249"/>
      <c r="O716" s="249"/>
      <c r="P716" s="249"/>
      <c r="Q716" s="249"/>
      <c r="R716" s="249"/>
      <c r="S716" s="249"/>
      <c r="T716" s="25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1" t="s">
        <v>169</v>
      </c>
      <c r="AU716" s="251" t="s">
        <v>85</v>
      </c>
      <c r="AV716" s="13" t="s">
        <v>85</v>
      </c>
      <c r="AW716" s="13" t="s">
        <v>32</v>
      </c>
      <c r="AX716" s="13" t="s">
        <v>76</v>
      </c>
      <c r="AY716" s="251" t="s">
        <v>160</v>
      </c>
    </row>
    <row r="717" s="14" customFormat="1">
      <c r="A717" s="14"/>
      <c r="B717" s="252"/>
      <c r="C717" s="253"/>
      <c r="D717" s="242" t="s">
        <v>169</v>
      </c>
      <c r="E717" s="254" t="s">
        <v>1</v>
      </c>
      <c r="F717" s="255" t="s">
        <v>171</v>
      </c>
      <c r="G717" s="253"/>
      <c r="H717" s="256">
        <v>24.300000000000001</v>
      </c>
      <c r="I717" s="257"/>
      <c r="J717" s="253"/>
      <c r="K717" s="253"/>
      <c r="L717" s="258"/>
      <c r="M717" s="259"/>
      <c r="N717" s="260"/>
      <c r="O717" s="260"/>
      <c r="P717" s="260"/>
      <c r="Q717" s="260"/>
      <c r="R717" s="260"/>
      <c r="S717" s="260"/>
      <c r="T717" s="26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2" t="s">
        <v>169</v>
      </c>
      <c r="AU717" s="262" t="s">
        <v>85</v>
      </c>
      <c r="AV717" s="14" t="s">
        <v>172</v>
      </c>
      <c r="AW717" s="14" t="s">
        <v>32</v>
      </c>
      <c r="AX717" s="14" t="s">
        <v>76</v>
      </c>
      <c r="AY717" s="262" t="s">
        <v>160</v>
      </c>
    </row>
    <row r="718" s="15" customFormat="1">
      <c r="A718" s="15"/>
      <c r="B718" s="263"/>
      <c r="C718" s="264"/>
      <c r="D718" s="242" t="s">
        <v>169</v>
      </c>
      <c r="E718" s="265" t="s">
        <v>1</v>
      </c>
      <c r="F718" s="266" t="s">
        <v>173</v>
      </c>
      <c r="G718" s="264"/>
      <c r="H718" s="267">
        <v>24.300000000000001</v>
      </c>
      <c r="I718" s="268"/>
      <c r="J718" s="264"/>
      <c r="K718" s="264"/>
      <c r="L718" s="269"/>
      <c r="M718" s="270"/>
      <c r="N718" s="271"/>
      <c r="O718" s="271"/>
      <c r="P718" s="271"/>
      <c r="Q718" s="271"/>
      <c r="R718" s="271"/>
      <c r="S718" s="271"/>
      <c r="T718" s="272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3" t="s">
        <v>169</v>
      </c>
      <c r="AU718" s="273" t="s">
        <v>85</v>
      </c>
      <c r="AV718" s="15" t="s">
        <v>167</v>
      </c>
      <c r="AW718" s="15" t="s">
        <v>32</v>
      </c>
      <c r="AX718" s="15" t="s">
        <v>83</v>
      </c>
      <c r="AY718" s="273" t="s">
        <v>160</v>
      </c>
    </row>
    <row r="719" s="2" customFormat="1" ht="16.5" customHeight="1">
      <c r="A719" s="38"/>
      <c r="B719" s="39"/>
      <c r="C719" s="274" t="s">
        <v>1025</v>
      </c>
      <c r="D719" s="274" t="s">
        <v>211</v>
      </c>
      <c r="E719" s="275" t="s">
        <v>1026</v>
      </c>
      <c r="F719" s="276" t="s">
        <v>1027</v>
      </c>
      <c r="G719" s="277" t="s">
        <v>165</v>
      </c>
      <c r="H719" s="278">
        <v>24.300000000000001</v>
      </c>
      <c r="I719" s="279"/>
      <c r="J719" s="280">
        <f>ROUND(I719*H719,2)</f>
        <v>0</v>
      </c>
      <c r="K719" s="276" t="s">
        <v>166</v>
      </c>
      <c r="L719" s="281"/>
      <c r="M719" s="282" t="s">
        <v>1</v>
      </c>
      <c r="N719" s="283" t="s">
        <v>41</v>
      </c>
      <c r="O719" s="91"/>
      <c r="P719" s="236">
        <f>O719*H719</f>
        <v>0</v>
      </c>
      <c r="Q719" s="236">
        <v>0.01</v>
      </c>
      <c r="R719" s="236">
        <f>Q719*H719</f>
        <v>0.24300000000000002</v>
      </c>
      <c r="S719" s="236">
        <v>0</v>
      </c>
      <c r="T719" s="237">
        <f>S719*H719</f>
        <v>0</v>
      </c>
      <c r="U719" s="38"/>
      <c r="V719" s="38"/>
      <c r="W719" s="38"/>
      <c r="X719" s="38"/>
      <c r="Y719" s="38"/>
      <c r="Z719" s="38"/>
      <c r="AA719" s="38"/>
      <c r="AB719" s="38"/>
      <c r="AC719" s="38"/>
      <c r="AD719" s="38"/>
      <c r="AE719" s="38"/>
      <c r="AR719" s="238" t="s">
        <v>319</v>
      </c>
      <c r="AT719" s="238" t="s">
        <v>211</v>
      </c>
      <c r="AU719" s="238" t="s">
        <v>85</v>
      </c>
      <c r="AY719" s="17" t="s">
        <v>160</v>
      </c>
      <c r="BE719" s="239">
        <f>IF(N719="základní",J719,0)</f>
        <v>0</v>
      </c>
      <c r="BF719" s="239">
        <f>IF(N719="snížená",J719,0)</f>
        <v>0</v>
      </c>
      <c r="BG719" s="239">
        <f>IF(N719="zákl. přenesená",J719,0)</f>
        <v>0</v>
      </c>
      <c r="BH719" s="239">
        <f>IF(N719="sníž. přenesená",J719,0)</f>
        <v>0</v>
      </c>
      <c r="BI719" s="239">
        <f>IF(N719="nulová",J719,0)</f>
        <v>0</v>
      </c>
      <c r="BJ719" s="17" t="s">
        <v>83</v>
      </c>
      <c r="BK719" s="239">
        <f>ROUND(I719*H719,2)</f>
        <v>0</v>
      </c>
      <c r="BL719" s="17" t="s">
        <v>238</v>
      </c>
      <c r="BM719" s="238" t="s">
        <v>1028</v>
      </c>
    </row>
    <row r="720" s="2" customFormat="1" ht="24.15" customHeight="1">
      <c r="A720" s="38"/>
      <c r="B720" s="39"/>
      <c r="C720" s="227" t="s">
        <v>1029</v>
      </c>
      <c r="D720" s="227" t="s">
        <v>162</v>
      </c>
      <c r="E720" s="228" t="s">
        <v>1030</v>
      </c>
      <c r="F720" s="229" t="s">
        <v>1031</v>
      </c>
      <c r="G720" s="230" t="s">
        <v>322</v>
      </c>
      <c r="H720" s="231">
        <v>7.0499999999999998</v>
      </c>
      <c r="I720" s="232"/>
      <c r="J720" s="233">
        <f>ROUND(I720*H720,2)</f>
        <v>0</v>
      </c>
      <c r="K720" s="229" t="s">
        <v>166</v>
      </c>
      <c r="L720" s="44"/>
      <c r="M720" s="234" t="s">
        <v>1</v>
      </c>
      <c r="N720" s="235" t="s">
        <v>41</v>
      </c>
      <c r="O720" s="91"/>
      <c r="P720" s="236">
        <f>O720*H720</f>
        <v>0</v>
      </c>
      <c r="Q720" s="236">
        <v>0</v>
      </c>
      <c r="R720" s="236">
        <f>Q720*H720</f>
        <v>0</v>
      </c>
      <c r="S720" s="236">
        <v>0</v>
      </c>
      <c r="T720" s="237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38" t="s">
        <v>238</v>
      </c>
      <c r="AT720" s="238" t="s">
        <v>162</v>
      </c>
      <c r="AU720" s="238" t="s">
        <v>85</v>
      </c>
      <c r="AY720" s="17" t="s">
        <v>160</v>
      </c>
      <c r="BE720" s="239">
        <f>IF(N720="základní",J720,0)</f>
        <v>0</v>
      </c>
      <c r="BF720" s="239">
        <f>IF(N720="snížená",J720,0)</f>
        <v>0</v>
      </c>
      <c r="BG720" s="239">
        <f>IF(N720="zákl. přenesená",J720,0)</f>
        <v>0</v>
      </c>
      <c r="BH720" s="239">
        <f>IF(N720="sníž. přenesená",J720,0)</f>
        <v>0</v>
      </c>
      <c r="BI720" s="239">
        <f>IF(N720="nulová",J720,0)</f>
        <v>0</v>
      </c>
      <c r="BJ720" s="17" t="s">
        <v>83</v>
      </c>
      <c r="BK720" s="239">
        <f>ROUND(I720*H720,2)</f>
        <v>0</v>
      </c>
      <c r="BL720" s="17" t="s">
        <v>238</v>
      </c>
      <c r="BM720" s="238" t="s">
        <v>1032</v>
      </c>
    </row>
    <row r="721" s="13" customFormat="1">
      <c r="A721" s="13"/>
      <c r="B721" s="240"/>
      <c r="C721" s="241"/>
      <c r="D721" s="242" t="s">
        <v>169</v>
      </c>
      <c r="E721" s="243" t="s">
        <v>1</v>
      </c>
      <c r="F721" s="244" t="s">
        <v>1033</v>
      </c>
      <c r="G721" s="241"/>
      <c r="H721" s="245">
        <v>7.0499999999999998</v>
      </c>
      <c r="I721" s="246"/>
      <c r="J721" s="241"/>
      <c r="K721" s="241"/>
      <c r="L721" s="247"/>
      <c r="M721" s="248"/>
      <c r="N721" s="249"/>
      <c r="O721" s="249"/>
      <c r="P721" s="249"/>
      <c r="Q721" s="249"/>
      <c r="R721" s="249"/>
      <c r="S721" s="249"/>
      <c r="T721" s="25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1" t="s">
        <v>169</v>
      </c>
      <c r="AU721" s="251" t="s">
        <v>85</v>
      </c>
      <c r="AV721" s="13" t="s">
        <v>85</v>
      </c>
      <c r="AW721" s="13" t="s">
        <v>32</v>
      </c>
      <c r="AX721" s="13" t="s">
        <v>76</v>
      </c>
      <c r="AY721" s="251" t="s">
        <v>160</v>
      </c>
    </row>
    <row r="722" s="14" customFormat="1">
      <c r="A722" s="14"/>
      <c r="B722" s="252"/>
      <c r="C722" s="253"/>
      <c r="D722" s="242" t="s">
        <v>169</v>
      </c>
      <c r="E722" s="254" t="s">
        <v>1</v>
      </c>
      <c r="F722" s="255" t="s">
        <v>171</v>
      </c>
      <c r="G722" s="253"/>
      <c r="H722" s="256">
        <v>7.0499999999999998</v>
      </c>
      <c r="I722" s="257"/>
      <c r="J722" s="253"/>
      <c r="K722" s="253"/>
      <c r="L722" s="258"/>
      <c r="M722" s="259"/>
      <c r="N722" s="260"/>
      <c r="O722" s="260"/>
      <c r="P722" s="260"/>
      <c r="Q722" s="260"/>
      <c r="R722" s="260"/>
      <c r="S722" s="260"/>
      <c r="T722" s="26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2" t="s">
        <v>169</v>
      </c>
      <c r="AU722" s="262" t="s">
        <v>85</v>
      </c>
      <c r="AV722" s="14" t="s">
        <v>172</v>
      </c>
      <c r="AW722" s="14" t="s">
        <v>32</v>
      </c>
      <c r="AX722" s="14" t="s">
        <v>76</v>
      </c>
      <c r="AY722" s="262" t="s">
        <v>160</v>
      </c>
    </row>
    <row r="723" s="15" customFormat="1">
      <c r="A723" s="15"/>
      <c r="B723" s="263"/>
      <c r="C723" s="264"/>
      <c r="D723" s="242" t="s">
        <v>169</v>
      </c>
      <c r="E723" s="265" t="s">
        <v>1</v>
      </c>
      <c r="F723" s="266" t="s">
        <v>173</v>
      </c>
      <c r="G723" s="264"/>
      <c r="H723" s="267">
        <v>7.0499999999999998</v>
      </c>
      <c r="I723" s="268"/>
      <c r="J723" s="264"/>
      <c r="K723" s="264"/>
      <c r="L723" s="269"/>
      <c r="M723" s="270"/>
      <c r="N723" s="271"/>
      <c r="O723" s="271"/>
      <c r="P723" s="271"/>
      <c r="Q723" s="271"/>
      <c r="R723" s="271"/>
      <c r="S723" s="271"/>
      <c r="T723" s="272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3" t="s">
        <v>169</v>
      </c>
      <c r="AU723" s="273" t="s">
        <v>85</v>
      </c>
      <c r="AV723" s="15" t="s">
        <v>167</v>
      </c>
      <c r="AW723" s="15" t="s">
        <v>32</v>
      </c>
      <c r="AX723" s="15" t="s">
        <v>83</v>
      </c>
      <c r="AY723" s="273" t="s">
        <v>160</v>
      </c>
    </row>
    <row r="724" s="2" customFormat="1" ht="21.75" customHeight="1">
      <c r="A724" s="38"/>
      <c r="B724" s="39"/>
      <c r="C724" s="274" t="s">
        <v>1034</v>
      </c>
      <c r="D724" s="274" t="s">
        <v>211</v>
      </c>
      <c r="E724" s="275" t="s">
        <v>1035</v>
      </c>
      <c r="F724" s="276" t="s">
        <v>1036</v>
      </c>
      <c r="G724" s="277" t="s">
        <v>322</v>
      </c>
      <c r="H724" s="278">
        <v>7.0499999999999998</v>
      </c>
      <c r="I724" s="279"/>
      <c r="J724" s="280">
        <f>ROUND(I724*H724,2)</f>
        <v>0</v>
      </c>
      <c r="K724" s="276" t="s">
        <v>166</v>
      </c>
      <c r="L724" s="281"/>
      <c r="M724" s="282" t="s">
        <v>1</v>
      </c>
      <c r="N724" s="283" t="s">
        <v>41</v>
      </c>
      <c r="O724" s="91"/>
      <c r="P724" s="236">
        <f>O724*H724</f>
        <v>0</v>
      </c>
      <c r="Q724" s="236">
        <v>0.0028999999999999998</v>
      </c>
      <c r="R724" s="236">
        <f>Q724*H724</f>
        <v>0.020444999999999998</v>
      </c>
      <c r="S724" s="236">
        <v>0</v>
      </c>
      <c r="T724" s="237">
        <f>S724*H724</f>
        <v>0</v>
      </c>
      <c r="U724" s="38"/>
      <c r="V724" s="38"/>
      <c r="W724" s="38"/>
      <c r="X724" s="38"/>
      <c r="Y724" s="38"/>
      <c r="Z724" s="38"/>
      <c r="AA724" s="38"/>
      <c r="AB724" s="38"/>
      <c r="AC724" s="38"/>
      <c r="AD724" s="38"/>
      <c r="AE724" s="38"/>
      <c r="AR724" s="238" t="s">
        <v>319</v>
      </c>
      <c r="AT724" s="238" t="s">
        <v>211</v>
      </c>
      <c r="AU724" s="238" t="s">
        <v>85</v>
      </c>
      <c r="AY724" s="17" t="s">
        <v>160</v>
      </c>
      <c r="BE724" s="239">
        <f>IF(N724="základní",J724,0)</f>
        <v>0</v>
      </c>
      <c r="BF724" s="239">
        <f>IF(N724="snížená",J724,0)</f>
        <v>0</v>
      </c>
      <c r="BG724" s="239">
        <f>IF(N724="zákl. přenesená",J724,0)</f>
        <v>0</v>
      </c>
      <c r="BH724" s="239">
        <f>IF(N724="sníž. přenesená",J724,0)</f>
        <v>0</v>
      </c>
      <c r="BI724" s="239">
        <f>IF(N724="nulová",J724,0)</f>
        <v>0</v>
      </c>
      <c r="BJ724" s="17" t="s">
        <v>83</v>
      </c>
      <c r="BK724" s="239">
        <f>ROUND(I724*H724,2)</f>
        <v>0</v>
      </c>
      <c r="BL724" s="17" t="s">
        <v>238</v>
      </c>
      <c r="BM724" s="238" t="s">
        <v>1037</v>
      </c>
    </row>
    <row r="725" s="2" customFormat="1" ht="24.15" customHeight="1">
      <c r="A725" s="38"/>
      <c r="B725" s="39"/>
      <c r="C725" s="227" t="s">
        <v>1038</v>
      </c>
      <c r="D725" s="227" t="s">
        <v>162</v>
      </c>
      <c r="E725" s="228" t="s">
        <v>1039</v>
      </c>
      <c r="F725" s="229" t="s">
        <v>1040</v>
      </c>
      <c r="G725" s="230" t="s">
        <v>322</v>
      </c>
      <c r="H725" s="231">
        <v>6.4000000000000004</v>
      </c>
      <c r="I725" s="232"/>
      <c r="J725" s="233">
        <f>ROUND(I725*H725,2)</f>
        <v>0</v>
      </c>
      <c r="K725" s="229" t="s">
        <v>166</v>
      </c>
      <c r="L725" s="44"/>
      <c r="M725" s="234" t="s">
        <v>1</v>
      </c>
      <c r="N725" s="235" t="s">
        <v>41</v>
      </c>
      <c r="O725" s="91"/>
      <c r="P725" s="236">
        <f>O725*H725</f>
        <v>0</v>
      </c>
      <c r="Q725" s="236">
        <v>0</v>
      </c>
      <c r="R725" s="236">
        <f>Q725*H725</f>
        <v>0</v>
      </c>
      <c r="S725" s="236">
        <v>0.029999999999999999</v>
      </c>
      <c r="T725" s="237">
        <f>S725*H725</f>
        <v>0.192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38" t="s">
        <v>238</v>
      </c>
      <c r="AT725" s="238" t="s">
        <v>162</v>
      </c>
      <c r="AU725" s="238" t="s">
        <v>85</v>
      </c>
      <c r="AY725" s="17" t="s">
        <v>160</v>
      </c>
      <c r="BE725" s="239">
        <f>IF(N725="základní",J725,0)</f>
        <v>0</v>
      </c>
      <c r="BF725" s="239">
        <f>IF(N725="snížená",J725,0)</f>
        <v>0</v>
      </c>
      <c r="BG725" s="239">
        <f>IF(N725="zákl. přenesená",J725,0)</f>
        <v>0</v>
      </c>
      <c r="BH725" s="239">
        <f>IF(N725="sníž. přenesená",J725,0)</f>
        <v>0</v>
      </c>
      <c r="BI725" s="239">
        <f>IF(N725="nulová",J725,0)</f>
        <v>0</v>
      </c>
      <c r="BJ725" s="17" t="s">
        <v>83</v>
      </c>
      <c r="BK725" s="239">
        <f>ROUND(I725*H725,2)</f>
        <v>0</v>
      </c>
      <c r="BL725" s="17" t="s">
        <v>238</v>
      </c>
      <c r="BM725" s="238" t="s">
        <v>1041</v>
      </c>
    </row>
    <row r="726" s="13" customFormat="1">
      <c r="A726" s="13"/>
      <c r="B726" s="240"/>
      <c r="C726" s="241"/>
      <c r="D726" s="242" t="s">
        <v>169</v>
      </c>
      <c r="E726" s="243" t="s">
        <v>1</v>
      </c>
      <c r="F726" s="244" t="s">
        <v>1042</v>
      </c>
      <c r="G726" s="241"/>
      <c r="H726" s="245">
        <v>6.4000000000000004</v>
      </c>
      <c r="I726" s="246"/>
      <c r="J726" s="241"/>
      <c r="K726" s="241"/>
      <c r="L726" s="247"/>
      <c r="M726" s="248"/>
      <c r="N726" s="249"/>
      <c r="O726" s="249"/>
      <c r="P726" s="249"/>
      <c r="Q726" s="249"/>
      <c r="R726" s="249"/>
      <c r="S726" s="249"/>
      <c r="T726" s="250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1" t="s">
        <v>169</v>
      </c>
      <c r="AU726" s="251" t="s">
        <v>85</v>
      </c>
      <c r="AV726" s="13" t="s">
        <v>85</v>
      </c>
      <c r="AW726" s="13" t="s">
        <v>32</v>
      </c>
      <c r="AX726" s="13" t="s">
        <v>76</v>
      </c>
      <c r="AY726" s="251" t="s">
        <v>160</v>
      </c>
    </row>
    <row r="727" s="14" customFormat="1">
      <c r="A727" s="14"/>
      <c r="B727" s="252"/>
      <c r="C727" s="253"/>
      <c r="D727" s="242" t="s">
        <v>169</v>
      </c>
      <c r="E727" s="254" t="s">
        <v>1</v>
      </c>
      <c r="F727" s="255" t="s">
        <v>171</v>
      </c>
      <c r="G727" s="253"/>
      <c r="H727" s="256">
        <v>6.4000000000000004</v>
      </c>
      <c r="I727" s="257"/>
      <c r="J727" s="253"/>
      <c r="K727" s="253"/>
      <c r="L727" s="258"/>
      <c r="M727" s="259"/>
      <c r="N727" s="260"/>
      <c r="O727" s="260"/>
      <c r="P727" s="260"/>
      <c r="Q727" s="260"/>
      <c r="R727" s="260"/>
      <c r="S727" s="260"/>
      <c r="T727" s="261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62" t="s">
        <v>169</v>
      </c>
      <c r="AU727" s="262" t="s">
        <v>85</v>
      </c>
      <c r="AV727" s="14" t="s">
        <v>172</v>
      </c>
      <c r="AW727" s="14" t="s">
        <v>32</v>
      </c>
      <c r="AX727" s="14" t="s">
        <v>76</v>
      </c>
      <c r="AY727" s="262" t="s">
        <v>160</v>
      </c>
    </row>
    <row r="728" s="15" customFormat="1">
      <c r="A728" s="15"/>
      <c r="B728" s="263"/>
      <c r="C728" s="264"/>
      <c r="D728" s="242" t="s">
        <v>169</v>
      </c>
      <c r="E728" s="265" t="s">
        <v>1</v>
      </c>
      <c r="F728" s="266" t="s">
        <v>173</v>
      </c>
      <c r="G728" s="264"/>
      <c r="H728" s="267">
        <v>6.4000000000000004</v>
      </c>
      <c r="I728" s="268"/>
      <c r="J728" s="264"/>
      <c r="K728" s="264"/>
      <c r="L728" s="269"/>
      <c r="M728" s="270"/>
      <c r="N728" s="271"/>
      <c r="O728" s="271"/>
      <c r="P728" s="271"/>
      <c r="Q728" s="271"/>
      <c r="R728" s="271"/>
      <c r="S728" s="271"/>
      <c r="T728" s="272"/>
      <c r="U728" s="15"/>
      <c r="V728" s="15"/>
      <c r="W728" s="15"/>
      <c r="X728" s="15"/>
      <c r="Y728" s="15"/>
      <c r="Z728" s="15"/>
      <c r="AA728" s="15"/>
      <c r="AB728" s="15"/>
      <c r="AC728" s="15"/>
      <c r="AD728" s="15"/>
      <c r="AE728" s="15"/>
      <c r="AT728" s="273" t="s">
        <v>169</v>
      </c>
      <c r="AU728" s="273" t="s">
        <v>85</v>
      </c>
      <c r="AV728" s="15" t="s">
        <v>167</v>
      </c>
      <c r="AW728" s="15" t="s">
        <v>32</v>
      </c>
      <c r="AX728" s="15" t="s">
        <v>83</v>
      </c>
      <c r="AY728" s="273" t="s">
        <v>160</v>
      </c>
    </row>
    <row r="729" s="2" customFormat="1" ht="24.15" customHeight="1">
      <c r="A729" s="38"/>
      <c r="B729" s="39"/>
      <c r="C729" s="227" t="s">
        <v>1043</v>
      </c>
      <c r="D729" s="227" t="s">
        <v>162</v>
      </c>
      <c r="E729" s="228" t="s">
        <v>1044</v>
      </c>
      <c r="F729" s="229" t="s">
        <v>1045</v>
      </c>
      <c r="G729" s="230" t="s">
        <v>656</v>
      </c>
      <c r="H729" s="284"/>
      <c r="I729" s="232"/>
      <c r="J729" s="233">
        <f>ROUND(I729*H729,2)</f>
        <v>0</v>
      </c>
      <c r="K729" s="229" t="s">
        <v>166</v>
      </c>
      <c r="L729" s="44"/>
      <c r="M729" s="234" t="s">
        <v>1</v>
      </c>
      <c r="N729" s="235" t="s">
        <v>41</v>
      </c>
      <c r="O729" s="91"/>
      <c r="P729" s="236">
        <f>O729*H729</f>
        <v>0</v>
      </c>
      <c r="Q729" s="236">
        <v>0</v>
      </c>
      <c r="R729" s="236">
        <f>Q729*H729</f>
        <v>0</v>
      </c>
      <c r="S729" s="236">
        <v>0</v>
      </c>
      <c r="T729" s="237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38" t="s">
        <v>238</v>
      </c>
      <c r="AT729" s="238" t="s">
        <v>162</v>
      </c>
      <c r="AU729" s="238" t="s">
        <v>85</v>
      </c>
      <c r="AY729" s="17" t="s">
        <v>160</v>
      </c>
      <c r="BE729" s="239">
        <f>IF(N729="základní",J729,0)</f>
        <v>0</v>
      </c>
      <c r="BF729" s="239">
        <f>IF(N729="snížená",J729,0)</f>
        <v>0</v>
      </c>
      <c r="BG729" s="239">
        <f>IF(N729="zákl. přenesená",J729,0)</f>
        <v>0</v>
      </c>
      <c r="BH729" s="239">
        <f>IF(N729="sníž. přenesená",J729,0)</f>
        <v>0</v>
      </c>
      <c r="BI729" s="239">
        <f>IF(N729="nulová",J729,0)</f>
        <v>0</v>
      </c>
      <c r="BJ729" s="17" t="s">
        <v>83</v>
      </c>
      <c r="BK729" s="239">
        <f>ROUND(I729*H729,2)</f>
        <v>0</v>
      </c>
      <c r="BL729" s="17" t="s">
        <v>238</v>
      </c>
      <c r="BM729" s="238" t="s">
        <v>1046</v>
      </c>
    </row>
    <row r="730" s="12" customFormat="1" ht="22.8" customHeight="1">
      <c r="A730" s="12"/>
      <c r="B730" s="211"/>
      <c r="C730" s="212"/>
      <c r="D730" s="213" t="s">
        <v>75</v>
      </c>
      <c r="E730" s="225" t="s">
        <v>1047</v>
      </c>
      <c r="F730" s="225" t="s">
        <v>1048</v>
      </c>
      <c r="G730" s="212"/>
      <c r="H730" s="212"/>
      <c r="I730" s="215"/>
      <c r="J730" s="226">
        <f>BK730</f>
        <v>0</v>
      </c>
      <c r="K730" s="212"/>
      <c r="L730" s="217"/>
      <c r="M730" s="218"/>
      <c r="N730" s="219"/>
      <c r="O730" s="219"/>
      <c r="P730" s="220">
        <f>SUM(P731:P737)</f>
        <v>0</v>
      </c>
      <c r="Q730" s="219"/>
      <c r="R730" s="220">
        <f>SUM(R731:R737)</f>
        <v>0</v>
      </c>
      <c r="S730" s="219"/>
      <c r="T730" s="221">
        <f>SUM(T731:T737)</f>
        <v>13.885865000000001</v>
      </c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R730" s="222" t="s">
        <v>85</v>
      </c>
      <c r="AT730" s="223" t="s">
        <v>75</v>
      </c>
      <c r="AU730" s="223" t="s">
        <v>83</v>
      </c>
      <c r="AY730" s="222" t="s">
        <v>160</v>
      </c>
      <c r="BK730" s="224">
        <f>SUM(BK731:BK737)</f>
        <v>0</v>
      </c>
    </row>
    <row r="731" s="2" customFormat="1" ht="24.15" customHeight="1">
      <c r="A731" s="38"/>
      <c r="B731" s="39"/>
      <c r="C731" s="227" t="s">
        <v>1049</v>
      </c>
      <c r="D731" s="227" t="s">
        <v>162</v>
      </c>
      <c r="E731" s="228" t="s">
        <v>1050</v>
      </c>
      <c r="F731" s="229" t="s">
        <v>1051</v>
      </c>
      <c r="G731" s="230" t="s">
        <v>165</v>
      </c>
      <c r="H731" s="231">
        <v>149.15000000000001</v>
      </c>
      <c r="I731" s="232"/>
      <c r="J731" s="233">
        <f>ROUND(I731*H731,2)</f>
        <v>0</v>
      </c>
      <c r="K731" s="229" t="s">
        <v>166</v>
      </c>
      <c r="L731" s="44"/>
      <c r="M731" s="234" t="s">
        <v>1</v>
      </c>
      <c r="N731" s="235" t="s">
        <v>41</v>
      </c>
      <c r="O731" s="91"/>
      <c r="P731" s="236">
        <f>O731*H731</f>
        <v>0</v>
      </c>
      <c r="Q731" s="236">
        <v>0</v>
      </c>
      <c r="R731" s="236">
        <f>Q731*H731</f>
        <v>0</v>
      </c>
      <c r="S731" s="236">
        <v>0.093100000000000002</v>
      </c>
      <c r="T731" s="237">
        <f>S731*H731</f>
        <v>13.885865000000001</v>
      </c>
      <c r="U731" s="38"/>
      <c r="V731" s="38"/>
      <c r="W731" s="38"/>
      <c r="X731" s="38"/>
      <c r="Y731" s="38"/>
      <c r="Z731" s="38"/>
      <c r="AA731" s="38"/>
      <c r="AB731" s="38"/>
      <c r="AC731" s="38"/>
      <c r="AD731" s="38"/>
      <c r="AE731" s="38"/>
      <c r="AR731" s="238" t="s">
        <v>238</v>
      </c>
      <c r="AT731" s="238" t="s">
        <v>162</v>
      </c>
      <c r="AU731" s="238" t="s">
        <v>85</v>
      </c>
      <c r="AY731" s="17" t="s">
        <v>160</v>
      </c>
      <c r="BE731" s="239">
        <f>IF(N731="základní",J731,0)</f>
        <v>0</v>
      </c>
      <c r="BF731" s="239">
        <f>IF(N731="snížená",J731,0)</f>
        <v>0</v>
      </c>
      <c r="BG731" s="239">
        <f>IF(N731="zákl. přenesená",J731,0)</f>
        <v>0</v>
      </c>
      <c r="BH731" s="239">
        <f>IF(N731="sníž. přenesená",J731,0)</f>
        <v>0</v>
      </c>
      <c r="BI731" s="239">
        <f>IF(N731="nulová",J731,0)</f>
        <v>0</v>
      </c>
      <c r="BJ731" s="17" t="s">
        <v>83</v>
      </c>
      <c r="BK731" s="239">
        <f>ROUND(I731*H731,2)</f>
        <v>0</v>
      </c>
      <c r="BL731" s="17" t="s">
        <v>238</v>
      </c>
      <c r="BM731" s="238" t="s">
        <v>1052</v>
      </c>
    </row>
    <row r="732" s="13" customFormat="1">
      <c r="A732" s="13"/>
      <c r="B732" s="240"/>
      <c r="C732" s="241"/>
      <c r="D732" s="242" t="s">
        <v>169</v>
      </c>
      <c r="E732" s="243" t="s">
        <v>1</v>
      </c>
      <c r="F732" s="244" t="s">
        <v>1053</v>
      </c>
      <c r="G732" s="241"/>
      <c r="H732" s="245">
        <v>37.939999999999998</v>
      </c>
      <c r="I732" s="246"/>
      <c r="J732" s="241"/>
      <c r="K732" s="241"/>
      <c r="L732" s="247"/>
      <c r="M732" s="248"/>
      <c r="N732" s="249"/>
      <c r="O732" s="249"/>
      <c r="P732" s="249"/>
      <c r="Q732" s="249"/>
      <c r="R732" s="249"/>
      <c r="S732" s="249"/>
      <c r="T732" s="250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T732" s="251" t="s">
        <v>169</v>
      </c>
      <c r="AU732" s="251" t="s">
        <v>85</v>
      </c>
      <c r="AV732" s="13" t="s">
        <v>85</v>
      </c>
      <c r="AW732" s="13" t="s">
        <v>32</v>
      </c>
      <c r="AX732" s="13" t="s">
        <v>76</v>
      </c>
      <c r="AY732" s="251" t="s">
        <v>160</v>
      </c>
    </row>
    <row r="733" s="13" customFormat="1">
      <c r="A733" s="13"/>
      <c r="B733" s="240"/>
      <c r="C733" s="241"/>
      <c r="D733" s="242" t="s">
        <v>169</v>
      </c>
      <c r="E733" s="243" t="s">
        <v>1</v>
      </c>
      <c r="F733" s="244" t="s">
        <v>1054</v>
      </c>
      <c r="G733" s="241"/>
      <c r="H733" s="245">
        <v>50.950000000000003</v>
      </c>
      <c r="I733" s="246"/>
      <c r="J733" s="241"/>
      <c r="K733" s="241"/>
      <c r="L733" s="247"/>
      <c r="M733" s="248"/>
      <c r="N733" s="249"/>
      <c r="O733" s="249"/>
      <c r="P733" s="249"/>
      <c r="Q733" s="249"/>
      <c r="R733" s="249"/>
      <c r="S733" s="249"/>
      <c r="T733" s="25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1" t="s">
        <v>169</v>
      </c>
      <c r="AU733" s="251" t="s">
        <v>85</v>
      </c>
      <c r="AV733" s="13" t="s">
        <v>85</v>
      </c>
      <c r="AW733" s="13" t="s">
        <v>32</v>
      </c>
      <c r="AX733" s="13" t="s">
        <v>76</v>
      </c>
      <c r="AY733" s="251" t="s">
        <v>160</v>
      </c>
    </row>
    <row r="734" s="13" customFormat="1">
      <c r="A734" s="13"/>
      <c r="B734" s="240"/>
      <c r="C734" s="241"/>
      <c r="D734" s="242" t="s">
        <v>169</v>
      </c>
      <c r="E734" s="243" t="s">
        <v>1</v>
      </c>
      <c r="F734" s="244" t="s">
        <v>1055</v>
      </c>
      <c r="G734" s="241"/>
      <c r="H734" s="245">
        <v>29.760000000000002</v>
      </c>
      <c r="I734" s="246"/>
      <c r="J734" s="241"/>
      <c r="K734" s="241"/>
      <c r="L734" s="247"/>
      <c r="M734" s="248"/>
      <c r="N734" s="249"/>
      <c r="O734" s="249"/>
      <c r="P734" s="249"/>
      <c r="Q734" s="249"/>
      <c r="R734" s="249"/>
      <c r="S734" s="249"/>
      <c r="T734" s="250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1" t="s">
        <v>169</v>
      </c>
      <c r="AU734" s="251" t="s">
        <v>85</v>
      </c>
      <c r="AV734" s="13" t="s">
        <v>85</v>
      </c>
      <c r="AW734" s="13" t="s">
        <v>32</v>
      </c>
      <c r="AX734" s="13" t="s">
        <v>76</v>
      </c>
      <c r="AY734" s="251" t="s">
        <v>160</v>
      </c>
    </row>
    <row r="735" s="13" customFormat="1">
      <c r="A735" s="13"/>
      <c r="B735" s="240"/>
      <c r="C735" s="241"/>
      <c r="D735" s="242" t="s">
        <v>169</v>
      </c>
      <c r="E735" s="243" t="s">
        <v>1</v>
      </c>
      <c r="F735" s="244" t="s">
        <v>1056</v>
      </c>
      <c r="G735" s="241"/>
      <c r="H735" s="245">
        <v>30.5</v>
      </c>
      <c r="I735" s="246"/>
      <c r="J735" s="241"/>
      <c r="K735" s="241"/>
      <c r="L735" s="247"/>
      <c r="M735" s="248"/>
      <c r="N735" s="249"/>
      <c r="O735" s="249"/>
      <c r="P735" s="249"/>
      <c r="Q735" s="249"/>
      <c r="R735" s="249"/>
      <c r="S735" s="249"/>
      <c r="T735" s="250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T735" s="251" t="s">
        <v>169</v>
      </c>
      <c r="AU735" s="251" t="s">
        <v>85</v>
      </c>
      <c r="AV735" s="13" t="s">
        <v>85</v>
      </c>
      <c r="AW735" s="13" t="s">
        <v>32</v>
      </c>
      <c r="AX735" s="13" t="s">
        <v>76</v>
      </c>
      <c r="AY735" s="251" t="s">
        <v>160</v>
      </c>
    </row>
    <row r="736" s="14" customFormat="1">
      <c r="A736" s="14"/>
      <c r="B736" s="252"/>
      <c r="C736" s="253"/>
      <c r="D736" s="242" t="s">
        <v>169</v>
      </c>
      <c r="E736" s="254" t="s">
        <v>1</v>
      </c>
      <c r="F736" s="255" t="s">
        <v>171</v>
      </c>
      <c r="G736" s="253"/>
      <c r="H736" s="256">
        <v>149.15000000000001</v>
      </c>
      <c r="I736" s="257"/>
      <c r="J736" s="253"/>
      <c r="K736" s="253"/>
      <c r="L736" s="258"/>
      <c r="M736" s="259"/>
      <c r="N736" s="260"/>
      <c r="O736" s="260"/>
      <c r="P736" s="260"/>
      <c r="Q736" s="260"/>
      <c r="R736" s="260"/>
      <c r="S736" s="260"/>
      <c r="T736" s="261"/>
      <c r="U736" s="14"/>
      <c r="V736" s="14"/>
      <c r="W736" s="14"/>
      <c r="X736" s="14"/>
      <c r="Y736" s="14"/>
      <c r="Z736" s="14"/>
      <c r="AA736" s="14"/>
      <c r="AB736" s="14"/>
      <c r="AC736" s="14"/>
      <c r="AD736" s="14"/>
      <c r="AE736" s="14"/>
      <c r="AT736" s="262" t="s">
        <v>169</v>
      </c>
      <c r="AU736" s="262" t="s">
        <v>85</v>
      </c>
      <c r="AV736" s="14" t="s">
        <v>172</v>
      </c>
      <c r="AW736" s="14" t="s">
        <v>32</v>
      </c>
      <c r="AX736" s="14" t="s">
        <v>76</v>
      </c>
      <c r="AY736" s="262" t="s">
        <v>160</v>
      </c>
    </row>
    <row r="737" s="15" customFormat="1">
      <c r="A737" s="15"/>
      <c r="B737" s="263"/>
      <c r="C737" s="264"/>
      <c r="D737" s="242" t="s">
        <v>169</v>
      </c>
      <c r="E737" s="265" t="s">
        <v>1</v>
      </c>
      <c r="F737" s="266" t="s">
        <v>173</v>
      </c>
      <c r="G737" s="264"/>
      <c r="H737" s="267">
        <v>149.15000000000001</v>
      </c>
      <c r="I737" s="268"/>
      <c r="J737" s="264"/>
      <c r="K737" s="264"/>
      <c r="L737" s="269"/>
      <c r="M737" s="270"/>
      <c r="N737" s="271"/>
      <c r="O737" s="271"/>
      <c r="P737" s="271"/>
      <c r="Q737" s="271"/>
      <c r="R737" s="271"/>
      <c r="S737" s="271"/>
      <c r="T737" s="272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73" t="s">
        <v>169</v>
      </c>
      <c r="AU737" s="273" t="s">
        <v>85</v>
      </c>
      <c r="AV737" s="15" t="s">
        <v>167</v>
      </c>
      <c r="AW737" s="15" t="s">
        <v>32</v>
      </c>
      <c r="AX737" s="15" t="s">
        <v>83</v>
      </c>
      <c r="AY737" s="273" t="s">
        <v>160</v>
      </c>
    </row>
    <row r="738" s="12" customFormat="1" ht="22.8" customHeight="1">
      <c r="A738" s="12"/>
      <c r="B738" s="211"/>
      <c r="C738" s="212"/>
      <c r="D738" s="213" t="s">
        <v>75</v>
      </c>
      <c r="E738" s="225" t="s">
        <v>1057</v>
      </c>
      <c r="F738" s="225" t="s">
        <v>1058</v>
      </c>
      <c r="G738" s="212"/>
      <c r="H738" s="212"/>
      <c r="I738" s="215"/>
      <c r="J738" s="226">
        <f>BK738</f>
        <v>0</v>
      </c>
      <c r="K738" s="212"/>
      <c r="L738" s="217"/>
      <c r="M738" s="218"/>
      <c r="N738" s="219"/>
      <c r="O738" s="219"/>
      <c r="P738" s="220">
        <f>SUM(P739:P744)</f>
        <v>0</v>
      </c>
      <c r="Q738" s="219"/>
      <c r="R738" s="220">
        <f>SUM(R739:R744)</f>
        <v>0.00056000000000000006</v>
      </c>
      <c r="S738" s="219"/>
      <c r="T738" s="221">
        <f>SUM(T739:T744)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22" t="s">
        <v>85</v>
      </c>
      <c r="AT738" s="223" t="s">
        <v>75</v>
      </c>
      <c r="AU738" s="223" t="s">
        <v>83</v>
      </c>
      <c r="AY738" s="222" t="s">
        <v>160</v>
      </c>
      <c r="BK738" s="224">
        <f>SUM(BK739:BK744)</f>
        <v>0</v>
      </c>
    </row>
    <row r="739" s="2" customFormat="1" ht="24.15" customHeight="1">
      <c r="A739" s="38"/>
      <c r="B739" s="39"/>
      <c r="C739" s="227" t="s">
        <v>1059</v>
      </c>
      <c r="D739" s="227" t="s">
        <v>162</v>
      </c>
      <c r="E739" s="228" t="s">
        <v>1060</v>
      </c>
      <c r="F739" s="229" t="s">
        <v>1061</v>
      </c>
      <c r="G739" s="230" t="s">
        <v>165</v>
      </c>
      <c r="H739" s="231">
        <v>1.75</v>
      </c>
      <c r="I739" s="232"/>
      <c r="J739" s="233">
        <f>ROUND(I739*H739,2)</f>
        <v>0</v>
      </c>
      <c r="K739" s="229" t="s">
        <v>166</v>
      </c>
      <c r="L739" s="44"/>
      <c r="M739" s="234" t="s">
        <v>1</v>
      </c>
      <c r="N739" s="235" t="s">
        <v>41</v>
      </c>
      <c r="O739" s="91"/>
      <c r="P739" s="236">
        <f>O739*H739</f>
        <v>0</v>
      </c>
      <c r="Q739" s="236">
        <v>8.0000000000000007E-05</v>
      </c>
      <c r="R739" s="236">
        <f>Q739*H739</f>
        <v>0.00014000000000000002</v>
      </c>
      <c r="S739" s="236">
        <v>0</v>
      </c>
      <c r="T739" s="237">
        <f>S739*H739</f>
        <v>0</v>
      </c>
      <c r="U739" s="38"/>
      <c r="V739" s="38"/>
      <c r="W739" s="38"/>
      <c r="X739" s="38"/>
      <c r="Y739" s="38"/>
      <c r="Z739" s="38"/>
      <c r="AA739" s="38"/>
      <c r="AB739" s="38"/>
      <c r="AC739" s="38"/>
      <c r="AD739" s="38"/>
      <c r="AE739" s="38"/>
      <c r="AR739" s="238" t="s">
        <v>238</v>
      </c>
      <c r="AT739" s="238" t="s">
        <v>162</v>
      </c>
      <c r="AU739" s="238" t="s">
        <v>85</v>
      </c>
      <c r="AY739" s="17" t="s">
        <v>160</v>
      </c>
      <c r="BE739" s="239">
        <f>IF(N739="základní",J739,0)</f>
        <v>0</v>
      </c>
      <c r="BF739" s="239">
        <f>IF(N739="snížená",J739,0)</f>
        <v>0</v>
      </c>
      <c r="BG739" s="239">
        <f>IF(N739="zákl. přenesená",J739,0)</f>
        <v>0</v>
      </c>
      <c r="BH739" s="239">
        <f>IF(N739="sníž. přenesená",J739,0)</f>
        <v>0</v>
      </c>
      <c r="BI739" s="239">
        <f>IF(N739="nulová",J739,0)</f>
        <v>0</v>
      </c>
      <c r="BJ739" s="17" t="s">
        <v>83</v>
      </c>
      <c r="BK739" s="239">
        <f>ROUND(I739*H739,2)</f>
        <v>0</v>
      </c>
      <c r="BL739" s="17" t="s">
        <v>238</v>
      </c>
      <c r="BM739" s="238" t="s">
        <v>1062</v>
      </c>
    </row>
    <row r="740" s="13" customFormat="1">
      <c r="A740" s="13"/>
      <c r="B740" s="240"/>
      <c r="C740" s="241"/>
      <c r="D740" s="242" t="s">
        <v>169</v>
      </c>
      <c r="E740" s="243" t="s">
        <v>1</v>
      </c>
      <c r="F740" s="244" t="s">
        <v>1063</v>
      </c>
      <c r="G740" s="241"/>
      <c r="H740" s="245">
        <v>1.75</v>
      </c>
      <c r="I740" s="246"/>
      <c r="J740" s="241"/>
      <c r="K740" s="241"/>
      <c r="L740" s="247"/>
      <c r="M740" s="248"/>
      <c r="N740" s="249"/>
      <c r="O740" s="249"/>
      <c r="P740" s="249"/>
      <c r="Q740" s="249"/>
      <c r="R740" s="249"/>
      <c r="S740" s="249"/>
      <c r="T740" s="250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51" t="s">
        <v>169</v>
      </c>
      <c r="AU740" s="251" t="s">
        <v>85</v>
      </c>
      <c r="AV740" s="13" t="s">
        <v>85</v>
      </c>
      <c r="AW740" s="13" t="s">
        <v>32</v>
      </c>
      <c r="AX740" s="13" t="s">
        <v>76</v>
      </c>
      <c r="AY740" s="251" t="s">
        <v>160</v>
      </c>
    </row>
    <row r="741" s="14" customFormat="1">
      <c r="A741" s="14"/>
      <c r="B741" s="252"/>
      <c r="C741" s="253"/>
      <c r="D741" s="242" t="s">
        <v>169</v>
      </c>
      <c r="E741" s="254" t="s">
        <v>1</v>
      </c>
      <c r="F741" s="255" t="s">
        <v>171</v>
      </c>
      <c r="G741" s="253"/>
      <c r="H741" s="256">
        <v>1.75</v>
      </c>
      <c r="I741" s="257"/>
      <c r="J741" s="253"/>
      <c r="K741" s="253"/>
      <c r="L741" s="258"/>
      <c r="M741" s="259"/>
      <c r="N741" s="260"/>
      <c r="O741" s="260"/>
      <c r="P741" s="260"/>
      <c r="Q741" s="260"/>
      <c r="R741" s="260"/>
      <c r="S741" s="260"/>
      <c r="T741" s="261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62" t="s">
        <v>169</v>
      </c>
      <c r="AU741" s="262" t="s">
        <v>85</v>
      </c>
      <c r="AV741" s="14" t="s">
        <v>172</v>
      </c>
      <c r="AW741" s="14" t="s">
        <v>32</v>
      </c>
      <c r="AX741" s="14" t="s">
        <v>76</v>
      </c>
      <c r="AY741" s="262" t="s">
        <v>160</v>
      </c>
    </row>
    <row r="742" s="15" customFormat="1">
      <c r="A742" s="15"/>
      <c r="B742" s="263"/>
      <c r="C742" s="264"/>
      <c r="D742" s="242" t="s">
        <v>169</v>
      </c>
      <c r="E742" s="265" t="s">
        <v>1</v>
      </c>
      <c r="F742" s="266" t="s">
        <v>173</v>
      </c>
      <c r="G742" s="264"/>
      <c r="H742" s="267">
        <v>1.75</v>
      </c>
      <c r="I742" s="268"/>
      <c r="J742" s="264"/>
      <c r="K742" s="264"/>
      <c r="L742" s="269"/>
      <c r="M742" s="270"/>
      <c r="N742" s="271"/>
      <c r="O742" s="271"/>
      <c r="P742" s="271"/>
      <c r="Q742" s="271"/>
      <c r="R742" s="271"/>
      <c r="S742" s="271"/>
      <c r="T742" s="272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73" t="s">
        <v>169</v>
      </c>
      <c r="AU742" s="273" t="s">
        <v>85</v>
      </c>
      <c r="AV742" s="15" t="s">
        <v>167</v>
      </c>
      <c r="AW742" s="15" t="s">
        <v>32</v>
      </c>
      <c r="AX742" s="15" t="s">
        <v>83</v>
      </c>
      <c r="AY742" s="273" t="s">
        <v>160</v>
      </c>
    </row>
    <row r="743" s="2" customFormat="1" ht="24.15" customHeight="1">
      <c r="A743" s="38"/>
      <c r="B743" s="39"/>
      <c r="C743" s="227" t="s">
        <v>1064</v>
      </c>
      <c r="D743" s="227" t="s">
        <v>162</v>
      </c>
      <c r="E743" s="228" t="s">
        <v>1065</v>
      </c>
      <c r="F743" s="229" t="s">
        <v>1066</v>
      </c>
      <c r="G743" s="230" t="s">
        <v>165</v>
      </c>
      <c r="H743" s="231">
        <v>1.75</v>
      </c>
      <c r="I743" s="232"/>
      <c r="J743" s="233">
        <f>ROUND(I743*H743,2)</f>
        <v>0</v>
      </c>
      <c r="K743" s="229" t="s">
        <v>166</v>
      </c>
      <c r="L743" s="44"/>
      <c r="M743" s="234" t="s">
        <v>1</v>
      </c>
      <c r="N743" s="235" t="s">
        <v>41</v>
      </c>
      <c r="O743" s="91"/>
      <c r="P743" s="236">
        <f>O743*H743</f>
        <v>0</v>
      </c>
      <c r="Q743" s="236">
        <v>0.00012</v>
      </c>
      <c r="R743" s="236">
        <f>Q743*H743</f>
        <v>0.00021000000000000001</v>
      </c>
      <c r="S743" s="236">
        <v>0</v>
      </c>
      <c r="T743" s="237">
        <f>S743*H743</f>
        <v>0</v>
      </c>
      <c r="U743" s="38"/>
      <c r="V743" s="38"/>
      <c r="W743" s="38"/>
      <c r="X743" s="38"/>
      <c r="Y743" s="38"/>
      <c r="Z743" s="38"/>
      <c r="AA743" s="38"/>
      <c r="AB743" s="38"/>
      <c r="AC743" s="38"/>
      <c r="AD743" s="38"/>
      <c r="AE743" s="38"/>
      <c r="AR743" s="238" t="s">
        <v>238</v>
      </c>
      <c r="AT743" s="238" t="s">
        <v>162</v>
      </c>
      <c r="AU743" s="238" t="s">
        <v>85</v>
      </c>
      <c r="AY743" s="17" t="s">
        <v>160</v>
      </c>
      <c r="BE743" s="239">
        <f>IF(N743="základní",J743,0)</f>
        <v>0</v>
      </c>
      <c r="BF743" s="239">
        <f>IF(N743="snížená",J743,0)</f>
        <v>0</v>
      </c>
      <c r="BG743" s="239">
        <f>IF(N743="zákl. přenesená",J743,0)</f>
        <v>0</v>
      </c>
      <c r="BH743" s="239">
        <f>IF(N743="sníž. přenesená",J743,0)</f>
        <v>0</v>
      </c>
      <c r="BI743" s="239">
        <f>IF(N743="nulová",J743,0)</f>
        <v>0</v>
      </c>
      <c r="BJ743" s="17" t="s">
        <v>83</v>
      </c>
      <c r="BK743" s="239">
        <f>ROUND(I743*H743,2)</f>
        <v>0</v>
      </c>
      <c r="BL743" s="17" t="s">
        <v>238</v>
      </c>
      <c r="BM743" s="238" t="s">
        <v>1067</v>
      </c>
    </row>
    <row r="744" s="2" customFormat="1" ht="24.15" customHeight="1">
      <c r="A744" s="38"/>
      <c r="B744" s="39"/>
      <c r="C744" s="227" t="s">
        <v>1068</v>
      </c>
      <c r="D744" s="227" t="s">
        <v>162</v>
      </c>
      <c r="E744" s="228" t="s">
        <v>1069</v>
      </c>
      <c r="F744" s="229" t="s">
        <v>1070</v>
      </c>
      <c r="G744" s="230" t="s">
        <v>165</v>
      </c>
      <c r="H744" s="231">
        <v>1.75</v>
      </c>
      <c r="I744" s="232"/>
      <c r="J744" s="233">
        <f>ROUND(I744*H744,2)</f>
        <v>0</v>
      </c>
      <c r="K744" s="229" t="s">
        <v>166</v>
      </c>
      <c r="L744" s="44"/>
      <c r="M744" s="234" t="s">
        <v>1</v>
      </c>
      <c r="N744" s="235" t="s">
        <v>41</v>
      </c>
      <c r="O744" s="91"/>
      <c r="P744" s="236">
        <f>O744*H744</f>
        <v>0</v>
      </c>
      <c r="Q744" s="236">
        <v>0.00012</v>
      </c>
      <c r="R744" s="236">
        <f>Q744*H744</f>
        <v>0.00021000000000000001</v>
      </c>
      <c r="S744" s="236">
        <v>0</v>
      </c>
      <c r="T744" s="237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38" t="s">
        <v>238</v>
      </c>
      <c r="AT744" s="238" t="s">
        <v>162</v>
      </c>
      <c r="AU744" s="238" t="s">
        <v>85</v>
      </c>
      <c r="AY744" s="17" t="s">
        <v>160</v>
      </c>
      <c r="BE744" s="239">
        <f>IF(N744="základní",J744,0)</f>
        <v>0</v>
      </c>
      <c r="BF744" s="239">
        <f>IF(N744="snížená",J744,0)</f>
        <v>0</v>
      </c>
      <c r="BG744" s="239">
        <f>IF(N744="zákl. přenesená",J744,0)</f>
        <v>0</v>
      </c>
      <c r="BH744" s="239">
        <f>IF(N744="sníž. přenesená",J744,0)</f>
        <v>0</v>
      </c>
      <c r="BI744" s="239">
        <f>IF(N744="nulová",J744,0)</f>
        <v>0</v>
      </c>
      <c r="BJ744" s="17" t="s">
        <v>83</v>
      </c>
      <c r="BK744" s="239">
        <f>ROUND(I744*H744,2)</f>
        <v>0</v>
      </c>
      <c r="BL744" s="17" t="s">
        <v>238</v>
      </c>
      <c r="BM744" s="238" t="s">
        <v>1071</v>
      </c>
    </row>
    <row r="745" s="12" customFormat="1" ht="22.8" customHeight="1">
      <c r="A745" s="12"/>
      <c r="B745" s="211"/>
      <c r="C745" s="212"/>
      <c r="D745" s="213" t="s">
        <v>75</v>
      </c>
      <c r="E745" s="225" t="s">
        <v>1072</v>
      </c>
      <c r="F745" s="225" t="s">
        <v>1073</v>
      </c>
      <c r="G745" s="212"/>
      <c r="H745" s="212"/>
      <c r="I745" s="215"/>
      <c r="J745" s="226">
        <f>BK745</f>
        <v>0</v>
      </c>
      <c r="K745" s="212"/>
      <c r="L745" s="217"/>
      <c r="M745" s="218"/>
      <c r="N745" s="219"/>
      <c r="O745" s="219"/>
      <c r="P745" s="220">
        <f>SUM(P746:P754)</f>
        <v>0</v>
      </c>
      <c r="Q745" s="219"/>
      <c r="R745" s="220">
        <f>SUM(R746:R754)</f>
        <v>0.62436479999999994</v>
      </c>
      <c r="S745" s="219"/>
      <c r="T745" s="221">
        <f>SUM(T746:T754)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22" t="s">
        <v>85</v>
      </c>
      <c r="AT745" s="223" t="s">
        <v>75</v>
      </c>
      <c r="AU745" s="223" t="s">
        <v>83</v>
      </c>
      <c r="AY745" s="222" t="s">
        <v>160</v>
      </c>
      <c r="BK745" s="224">
        <f>SUM(BK746:BK754)</f>
        <v>0</v>
      </c>
    </row>
    <row r="746" s="2" customFormat="1" ht="24.15" customHeight="1">
      <c r="A746" s="38"/>
      <c r="B746" s="39"/>
      <c r="C746" s="227" t="s">
        <v>1074</v>
      </c>
      <c r="D746" s="227" t="s">
        <v>162</v>
      </c>
      <c r="E746" s="228" t="s">
        <v>1075</v>
      </c>
      <c r="F746" s="229" t="s">
        <v>1076</v>
      </c>
      <c r="G746" s="230" t="s">
        <v>165</v>
      </c>
      <c r="H746" s="231">
        <v>189.12000000000001</v>
      </c>
      <c r="I746" s="232"/>
      <c r="J746" s="233">
        <f>ROUND(I746*H746,2)</f>
        <v>0</v>
      </c>
      <c r="K746" s="229" t="s">
        <v>166</v>
      </c>
      <c r="L746" s="44"/>
      <c r="M746" s="234" t="s">
        <v>1</v>
      </c>
      <c r="N746" s="235" t="s">
        <v>41</v>
      </c>
      <c r="O746" s="91"/>
      <c r="P746" s="236">
        <f>O746*H746</f>
        <v>0</v>
      </c>
      <c r="Q746" s="236">
        <v>0</v>
      </c>
      <c r="R746" s="236">
        <f>Q746*H746</f>
        <v>0</v>
      </c>
      <c r="S746" s="236">
        <v>0</v>
      </c>
      <c r="T746" s="237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38" t="s">
        <v>238</v>
      </c>
      <c r="AT746" s="238" t="s">
        <v>162</v>
      </c>
      <c r="AU746" s="238" t="s">
        <v>85</v>
      </c>
      <c r="AY746" s="17" t="s">
        <v>160</v>
      </c>
      <c r="BE746" s="239">
        <f>IF(N746="základní",J746,0)</f>
        <v>0</v>
      </c>
      <c r="BF746" s="239">
        <f>IF(N746="snížená",J746,0)</f>
        <v>0</v>
      </c>
      <c r="BG746" s="239">
        <f>IF(N746="zákl. přenesená",J746,0)</f>
        <v>0</v>
      </c>
      <c r="BH746" s="239">
        <f>IF(N746="sníž. přenesená",J746,0)</f>
        <v>0</v>
      </c>
      <c r="BI746" s="239">
        <f>IF(N746="nulová",J746,0)</f>
        <v>0</v>
      </c>
      <c r="BJ746" s="17" t="s">
        <v>83</v>
      </c>
      <c r="BK746" s="239">
        <f>ROUND(I746*H746,2)</f>
        <v>0</v>
      </c>
      <c r="BL746" s="17" t="s">
        <v>238</v>
      </c>
      <c r="BM746" s="238" t="s">
        <v>1077</v>
      </c>
    </row>
    <row r="747" s="13" customFormat="1">
      <c r="A747" s="13"/>
      <c r="B747" s="240"/>
      <c r="C747" s="241"/>
      <c r="D747" s="242" t="s">
        <v>169</v>
      </c>
      <c r="E747" s="243" t="s">
        <v>1</v>
      </c>
      <c r="F747" s="244" t="s">
        <v>1078</v>
      </c>
      <c r="G747" s="241"/>
      <c r="H747" s="245">
        <v>167.19999999999999</v>
      </c>
      <c r="I747" s="246"/>
      <c r="J747" s="241"/>
      <c r="K747" s="241"/>
      <c r="L747" s="247"/>
      <c r="M747" s="248"/>
      <c r="N747" s="249"/>
      <c r="O747" s="249"/>
      <c r="P747" s="249"/>
      <c r="Q747" s="249"/>
      <c r="R747" s="249"/>
      <c r="S747" s="249"/>
      <c r="T747" s="250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1" t="s">
        <v>169</v>
      </c>
      <c r="AU747" s="251" t="s">
        <v>85</v>
      </c>
      <c r="AV747" s="13" t="s">
        <v>85</v>
      </c>
      <c r="AW747" s="13" t="s">
        <v>32</v>
      </c>
      <c r="AX747" s="13" t="s">
        <v>76</v>
      </c>
      <c r="AY747" s="251" t="s">
        <v>160</v>
      </c>
    </row>
    <row r="748" s="14" customFormat="1">
      <c r="A748" s="14"/>
      <c r="B748" s="252"/>
      <c r="C748" s="253"/>
      <c r="D748" s="242" t="s">
        <v>169</v>
      </c>
      <c r="E748" s="254" t="s">
        <v>1</v>
      </c>
      <c r="F748" s="255" t="s">
        <v>171</v>
      </c>
      <c r="G748" s="253"/>
      <c r="H748" s="256">
        <v>167.19999999999999</v>
      </c>
      <c r="I748" s="257"/>
      <c r="J748" s="253"/>
      <c r="K748" s="253"/>
      <c r="L748" s="258"/>
      <c r="M748" s="259"/>
      <c r="N748" s="260"/>
      <c r="O748" s="260"/>
      <c r="P748" s="260"/>
      <c r="Q748" s="260"/>
      <c r="R748" s="260"/>
      <c r="S748" s="260"/>
      <c r="T748" s="261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62" t="s">
        <v>169</v>
      </c>
      <c r="AU748" s="262" t="s">
        <v>85</v>
      </c>
      <c r="AV748" s="14" t="s">
        <v>172</v>
      </c>
      <c r="AW748" s="14" t="s">
        <v>32</v>
      </c>
      <c r="AX748" s="14" t="s">
        <v>76</v>
      </c>
      <c r="AY748" s="262" t="s">
        <v>160</v>
      </c>
    </row>
    <row r="749" s="13" customFormat="1">
      <c r="A749" s="13"/>
      <c r="B749" s="240"/>
      <c r="C749" s="241"/>
      <c r="D749" s="242" t="s">
        <v>169</v>
      </c>
      <c r="E749" s="243" t="s">
        <v>1</v>
      </c>
      <c r="F749" s="244" t="s">
        <v>1079</v>
      </c>
      <c r="G749" s="241"/>
      <c r="H749" s="245">
        <v>21.920000000000002</v>
      </c>
      <c r="I749" s="246"/>
      <c r="J749" s="241"/>
      <c r="K749" s="241"/>
      <c r="L749" s="247"/>
      <c r="M749" s="248"/>
      <c r="N749" s="249"/>
      <c r="O749" s="249"/>
      <c r="P749" s="249"/>
      <c r="Q749" s="249"/>
      <c r="R749" s="249"/>
      <c r="S749" s="249"/>
      <c r="T749" s="250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51" t="s">
        <v>169</v>
      </c>
      <c r="AU749" s="251" t="s">
        <v>85</v>
      </c>
      <c r="AV749" s="13" t="s">
        <v>85</v>
      </c>
      <c r="AW749" s="13" t="s">
        <v>32</v>
      </c>
      <c r="AX749" s="13" t="s">
        <v>76</v>
      </c>
      <c r="AY749" s="251" t="s">
        <v>160</v>
      </c>
    </row>
    <row r="750" s="14" customFormat="1">
      <c r="A750" s="14"/>
      <c r="B750" s="252"/>
      <c r="C750" s="253"/>
      <c r="D750" s="242" t="s">
        <v>169</v>
      </c>
      <c r="E750" s="254" t="s">
        <v>1</v>
      </c>
      <c r="F750" s="255" t="s">
        <v>171</v>
      </c>
      <c r="G750" s="253"/>
      <c r="H750" s="256">
        <v>21.920000000000002</v>
      </c>
      <c r="I750" s="257"/>
      <c r="J750" s="253"/>
      <c r="K750" s="253"/>
      <c r="L750" s="258"/>
      <c r="M750" s="259"/>
      <c r="N750" s="260"/>
      <c r="O750" s="260"/>
      <c r="P750" s="260"/>
      <c r="Q750" s="260"/>
      <c r="R750" s="260"/>
      <c r="S750" s="260"/>
      <c r="T750" s="261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62" t="s">
        <v>169</v>
      </c>
      <c r="AU750" s="262" t="s">
        <v>85</v>
      </c>
      <c r="AV750" s="14" t="s">
        <v>172</v>
      </c>
      <c r="AW750" s="14" t="s">
        <v>32</v>
      </c>
      <c r="AX750" s="14" t="s">
        <v>76</v>
      </c>
      <c r="AY750" s="262" t="s">
        <v>160</v>
      </c>
    </row>
    <row r="751" s="15" customFormat="1">
      <c r="A751" s="15"/>
      <c r="B751" s="263"/>
      <c r="C751" s="264"/>
      <c r="D751" s="242" t="s">
        <v>169</v>
      </c>
      <c r="E751" s="265" t="s">
        <v>1</v>
      </c>
      <c r="F751" s="266" t="s">
        <v>173</v>
      </c>
      <c r="G751" s="264"/>
      <c r="H751" s="267">
        <v>189.12000000000001</v>
      </c>
      <c r="I751" s="268"/>
      <c r="J751" s="264"/>
      <c r="K751" s="264"/>
      <c r="L751" s="269"/>
      <c r="M751" s="270"/>
      <c r="N751" s="271"/>
      <c r="O751" s="271"/>
      <c r="P751" s="271"/>
      <c r="Q751" s="271"/>
      <c r="R751" s="271"/>
      <c r="S751" s="271"/>
      <c r="T751" s="272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73" t="s">
        <v>169</v>
      </c>
      <c r="AU751" s="273" t="s">
        <v>85</v>
      </c>
      <c r="AV751" s="15" t="s">
        <v>167</v>
      </c>
      <c r="AW751" s="15" t="s">
        <v>32</v>
      </c>
      <c r="AX751" s="15" t="s">
        <v>83</v>
      </c>
      <c r="AY751" s="273" t="s">
        <v>160</v>
      </c>
    </row>
    <row r="752" s="2" customFormat="1" ht="24.15" customHeight="1">
      <c r="A752" s="38"/>
      <c r="B752" s="39"/>
      <c r="C752" s="227" t="s">
        <v>1080</v>
      </c>
      <c r="D752" s="227" t="s">
        <v>162</v>
      </c>
      <c r="E752" s="228" t="s">
        <v>1081</v>
      </c>
      <c r="F752" s="229" t="s">
        <v>1082</v>
      </c>
      <c r="G752" s="230" t="s">
        <v>165</v>
      </c>
      <c r="H752" s="231">
        <v>167.19999999999999</v>
      </c>
      <c r="I752" s="232"/>
      <c r="J752" s="233">
        <f>ROUND(I752*H752,2)</f>
        <v>0</v>
      </c>
      <c r="K752" s="229" t="s">
        <v>166</v>
      </c>
      <c r="L752" s="44"/>
      <c r="M752" s="234" t="s">
        <v>1</v>
      </c>
      <c r="N752" s="235" t="s">
        <v>41</v>
      </c>
      <c r="O752" s="91"/>
      <c r="P752" s="236">
        <f>O752*H752</f>
        <v>0</v>
      </c>
      <c r="Q752" s="236">
        <v>0.0031800000000000001</v>
      </c>
      <c r="R752" s="236">
        <f>Q752*H752</f>
        <v>0.53169599999999995</v>
      </c>
      <c r="S752" s="236">
        <v>0</v>
      </c>
      <c r="T752" s="237">
        <f>S752*H752</f>
        <v>0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38" t="s">
        <v>238</v>
      </c>
      <c r="AT752" s="238" t="s">
        <v>162</v>
      </c>
      <c r="AU752" s="238" t="s">
        <v>85</v>
      </c>
      <c r="AY752" s="17" t="s">
        <v>160</v>
      </c>
      <c r="BE752" s="239">
        <f>IF(N752="základní",J752,0)</f>
        <v>0</v>
      </c>
      <c r="BF752" s="239">
        <f>IF(N752="snížená",J752,0)</f>
        <v>0</v>
      </c>
      <c r="BG752" s="239">
        <f>IF(N752="zákl. přenesená",J752,0)</f>
        <v>0</v>
      </c>
      <c r="BH752" s="239">
        <f>IF(N752="sníž. přenesená",J752,0)</f>
        <v>0</v>
      </c>
      <c r="BI752" s="239">
        <f>IF(N752="nulová",J752,0)</f>
        <v>0</v>
      </c>
      <c r="BJ752" s="17" t="s">
        <v>83</v>
      </c>
      <c r="BK752" s="239">
        <f>ROUND(I752*H752,2)</f>
        <v>0</v>
      </c>
      <c r="BL752" s="17" t="s">
        <v>238</v>
      </c>
      <c r="BM752" s="238" t="s">
        <v>1083</v>
      </c>
    </row>
    <row r="753" s="2" customFormat="1" ht="24.15" customHeight="1">
      <c r="A753" s="38"/>
      <c r="B753" s="39"/>
      <c r="C753" s="227" t="s">
        <v>1084</v>
      </c>
      <c r="D753" s="227" t="s">
        <v>162</v>
      </c>
      <c r="E753" s="228" t="s">
        <v>1085</v>
      </c>
      <c r="F753" s="229" t="s">
        <v>1086</v>
      </c>
      <c r="G753" s="230" t="s">
        <v>165</v>
      </c>
      <c r="H753" s="231">
        <v>189.12000000000001</v>
      </c>
      <c r="I753" s="232"/>
      <c r="J753" s="233">
        <f>ROUND(I753*H753,2)</f>
        <v>0</v>
      </c>
      <c r="K753" s="229" t="s">
        <v>166</v>
      </c>
      <c r="L753" s="44"/>
      <c r="M753" s="234" t="s">
        <v>1</v>
      </c>
      <c r="N753" s="235" t="s">
        <v>41</v>
      </c>
      <c r="O753" s="91"/>
      <c r="P753" s="236">
        <f>O753*H753</f>
        <v>0</v>
      </c>
      <c r="Q753" s="236">
        <v>0.00020000000000000001</v>
      </c>
      <c r="R753" s="236">
        <f>Q753*H753</f>
        <v>0.037824000000000003</v>
      </c>
      <c r="S753" s="236">
        <v>0</v>
      </c>
      <c r="T753" s="237">
        <f>S753*H753</f>
        <v>0</v>
      </c>
      <c r="U753" s="38"/>
      <c r="V753" s="38"/>
      <c r="W753" s="38"/>
      <c r="X753" s="38"/>
      <c r="Y753" s="38"/>
      <c r="Z753" s="38"/>
      <c r="AA753" s="38"/>
      <c r="AB753" s="38"/>
      <c r="AC753" s="38"/>
      <c r="AD753" s="38"/>
      <c r="AE753" s="38"/>
      <c r="AR753" s="238" t="s">
        <v>238</v>
      </c>
      <c r="AT753" s="238" t="s">
        <v>162</v>
      </c>
      <c r="AU753" s="238" t="s">
        <v>85</v>
      </c>
      <c r="AY753" s="17" t="s">
        <v>160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7" t="s">
        <v>83</v>
      </c>
      <c r="BK753" s="239">
        <f>ROUND(I753*H753,2)</f>
        <v>0</v>
      </c>
      <c r="BL753" s="17" t="s">
        <v>238</v>
      </c>
      <c r="BM753" s="238" t="s">
        <v>1087</v>
      </c>
    </row>
    <row r="754" s="2" customFormat="1" ht="24.15" customHeight="1">
      <c r="A754" s="38"/>
      <c r="B754" s="39"/>
      <c r="C754" s="227" t="s">
        <v>1088</v>
      </c>
      <c r="D754" s="227" t="s">
        <v>162</v>
      </c>
      <c r="E754" s="228" t="s">
        <v>1089</v>
      </c>
      <c r="F754" s="229" t="s">
        <v>1090</v>
      </c>
      <c r="G754" s="230" t="s">
        <v>165</v>
      </c>
      <c r="H754" s="231">
        <v>189.12000000000001</v>
      </c>
      <c r="I754" s="232"/>
      <c r="J754" s="233">
        <f>ROUND(I754*H754,2)</f>
        <v>0</v>
      </c>
      <c r="K754" s="229" t="s">
        <v>166</v>
      </c>
      <c r="L754" s="44"/>
      <c r="M754" s="234" t="s">
        <v>1</v>
      </c>
      <c r="N754" s="235" t="s">
        <v>41</v>
      </c>
      <c r="O754" s="91"/>
      <c r="P754" s="236">
        <f>O754*H754</f>
        <v>0</v>
      </c>
      <c r="Q754" s="236">
        <v>0.00029</v>
      </c>
      <c r="R754" s="236">
        <f>Q754*H754</f>
        <v>0.054844799999999999</v>
      </c>
      <c r="S754" s="236">
        <v>0</v>
      </c>
      <c r="T754" s="237">
        <f>S754*H754</f>
        <v>0</v>
      </c>
      <c r="U754" s="38"/>
      <c r="V754" s="38"/>
      <c r="W754" s="38"/>
      <c r="X754" s="38"/>
      <c r="Y754" s="38"/>
      <c r="Z754" s="38"/>
      <c r="AA754" s="38"/>
      <c r="AB754" s="38"/>
      <c r="AC754" s="38"/>
      <c r="AD754" s="38"/>
      <c r="AE754" s="38"/>
      <c r="AR754" s="238" t="s">
        <v>238</v>
      </c>
      <c r="AT754" s="238" t="s">
        <v>162</v>
      </c>
      <c r="AU754" s="238" t="s">
        <v>85</v>
      </c>
      <c r="AY754" s="17" t="s">
        <v>160</v>
      </c>
      <c r="BE754" s="239">
        <f>IF(N754="základní",J754,0)</f>
        <v>0</v>
      </c>
      <c r="BF754" s="239">
        <f>IF(N754="snížená",J754,0)</f>
        <v>0</v>
      </c>
      <c r="BG754" s="239">
        <f>IF(N754="zákl. přenesená",J754,0)</f>
        <v>0</v>
      </c>
      <c r="BH754" s="239">
        <f>IF(N754="sníž. přenesená",J754,0)</f>
        <v>0</v>
      </c>
      <c r="BI754" s="239">
        <f>IF(N754="nulová",J754,0)</f>
        <v>0</v>
      </c>
      <c r="BJ754" s="17" t="s">
        <v>83</v>
      </c>
      <c r="BK754" s="239">
        <f>ROUND(I754*H754,2)</f>
        <v>0</v>
      </c>
      <c r="BL754" s="17" t="s">
        <v>238</v>
      </c>
      <c r="BM754" s="238" t="s">
        <v>1091</v>
      </c>
    </row>
    <row r="755" s="12" customFormat="1" ht="22.8" customHeight="1">
      <c r="A755" s="12"/>
      <c r="B755" s="211"/>
      <c r="C755" s="212"/>
      <c r="D755" s="213" t="s">
        <v>75</v>
      </c>
      <c r="E755" s="225" t="s">
        <v>1092</v>
      </c>
      <c r="F755" s="225" t="s">
        <v>1093</v>
      </c>
      <c r="G755" s="212"/>
      <c r="H755" s="212"/>
      <c r="I755" s="215"/>
      <c r="J755" s="226">
        <f>BK755</f>
        <v>0</v>
      </c>
      <c r="K755" s="212"/>
      <c r="L755" s="217"/>
      <c r="M755" s="218"/>
      <c r="N755" s="219"/>
      <c r="O755" s="219"/>
      <c r="P755" s="220">
        <f>SUM(P756:P773)</f>
        <v>0</v>
      </c>
      <c r="Q755" s="219"/>
      <c r="R755" s="220">
        <f>SUM(R756:R773)</f>
        <v>0.14068</v>
      </c>
      <c r="S755" s="219"/>
      <c r="T755" s="221">
        <f>SUM(T756:T773)</f>
        <v>0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22" t="s">
        <v>85</v>
      </c>
      <c r="AT755" s="223" t="s">
        <v>75</v>
      </c>
      <c r="AU755" s="223" t="s">
        <v>83</v>
      </c>
      <c r="AY755" s="222" t="s">
        <v>160</v>
      </c>
      <c r="BK755" s="224">
        <f>SUM(BK756:BK773)</f>
        <v>0</v>
      </c>
    </row>
    <row r="756" s="2" customFormat="1" ht="33" customHeight="1">
      <c r="A756" s="38"/>
      <c r="B756" s="39"/>
      <c r="C756" s="227" t="s">
        <v>1094</v>
      </c>
      <c r="D756" s="227" t="s">
        <v>162</v>
      </c>
      <c r="E756" s="228" t="s">
        <v>1095</v>
      </c>
      <c r="F756" s="229" t="s">
        <v>1096</v>
      </c>
      <c r="G756" s="230" t="s">
        <v>463</v>
      </c>
      <c r="H756" s="231">
        <v>37</v>
      </c>
      <c r="I756" s="232"/>
      <c r="J756" s="233">
        <f>ROUND(I756*H756,2)</f>
        <v>0</v>
      </c>
      <c r="K756" s="229" t="s">
        <v>166</v>
      </c>
      <c r="L756" s="44"/>
      <c r="M756" s="234" t="s">
        <v>1</v>
      </c>
      <c r="N756" s="235" t="s">
        <v>41</v>
      </c>
      <c r="O756" s="91"/>
      <c r="P756" s="236">
        <f>O756*H756</f>
        <v>0</v>
      </c>
      <c r="Q756" s="236">
        <v>0</v>
      </c>
      <c r="R756" s="236">
        <f>Q756*H756</f>
        <v>0</v>
      </c>
      <c r="S756" s="236">
        <v>0</v>
      </c>
      <c r="T756" s="237">
        <f>S756*H756</f>
        <v>0</v>
      </c>
      <c r="U756" s="38"/>
      <c r="V756" s="38"/>
      <c r="W756" s="38"/>
      <c r="X756" s="38"/>
      <c r="Y756" s="38"/>
      <c r="Z756" s="38"/>
      <c r="AA756" s="38"/>
      <c r="AB756" s="38"/>
      <c r="AC756" s="38"/>
      <c r="AD756" s="38"/>
      <c r="AE756" s="38"/>
      <c r="AR756" s="238" t="s">
        <v>238</v>
      </c>
      <c r="AT756" s="238" t="s">
        <v>162</v>
      </c>
      <c r="AU756" s="238" t="s">
        <v>85</v>
      </c>
      <c r="AY756" s="17" t="s">
        <v>160</v>
      </c>
      <c r="BE756" s="239">
        <f>IF(N756="základní",J756,0)</f>
        <v>0</v>
      </c>
      <c r="BF756" s="239">
        <f>IF(N756="snížená",J756,0)</f>
        <v>0</v>
      </c>
      <c r="BG756" s="239">
        <f>IF(N756="zákl. přenesená",J756,0)</f>
        <v>0</v>
      </c>
      <c r="BH756" s="239">
        <f>IF(N756="sníž. přenesená",J756,0)</f>
        <v>0</v>
      </c>
      <c r="BI756" s="239">
        <f>IF(N756="nulová",J756,0)</f>
        <v>0</v>
      </c>
      <c r="BJ756" s="17" t="s">
        <v>83</v>
      </c>
      <c r="BK756" s="239">
        <f>ROUND(I756*H756,2)</f>
        <v>0</v>
      </c>
      <c r="BL756" s="17" t="s">
        <v>238</v>
      </c>
      <c r="BM756" s="238" t="s">
        <v>1097</v>
      </c>
    </row>
    <row r="757" s="13" customFormat="1">
      <c r="A757" s="13"/>
      <c r="B757" s="240"/>
      <c r="C757" s="241"/>
      <c r="D757" s="242" t="s">
        <v>169</v>
      </c>
      <c r="E757" s="243" t="s">
        <v>1</v>
      </c>
      <c r="F757" s="244" t="s">
        <v>1098</v>
      </c>
      <c r="G757" s="241"/>
      <c r="H757" s="245">
        <v>37</v>
      </c>
      <c r="I757" s="246"/>
      <c r="J757" s="241"/>
      <c r="K757" s="241"/>
      <c r="L757" s="247"/>
      <c r="M757" s="248"/>
      <c r="N757" s="249"/>
      <c r="O757" s="249"/>
      <c r="P757" s="249"/>
      <c r="Q757" s="249"/>
      <c r="R757" s="249"/>
      <c r="S757" s="249"/>
      <c r="T757" s="250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1" t="s">
        <v>169</v>
      </c>
      <c r="AU757" s="251" t="s">
        <v>85</v>
      </c>
      <c r="AV757" s="13" t="s">
        <v>85</v>
      </c>
      <c r="AW757" s="13" t="s">
        <v>32</v>
      </c>
      <c r="AX757" s="13" t="s">
        <v>76</v>
      </c>
      <c r="AY757" s="251" t="s">
        <v>160</v>
      </c>
    </row>
    <row r="758" s="14" customFormat="1">
      <c r="A758" s="14"/>
      <c r="B758" s="252"/>
      <c r="C758" s="253"/>
      <c r="D758" s="242" t="s">
        <v>169</v>
      </c>
      <c r="E758" s="254" t="s">
        <v>1</v>
      </c>
      <c r="F758" s="255" t="s">
        <v>171</v>
      </c>
      <c r="G758" s="253"/>
      <c r="H758" s="256">
        <v>37</v>
      </c>
      <c r="I758" s="257"/>
      <c r="J758" s="253"/>
      <c r="K758" s="253"/>
      <c r="L758" s="258"/>
      <c r="M758" s="259"/>
      <c r="N758" s="260"/>
      <c r="O758" s="260"/>
      <c r="P758" s="260"/>
      <c r="Q758" s="260"/>
      <c r="R758" s="260"/>
      <c r="S758" s="260"/>
      <c r="T758" s="261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2" t="s">
        <v>169</v>
      </c>
      <c r="AU758" s="262" t="s">
        <v>85</v>
      </c>
      <c r="AV758" s="14" t="s">
        <v>172</v>
      </c>
      <c r="AW758" s="14" t="s">
        <v>32</v>
      </c>
      <c r="AX758" s="14" t="s">
        <v>76</v>
      </c>
      <c r="AY758" s="262" t="s">
        <v>160</v>
      </c>
    </row>
    <row r="759" s="15" customFormat="1">
      <c r="A759" s="15"/>
      <c r="B759" s="263"/>
      <c r="C759" s="264"/>
      <c r="D759" s="242" t="s">
        <v>169</v>
      </c>
      <c r="E759" s="265" t="s">
        <v>1</v>
      </c>
      <c r="F759" s="266" t="s">
        <v>173</v>
      </c>
      <c r="G759" s="264"/>
      <c r="H759" s="267">
        <v>37</v>
      </c>
      <c r="I759" s="268"/>
      <c r="J759" s="264"/>
      <c r="K759" s="264"/>
      <c r="L759" s="269"/>
      <c r="M759" s="270"/>
      <c r="N759" s="271"/>
      <c r="O759" s="271"/>
      <c r="P759" s="271"/>
      <c r="Q759" s="271"/>
      <c r="R759" s="271"/>
      <c r="S759" s="271"/>
      <c r="T759" s="272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73" t="s">
        <v>169</v>
      </c>
      <c r="AU759" s="273" t="s">
        <v>85</v>
      </c>
      <c r="AV759" s="15" t="s">
        <v>167</v>
      </c>
      <c r="AW759" s="15" t="s">
        <v>32</v>
      </c>
      <c r="AX759" s="15" t="s">
        <v>83</v>
      </c>
      <c r="AY759" s="273" t="s">
        <v>160</v>
      </c>
    </row>
    <row r="760" s="2" customFormat="1" ht="24.15" customHeight="1">
      <c r="A760" s="38"/>
      <c r="B760" s="39"/>
      <c r="C760" s="274" t="s">
        <v>1099</v>
      </c>
      <c r="D760" s="274" t="s">
        <v>211</v>
      </c>
      <c r="E760" s="275" t="s">
        <v>1100</v>
      </c>
      <c r="F760" s="276" t="s">
        <v>1101</v>
      </c>
      <c r="G760" s="277" t="s">
        <v>165</v>
      </c>
      <c r="H760" s="278">
        <v>89.280000000000001</v>
      </c>
      <c r="I760" s="279"/>
      <c r="J760" s="280">
        <f>ROUND(I760*H760,2)</f>
        <v>0</v>
      </c>
      <c r="K760" s="276" t="s">
        <v>166</v>
      </c>
      <c r="L760" s="281"/>
      <c r="M760" s="282" t="s">
        <v>1</v>
      </c>
      <c r="N760" s="283" t="s">
        <v>41</v>
      </c>
      <c r="O760" s="91"/>
      <c r="P760" s="236">
        <f>O760*H760</f>
        <v>0</v>
      </c>
      <c r="Q760" s="236">
        <v>0.001</v>
      </c>
      <c r="R760" s="236">
        <f>Q760*H760</f>
        <v>0.089279999999999998</v>
      </c>
      <c r="S760" s="236">
        <v>0</v>
      </c>
      <c r="T760" s="237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38" t="s">
        <v>319</v>
      </c>
      <c r="AT760" s="238" t="s">
        <v>211</v>
      </c>
      <c r="AU760" s="238" t="s">
        <v>85</v>
      </c>
      <c r="AY760" s="17" t="s">
        <v>160</v>
      </c>
      <c r="BE760" s="239">
        <f>IF(N760="základní",J760,0)</f>
        <v>0</v>
      </c>
      <c r="BF760" s="239">
        <f>IF(N760="snížená",J760,0)</f>
        <v>0</v>
      </c>
      <c r="BG760" s="239">
        <f>IF(N760="zákl. přenesená",J760,0)</f>
        <v>0</v>
      </c>
      <c r="BH760" s="239">
        <f>IF(N760="sníž. přenesená",J760,0)</f>
        <v>0</v>
      </c>
      <c r="BI760" s="239">
        <f>IF(N760="nulová",J760,0)</f>
        <v>0</v>
      </c>
      <c r="BJ760" s="17" t="s">
        <v>83</v>
      </c>
      <c r="BK760" s="239">
        <f>ROUND(I760*H760,2)</f>
        <v>0</v>
      </c>
      <c r="BL760" s="17" t="s">
        <v>238</v>
      </c>
      <c r="BM760" s="238" t="s">
        <v>1102</v>
      </c>
    </row>
    <row r="761" s="13" customFormat="1">
      <c r="A761" s="13"/>
      <c r="B761" s="240"/>
      <c r="C761" s="241"/>
      <c r="D761" s="242" t="s">
        <v>169</v>
      </c>
      <c r="E761" s="243" t="s">
        <v>1</v>
      </c>
      <c r="F761" s="244" t="s">
        <v>1103</v>
      </c>
      <c r="G761" s="241"/>
      <c r="H761" s="245">
        <v>89.280000000000001</v>
      </c>
      <c r="I761" s="246"/>
      <c r="J761" s="241"/>
      <c r="K761" s="241"/>
      <c r="L761" s="247"/>
      <c r="M761" s="248"/>
      <c r="N761" s="249"/>
      <c r="O761" s="249"/>
      <c r="P761" s="249"/>
      <c r="Q761" s="249"/>
      <c r="R761" s="249"/>
      <c r="S761" s="249"/>
      <c r="T761" s="250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51" t="s">
        <v>169</v>
      </c>
      <c r="AU761" s="251" t="s">
        <v>85</v>
      </c>
      <c r="AV761" s="13" t="s">
        <v>85</v>
      </c>
      <c r="AW761" s="13" t="s">
        <v>32</v>
      </c>
      <c r="AX761" s="13" t="s">
        <v>76</v>
      </c>
      <c r="AY761" s="251" t="s">
        <v>160</v>
      </c>
    </row>
    <row r="762" s="14" customFormat="1">
      <c r="A762" s="14"/>
      <c r="B762" s="252"/>
      <c r="C762" s="253"/>
      <c r="D762" s="242" t="s">
        <v>169</v>
      </c>
      <c r="E762" s="254" t="s">
        <v>1</v>
      </c>
      <c r="F762" s="255" t="s">
        <v>171</v>
      </c>
      <c r="G762" s="253"/>
      <c r="H762" s="256">
        <v>89.280000000000001</v>
      </c>
      <c r="I762" s="257"/>
      <c r="J762" s="253"/>
      <c r="K762" s="253"/>
      <c r="L762" s="258"/>
      <c r="M762" s="259"/>
      <c r="N762" s="260"/>
      <c r="O762" s="260"/>
      <c r="P762" s="260"/>
      <c r="Q762" s="260"/>
      <c r="R762" s="260"/>
      <c r="S762" s="260"/>
      <c r="T762" s="261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62" t="s">
        <v>169</v>
      </c>
      <c r="AU762" s="262" t="s">
        <v>85</v>
      </c>
      <c r="AV762" s="14" t="s">
        <v>172</v>
      </c>
      <c r="AW762" s="14" t="s">
        <v>32</v>
      </c>
      <c r="AX762" s="14" t="s">
        <v>76</v>
      </c>
      <c r="AY762" s="262" t="s">
        <v>160</v>
      </c>
    </row>
    <row r="763" s="15" customFormat="1">
      <c r="A763" s="15"/>
      <c r="B763" s="263"/>
      <c r="C763" s="264"/>
      <c r="D763" s="242" t="s">
        <v>169</v>
      </c>
      <c r="E763" s="265" t="s">
        <v>1</v>
      </c>
      <c r="F763" s="266" t="s">
        <v>173</v>
      </c>
      <c r="G763" s="264"/>
      <c r="H763" s="267">
        <v>89.280000000000001</v>
      </c>
      <c r="I763" s="268"/>
      <c r="J763" s="264"/>
      <c r="K763" s="264"/>
      <c r="L763" s="269"/>
      <c r="M763" s="270"/>
      <c r="N763" s="271"/>
      <c r="O763" s="271"/>
      <c r="P763" s="271"/>
      <c r="Q763" s="271"/>
      <c r="R763" s="271"/>
      <c r="S763" s="271"/>
      <c r="T763" s="272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73" t="s">
        <v>169</v>
      </c>
      <c r="AU763" s="273" t="s">
        <v>85</v>
      </c>
      <c r="AV763" s="15" t="s">
        <v>167</v>
      </c>
      <c r="AW763" s="15" t="s">
        <v>32</v>
      </c>
      <c r="AX763" s="15" t="s">
        <v>83</v>
      </c>
      <c r="AY763" s="273" t="s">
        <v>160</v>
      </c>
    </row>
    <row r="764" s="2" customFormat="1" ht="24.15" customHeight="1">
      <c r="A764" s="38"/>
      <c r="B764" s="39"/>
      <c r="C764" s="274" t="s">
        <v>1104</v>
      </c>
      <c r="D764" s="274" t="s">
        <v>211</v>
      </c>
      <c r="E764" s="275" t="s">
        <v>1105</v>
      </c>
      <c r="F764" s="276" t="s">
        <v>1106</v>
      </c>
      <c r="G764" s="277" t="s">
        <v>165</v>
      </c>
      <c r="H764" s="278">
        <v>14.4</v>
      </c>
      <c r="I764" s="279"/>
      <c r="J764" s="280">
        <f>ROUND(I764*H764,2)</f>
        <v>0</v>
      </c>
      <c r="K764" s="276" t="s">
        <v>166</v>
      </c>
      <c r="L764" s="281"/>
      <c r="M764" s="282" t="s">
        <v>1</v>
      </c>
      <c r="N764" s="283" t="s">
        <v>41</v>
      </c>
      <c r="O764" s="91"/>
      <c r="P764" s="236">
        <f>O764*H764</f>
        <v>0</v>
      </c>
      <c r="Q764" s="236">
        <v>0.001</v>
      </c>
      <c r="R764" s="236">
        <f>Q764*H764</f>
        <v>0.014400000000000001</v>
      </c>
      <c r="S764" s="236">
        <v>0</v>
      </c>
      <c r="T764" s="237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38" t="s">
        <v>319</v>
      </c>
      <c r="AT764" s="238" t="s">
        <v>211</v>
      </c>
      <c r="AU764" s="238" t="s">
        <v>85</v>
      </c>
      <c r="AY764" s="17" t="s">
        <v>160</v>
      </c>
      <c r="BE764" s="239">
        <f>IF(N764="základní",J764,0)</f>
        <v>0</v>
      </c>
      <c r="BF764" s="239">
        <f>IF(N764="snížená",J764,0)</f>
        <v>0</v>
      </c>
      <c r="BG764" s="239">
        <f>IF(N764="zákl. přenesená",J764,0)</f>
        <v>0</v>
      </c>
      <c r="BH764" s="239">
        <f>IF(N764="sníž. přenesená",J764,0)</f>
        <v>0</v>
      </c>
      <c r="BI764" s="239">
        <f>IF(N764="nulová",J764,0)</f>
        <v>0</v>
      </c>
      <c r="BJ764" s="17" t="s">
        <v>83</v>
      </c>
      <c r="BK764" s="239">
        <f>ROUND(I764*H764,2)</f>
        <v>0</v>
      </c>
      <c r="BL764" s="17" t="s">
        <v>238</v>
      </c>
      <c r="BM764" s="238" t="s">
        <v>1107</v>
      </c>
    </row>
    <row r="765" s="13" customFormat="1">
      <c r="A765" s="13"/>
      <c r="B765" s="240"/>
      <c r="C765" s="241"/>
      <c r="D765" s="242" t="s">
        <v>169</v>
      </c>
      <c r="E765" s="243" t="s">
        <v>1</v>
      </c>
      <c r="F765" s="244" t="s">
        <v>1108</v>
      </c>
      <c r="G765" s="241"/>
      <c r="H765" s="245">
        <v>14.4</v>
      </c>
      <c r="I765" s="246"/>
      <c r="J765" s="241"/>
      <c r="K765" s="241"/>
      <c r="L765" s="247"/>
      <c r="M765" s="248"/>
      <c r="N765" s="249"/>
      <c r="O765" s="249"/>
      <c r="P765" s="249"/>
      <c r="Q765" s="249"/>
      <c r="R765" s="249"/>
      <c r="S765" s="249"/>
      <c r="T765" s="250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51" t="s">
        <v>169</v>
      </c>
      <c r="AU765" s="251" t="s">
        <v>85</v>
      </c>
      <c r="AV765" s="13" t="s">
        <v>85</v>
      </c>
      <c r="AW765" s="13" t="s">
        <v>32</v>
      </c>
      <c r="AX765" s="13" t="s">
        <v>76</v>
      </c>
      <c r="AY765" s="251" t="s">
        <v>160</v>
      </c>
    </row>
    <row r="766" s="14" customFormat="1">
      <c r="A766" s="14"/>
      <c r="B766" s="252"/>
      <c r="C766" s="253"/>
      <c r="D766" s="242" t="s">
        <v>169</v>
      </c>
      <c r="E766" s="254" t="s">
        <v>1</v>
      </c>
      <c r="F766" s="255" t="s">
        <v>171</v>
      </c>
      <c r="G766" s="253"/>
      <c r="H766" s="256">
        <v>14.4</v>
      </c>
      <c r="I766" s="257"/>
      <c r="J766" s="253"/>
      <c r="K766" s="253"/>
      <c r="L766" s="258"/>
      <c r="M766" s="259"/>
      <c r="N766" s="260"/>
      <c r="O766" s="260"/>
      <c r="P766" s="260"/>
      <c r="Q766" s="260"/>
      <c r="R766" s="260"/>
      <c r="S766" s="260"/>
      <c r="T766" s="261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62" t="s">
        <v>169</v>
      </c>
      <c r="AU766" s="262" t="s">
        <v>85</v>
      </c>
      <c r="AV766" s="14" t="s">
        <v>172</v>
      </c>
      <c r="AW766" s="14" t="s">
        <v>32</v>
      </c>
      <c r="AX766" s="14" t="s">
        <v>76</v>
      </c>
      <c r="AY766" s="262" t="s">
        <v>160</v>
      </c>
    </row>
    <row r="767" s="15" customFormat="1">
      <c r="A767" s="15"/>
      <c r="B767" s="263"/>
      <c r="C767" s="264"/>
      <c r="D767" s="242" t="s">
        <v>169</v>
      </c>
      <c r="E767" s="265" t="s">
        <v>1</v>
      </c>
      <c r="F767" s="266" t="s">
        <v>173</v>
      </c>
      <c r="G767" s="264"/>
      <c r="H767" s="267">
        <v>14.4</v>
      </c>
      <c r="I767" s="268"/>
      <c r="J767" s="264"/>
      <c r="K767" s="264"/>
      <c r="L767" s="269"/>
      <c r="M767" s="270"/>
      <c r="N767" s="271"/>
      <c r="O767" s="271"/>
      <c r="P767" s="271"/>
      <c r="Q767" s="271"/>
      <c r="R767" s="271"/>
      <c r="S767" s="271"/>
      <c r="T767" s="272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73" t="s">
        <v>169</v>
      </c>
      <c r="AU767" s="273" t="s">
        <v>85</v>
      </c>
      <c r="AV767" s="15" t="s">
        <v>167</v>
      </c>
      <c r="AW767" s="15" t="s">
        <v>32</v>
      </c>
      <c r="AX767" s="15" t="s">
        <v>83</v>
      </c>
      <c r="AY767" s="273" t="s">
        <v>160</v>
      </c>
    </row>
    <row r="768" s="2" customFormat="1" ht="37.8" customHeight="1">
      <c r="A768" s="38"/>
      <c r="B768" s="39"/>
      <c r="C768" s="227" t="s">
        <v>1109</v>
      </c>
      <c r="D768" s="227" t="s">
        <v>162</v>
      </c>
      <c r="E768" s="228" t="s">
        <v>1110</v>
      </c>
      <c r="F768" s="229" t="s">
        <v>1111</v>
      </c>
      <c r="G768" s="230" t="s">
        <v>463</v>
      </c>
      <c r="H768" s="231">
        <v>37</v>
      </c>
      <c r="I768" s="232"/>
      <c r="J768" s="233">
        <f>ROUND(I768*H768,2)</f>
        <v>0</v>
      </c>
      <c r="K768" s="229" t="s">
        <v>166</v>
      </c>
      <c r="L768" s="44"/>
      <c r="M768" s="234" t="s">
        <v>1</v>
      </c>
      <c r="N768" s="235" t="s">
        <v>41</v>
      </c>
      <c r="O768" s="91"/>
      <c r="P768" s="236">
        <f>O768*H768</f>
        <v>0</v>
      </c>
      <c r="Q768" s="236">
        <v>0</v>
      </c>
      <c r="R768" s="236">
        <f>Q768*H768</f>
        <v>0</v>
      </c>
      <c r="S768" s="236">
        <v>0</v>
      </c>
      <c r="T768" s="237">
        <f>S768*H768</f>
        <v>0</v>
      </c>
      <c r="U768" s="38"/>
      <c r="V768" s="38"/>
      <c r="W768" s="38"/>
      <c r="X768" s="38"/>
      <c r="Y768" s="38"/>
      <c r="Z768" s="38"/>
      <c r="AA768" s="38"/>
      <c r="AB768" s="38"/>
      <c r="AC768" s="38"/>
      <c r="AD768" s="38"/>
      <c r="AE768" s="38"/>
      <c r="AR768" s="238" t="s">
        <v>238</v>
      </c>
      <c r="AT768" s="238" t="s">
        <v>162</v>
      </c>
      <c r="AU768" s="238" t="s">
        <v>85</v>
      </c>
      <c r="AY768" s="17" t="s">
        <v>160</v>
      </c>
      <c r="BE768" s="239">
        <f>IF(N768="základní",J768,0)</f>
        <v>0</v>
      </c>
      <c r="BF768" s="239">
        <f>IF(N768="snížená",J768,0)</f>
        <v>0</v>
      </c>
      <c r="BG768" s="239">
        <f>IF(N768="zákl. přenesená",J768,0)</f>
        <v>0</v>
      </c>
      <c r="BH768" s="239">
        <f>IF(N768="sníž. přenesená",J768,0)</f>
        <v>0</v>
      </c>
      <c r="BI768" s="239">
        <f>IF(N768="nulová",J768,0)</f>
        <v>0</v>
      </c>
      <c r="BJ768" s="17" t="s">
        <v>83</v>
      </c>
      <c r="BK768" s="239">
        <f>ROUND(I768*H768,2)</f>
        <v>0</v>
      </c>
      <c r="BL768" s="17" t="s">
        <v>238</v>
      </c>
      <c r="BM768" s="238" t="s">
        <v>1112</v>
      </c>
    </row>
    <row r="769" s="13" customFormat="1">
      <c r="A769" s="13"/>
      <c r="B769" s="240"/>
      <c r="C769" s="241"/>
      <c r="D769" s="242" t="s">
        <v>169</v>
      </c>
      <c r="E769" s="243" t="s">
        <v>1</v>
      </c>
      <c r="F769" s="244" t="s">
        <v>1113</v>
      </c>
      <c r="G769" s="241"/>
      <c r="H769" s="245">
        <v>37</v>
      </c>
      <c r="I769" s="246"/>
      <c r="J769" s="241"/>
      <c r="K769" s="241"/>
      <c r="L769" s="247"/>
      <c r="M769" s="248"/>
      <c r="N769" s="249"/>
      <c r="O769" s="249"/>
      <c r="P769" s="249"/>
      <c r="Q769" s="249"/>
      <c r="R769" s="249"/>
      <c r="S769" s="249"/>
      <c r="T769" s="250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1" t="s">
        <v>169</v>
      </c>
      <c r="AU769" s="251" t="s">
        <v>85</v>
      </c>
      <c r="AV769" s="13" t="s">
        <v>85</v>
      </c>
      <c r="AW769" s="13" t="s">
        <v>32</v>
      </c>
      <c r="AX769" s="13" t="s">
        <v>76</v>
      </c>
      <c r="AY769" s="251" t="s">
        <v>160</v>
      </c>
    </row>
    <row r="770" s="14" customFormat="1">
      <c r="A770" s="14"/>
      <c r="B770" s="252"/>
      <c r="C770" s="253"/>
      <c r="D770" s="242" t="s">
        <v>169</v>
      </c>
      <c r="E770" s="254" t="s">
        <v>1</v>
      </c>
      <c r="F770" s="255" t="s">
        <v>171</v>
      </c>
      <c r="G770" s="253"/>
      <c r="H770" s="256">
        <v>37</v>
      </c>
      <c r="I770" s="257"/>
      <c r="J770" s="253"/>
      <c r="K770" s="253"/>
      <c r="L770" s="258"/>
      <c r="M770" s="259"/>
      <c r="N770" s="260"/>
      <c r="O770" s="260"/>
      <c r="P770" s="260"/>
      <c r="Q770" s="260"/>
      <c r="R770" s="260"/>
      <c r="S770" s="260"/>
      <c r="T770" s="261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2" t="s">
        <v>169</v>
      </c>
      <c r="AU770" s="262" t="s">
        <v>85</v>
      </c>
      <c r="AV770" s="14" t="s">
        <v>172</v>
      </c>
      <c r="AW770" s="14" t="s">
        <v>32</v>
      </c>
      <c r="AX770" s="14" t="s">
        <v>76</v>
      </c>
      <c r="AY770" s="262" t="s">
        <v>160</v>
      </c>
    </row>
    <row r="771" s="15" customFormat="1">
      <c r="A771" s="15"/>
      <c r="B771" s="263"/>
      <c r="C771" s="264"/>
      <c r="D771" s="242" t="s">
        <v>169</v>
      </c>
      <c r="E771" s="265" t="s">
        <v>1</v>
      </c>
      <c r="F771" s="266" t="s">
        <v>173</v>
      </c>
      <c r="G771" s="264"/>
      <c r="H771" s="267">
        <v>37</v>
      </c>
      <c r="I771" s="268"/>
      <c r="J771" s="264"/>
      <c r="K771" s="264"/>
      <c r="L771" s="269"/>
      <c r="M771" s="270"/>
      <c r="N771" s="271"/>
      <c r="O771" s="271"/>
      <c r="P771" s="271"/>
      <c r="Q771" s="271"/>
      <c r="R771" s="271"/>
      <c r="S771" s="271"/>
      <c r="T771" s="272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73" t="s">
        <v>169</v>
      </c>
      <c r="AU771" s="273" t="s">
        <v>85</v>
      </c>
      <c r="AV771" s="15" t="s">
        <v>167</v>
      </c>
      <c r="AW771" s="15" t="s">
        <v>32</v>
      </c>
      <c r="AX771" s="15" t="s">
        <v>83</v>
      </c>
      <c r="AY771" s="273" t="s">
        <v>160</v>
      </c>
    </row>
    <row r="772" s="2" customFormat="1" ht="33" customHeight="1">
      <c r="A772" s="38"/>
      <c r="B772" s="39"/>
      <c r="C772" s="274" t="s">
        <v>1114</v>
      </c>
      <c r="D772" s="274" t="s">
        <v>211</v>
      </c>
      <c r="E772" s="275" t="s">
        <v>1115</v>
      </c>
      <c r="F772" s="276" t="s">
        <v>1116</v>
      </c>
      <c r="G772" s="277" t="s">
        <v>463</v>
      </c>
      <c r="H772" s="278">
        <v>37</v>
      </c>
      <c r="I772" s="279"/>
      <c r="J772" s="280">
        <f>ROUND(I772*H772,2)</f>
        <v>0</v>
      </c>
      <c r="K772" s="276" t="s">
        <v>166</v>
      </c>
      <c r="L772" s="281"/>
      <c r="M772" s="282" t="s">
        <v>1</v>
      </c>
      <c r="N772" s="283" t="s">
        <v>41</v>
      </c>
      <c r="O772" s="91"/>
      <c r="P772" s="236">
        <f>O772*H772</f>
        <v>0</v>
      </c>
      <c r="Q772" s="236">
        <v>0.001</v>
      </c>
      <c r="R772" s="236">
        <f>Q772*H772</f>
        <v>0.036999999999999998</v>
      </c>
      <c r="S772" s="236">
        <v>0</v>
      </c>
      <c r="T772" s="237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38" t="s">
        <v>319</v>
      </c>
      <c r="AT772" s="238" t="s">
        <v>211</v>
      </c>
      <c r="AU772" s="238" t="s">
        <v>85</v>
      </c>
      <c r="AY772" s="17" t="s">
        <v>160</v>
      </c>
      <c r="BE772" s="239">
        <f>IF(N772="základní",J772,0)</f>
        <v>0</v>
      </c>
      <c r="BF772" s="239">
        <f>IF(N772="snížená",J772,0)</f>
        <v>0</v>
      </c>
      <c r="BG772" s="239">
        <f>IF(N772="zákl. přenesená",J772,0)</f>
        <v>0</v>
      </c>
      <c r="BH772" s="239">
        <f>IF(N772="sníž. přenesená",J772,0)</f>
        <v>0</v>
      </c>
      <c r="BI772" s="239">
        <f>IF(N772="nulová",J772,0)</f>
        <v>0</v>
      </c>
      <c r="BJ772" s="17" t="s">
        <v>83</v>
      </c>
      <c r="BK772" s="239">
        <f>ROUND(I772*H772,2)</f>
        <v>0</v>
      </c>
      <c r="BL772" s="17" t="s">
        <v>238</v>
      </c>
      <c r="BM772" s="238" t="s">
        <v>1117</v>
      </c>
    </row>
    <row r="773" s="2" customFormat="1" ht="24.15" customHeight="1">
      <c r="A773" s="38"/>
      <c r="B773" s="39"/>
      <c r="C773" s="227" t="s">
        <v>1118</v>
      </c>
      <c r="D773" s="227" t="s">
        <v>162</v>
      </c>
      <c r="E773" s="228" t="s">
        <v>1119</v>
      </c>
      <c r="F773" s="229" t="s">
        <v>1120</v>
      </c>
      <c r="G773" s="230" t="s">
        <v>656</v>
      </c>
      <c r="H773" s="284"/>
      <c r="I773" s="232"/>
      <c r="J773" s="233">
        <f>ROUND(I773*H773,2)</f>
        <v>0</v>
      </c>
      <c r="K773" s="229" t="s">
        <v>166</v>
      </c>
      <c r="L773" s="44"/>
      <c r="M773" s="234" t="s">
        <v>1</v>
      </c>
      <c r="N773" s="235" t="s">
        <v>41</v>
      </c>
      <c r="O773" s="91"/>
      <c r="P773" s="236">
        <f>O773*H773</f>
        <v>0</v>
      </c>
      <c r="Q773" s="236">
        <v>0</v>
      </c>
      <c r="R773" s="236">
        <f>Q773*H773</f>
        <v>0</v>
      </c>
      <c r="S773" s="236">
        <v>0</v>
      </c>
      <c r="T773" s="237">
        <f>S773*H773</f>
        <v>0</v>
      </c>
      <c r="U773" s="38"/>
      <c r="V773" s="38"/>
      <c r="W773" s="38"/>
      <c r="X773" s="38"/>
      <c r="Y773" s="38"/>
      <c r="Z773" s="38"/>
      <c r="AA773" s="38"/>
      <c r="AB773" s="38"/>
      <c r="AC773" s="38"/>
      <c r="AD773" s="38"/>
      <c r="AE773" s="38"/>
      <c r="AR773" s="238" t="s">
        <v>238</v>
      </c>
      <c r="AT773" s="238" t="s">
        <v>162</v>
      </c>
      <c r="AU773" s="238" t="s">
        <v>85</v>
      </c>
      <c r="AY773" s="17" t="s">
        <v>160</v>
      </c>
      <c r="BE773" s="239">
        <f>IF(N773="základní",J773,0)</f>
        <v>0</v>
      </c>
      <c r="BF773" s="239">
        <f>IF(N773="snížená",J773,0)</f>
        <v>0</v>
      </c>
      <c r="BG773" s="239">
        <f>IF(N773="zákl. přenesená",J773,0)</f>
        <v>0</v>
      </c>
      <c r="BH773" s="239">
        <f>IF(N773="sníž. přenesená",J773,0)</f>
        <v>0</v>
      </c>
      <c r="BI773" s="239">
        <f>IF(N773="nulová",J773,0)</f>
        <v>0</v>
      </c>
      <c r="BJ773" s="17" t="s">
        <v>83</v>
      </c>
      <c r="BK773" s="239">
        <f>ROUND(I773*H773,2)</f>
        <v>0</v>
      </c>
      <c r="BL773" s="17" t="s">
        <v>238</v>
      </c>
      <c r="BM773" s="238" t="s">
        <v>1121</v>
      </c>
    </row>
    <row r="774" s="12" customFormat="1" ht="25.92" customHeight="1">
      <c r="A774" s="12"/>
      <c r="B774" s="211"/>
      <c r="C774" s="212"/>
      <c r="D774" s="213" t="s">
        <v>75</v>
      </c>
      <c r="E774" s="214" t="s">
        <v>1122</v>
      </c>
      <c r="F774" s="214" t="s">
        <v>1123</v>
      </c>
      <c r="G774" s="212"/>
      <c r="H774" s="212"/>
      <c r="I774" s="215"/>
      <c r="J774" s="216">
        <f>BK774</f>
        <v>0</v>
      </c>
      <c r="K774" s="212"/>
      <c r="L774" s="217"/>
      <c r="M774" s="218"/>
      <c r="N774" s="219"/>
      <c r="O774" s="219"/>
      <c r="P774" s="220">
        <f>P775+P778+P781</f>
        <v>0</v>
      </c>
      <c r="Q774" s="219"/>
      <c r="R774" s="220">
        <f>R775+R778+R781</f>
        <v>0</v>
      </c>
      <c r="S774" s="219"/>
      <c r="T774" s="221">
        <f>T775+T778+T781</f>
        <v>0</v>
      </c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R774" s="222" t="s">
        <v>186</v>
      </c>
      <c r="AT774" s="223" t="s">
        <v>75</v>
      </c>
      <c r="AU774" s="223" t="s">
        <v>76</v>
      </c>
      <c r="AY774" s="222" t="s">
        <v>160</v>
      </c>
      <c r="BK774" s="224">
        <f>BK775+BK778+BK781</f>
        <v>0</v>
      </c>
    </row>
    <row r="775" s="12" customFormat="1" ht="22.8" customHeight="1">
      <c r="A775" s="12"/>
      <c r="B775" s="211"/>
      <c r="C775" s="212"/>
      <c r="D775" s="213" t="s">
        <v>75</v>
      </c>
      <c r="E775" s="225" t="s">
        <v>1124</v>
      </c>
      <c r="F775" s="225" t="s">
        <v>1125</v>
      </c>
      <c r="G775" s="212"/>
      <c r="H775" s="212"/>
      <c r="I775" s="215"/>
      <c r="J775" s="226">
        <f>BK775</f>
        <v>0</v>
      </c>
      <c r="K775" s="212"/>
      <c r="L775" s="217"/>
      <c r="M775" s="218"/>
      <c r="N775" s="219"/>
      <c r="O775" s="219"/>
      <c r="P775" s="220">
        <f>SUM(P776:P777)</f>
        <v>0</v>
      </c>
      <c r="Q775" s="219"/>
      <c r="R775" s="220">
        <f>SUM(R776:R777)</f>
        <v>0</v>
      </c>
      <c r="S775" s="219"/>
      <c r="T775" s="221">
        <f>SUM(T776:T777)</f>
        <v>0</v>
      </c>
      <c r="U775" s="12"/>
      <c r="V775" s="12"/>
      <c r="W775" s="12"/>
      <c r="X775" s="12"/>
      <c r="Y775" s="12"/>
      <c r="Z775" s="12"/>
      <c r="AA775" s="12"/>
      <c r="AB775" s="12"/>
      <c r="AC775" s="12"/>
      <c r="AD775" s="12"/>
      <c r="AE775" s="12"/>
      <c r="AR775" s="222" t="s">
        <v>186</v>
      </c>
      <c r="AT775" s="223" t="s">
        <v>75</v>
      </c>
      <c r="AU775" s="223" t="s">
        <v>83</v>
      </c>
      <c r="AY775" s="222" t="s">
        <v>160</v>
      </c>
      <c r="BK775" s="224">
        <f>SUM(BK776:BK777)</f>
        <v>0</v>
      </c>
    </row>
    <row r="776" s="2" customFormat="1" ht="16.5" customHeight="1">
      <c r="A776" s="38"/>
      <c r="B776" s="39"/>
      <c r="C776" s="227" t="s">
        <v>1126</v>
      </c>
      <c r="D776" s="227" t="s">
        <v>162</v>
      </c>
      <c r="E776" s="228" t="s">
        <v>1127</v>
      </c>
      <c r="F776" s="229" t="s">
        <v>1128</v>
      </c>
      <c r="G776" s="230" t="s">
        <v>474</v>
      </c>
      <c r="H776" s="231">
        <v>1</v>
      </c>
      <c r="I776" s="232"/>
      <c r="J776" s="233">
        <f>ROUND(I776*H776,2)</f>
        <v>0</v>
      </c>
      <c r="K776" s="229" t="s">
        <v>1</v>
      </c>
      <c r="L776" s="44"/>
      <c r="M776" s="234" t="s">
        <v>1</v>
      </c>
      <c r="N776" s="235" t="s">
        <v>41</v>
      </c>
      <c r="O776" s="91"/>
      <c r="P776" s="236">
        <f>O776*H776</f>
        <v>0</v>
      </c>
      <c r="Q776" s="236">
        <v>0</v>
      </c>
      <c r="R776" s="236">
        <f>Q776*H776</f>
        <v>0</v>
      </c>
      <c r="S776" s="236">
        <v>0</v>
      </c>
      <c r="T776" s="237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38" t="s">
        <v>1129</v>
      </c>
      <c r="AT776" s="238" t="s">
        <v>162</v>
      </c>
      <c r="AU776" s="238" t="s">
        <v>85</v>
      </c>
      <c r="AY776" s="17" t="s">
        <v>160</v>
      </c>
      <c r="BE776" s="239">
        <f>IF(N776="základní",J776,0)</f>
        <v>0</v>
      </c>
      <c r="BF776" s="239">
        <f>IF(N776="snížená",J776,0)</f>
        <v>0</v>
      </c>
      <c r="BG776" s="239">
        <f>IF(N776="zákl. přenesená",J776,0)</f>
        <v>0</v>
      </c>
      <c r="BH776" s="239">
        <f>IF(N776="sníž. přenesená",J776,0)</f>
        <v>0</v>
      </c>
      <c r="BI776" s="239">
        <f>IF(N776="nulová",J776,0)</f>
        <v>0</v>
      </c>
      <c r="BJ776" s="17" t="s">
        <v>83</v>
      </c>
      <c r="BK776" s="239">
        <f>ROUND(I776*H776,2)</f>
        <v>0</v>
      </c>
      <c r="BL776" s="17" t="s">
        <v>1129</v>
      </c>
      <c r="BM776" s="238" t="s">
        <v>1130</v>
      </c>
    </row>
    <row r="777" s="2" customFormat="1" ht="16.5" customHeight="1">
      <c r="A777" s="38"/>
      <c r="B777" s="39"/>
      <c r="C777" s="227" t="s">
        <v>1131</v>
      </c>
      <c r="D777" s="227" t="s">
        <v>162</v>
      </c>
      <c r="E777" s="228" t="s">
        <v>1132</v>
      </c>
      <c r="F777" s="229" t="s">
        <v>1133</v>
      </c>
      <c r="G777" s="230" t="s">
        <v>474</v>
      </c>
      <c r="H777" s="231">
        <v>1</v>
      </c>
      <c r="I777" s="232"/>
      <c r="J777" s="233">
        <f>ROUND(I777*H777,2)</f>
        <v>0</v>
      </c>
      <c r="K777" s="229" t="s">
        <v>166</v>
      </c>
      <c r="L777" s="44"/>
      <c r="M777" s="234" t="s">
        <v>1</v>
      </c>
      <c r="N777" s="235" t="s">
        <v>41</v>
      </c>
      <c r="O777" s="91"/>
      <c r="P777" s="236">
        <f>O777*H777</f>
        <v>0</v>
      </c>
      <c r="Q777" s="236">
        <v>0</v>
      </c>
      <c r="R777" s="236">
        <f>Q777*H777</f>
        <v>0</v>
      </c>
      <c r="S777" s="236">
        <v>0</v>
      </c>
      <c r="T777" s="237">
        <f>S777*H777</f>
        <v>0</v>
      </c>
      <c r="U777" s="38"/>
      <c r="V777" s="38"/>
      <c r="W777" s="38"/>
      <c r="X777" s="38"/>
      <c r="Y777" s="38"/>
      <c r="Z777" s="38"/>
      <c r="AA777" s="38"/>
      <c r="AB777" s="38"/>
      <c r="AC777" s="38"/>
      <c r="AD777" s="38"/>
      <c r="AE777" s="38"/>
      <c r="AR777" s="238" t="s">
        <v>1129</v>
      </c>
      <c r="AT777" s="238" t="s">
        <v>162</v>
      </c>
      <c r="AU777" s="238" t="s">
        <v>85</v>
      </c>
      <c r="AY777" s="17" t="s">
        <v>160</v>
      </c>
      <c r="BE777" s="239">
        <f>IF(N777="základní",J777,0)</f>
        <v>0</v>
      </c>
      <c r="BF777" s="239">
        <f>IF(N777="snížená",J777,0)</f>
        <v>0</v>
      </c>
      <c r="BG777" s="239">
        <f>IF(N777="zákl. přenesená",J777,0)</f>
        <v>0</v>
      </c>
      <c r="BH777" s="239">
        <f>IF(N777="sníž. přenesená",J777,0)</f>
        <v>0</v>
      </c>
      <c r="BI777" s="239">
        <f>IF(N777="nulová",J777,0)</f>
        <v>0</v>
      </c>
      <c r="BJ777" s="17" t="s">
        <v>83</v>
      </c>
      <c r="BK777" s="239">
        <f>ROUND(I777*H777,2)</f>
        <v>0</v>
      </c>
      <c r="BL777" s="17" t="s">
        <v>1129</v>
      </c>
      <c r="BM777" s="238" t="s">
        <v>1134</v>
      </c>
    </row>
    <row r="778" s="12" customFormat="1" ht="22.8" customHeight="1">
      <c r="A778" s="12"/>
      <c r="B778" s="211"/>
      <c r="C778" s="212"/>
      <c r="D778" s="213" t="s">
        <v>75</v>
      </c>
      <c r="E778" s="225" t="s">
        <v>1135</v>
      </c>
      <c r="F778" s="225" t="s">
        <v>1136</v>
      </c>
      <c r="G778" s="212"/>
      <c r="H778" s="212"/>
      <c r="I778" s="215"/>
      <c r="J778" s="226">
        <f>BK778</f>
        <v>0</v>
      </c>
      <c r="K778" s="212"/>
      <c r="L778" s="217"/>
      <c r="M778" s="218"/>
      <c r="N778" s="219"/>
      <c r="O778" s="219"/>
      <c r="P778" s="220">
        <f>SUM(P779:P780)</f>
        <v>0</v>
      </c>
      <c r="Q778" s="219"/>
      <c r="R778" s="220">
        <f>SUM(R779:R780)</f>
        <v>0</v>
      </c>
      <c r="S778" s="219"/>
      <c r="T778" s="221">
        <f>SUM(T779:T780)</f>
        <v>0</v>
      </c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R778" s="222" t="s">
        <v>186</v>
      </c>
      <c r="AT778" s="223" t="s">
        <v>75</v>
      </c>
      <c r="AU778" s="223" t="s">
        <v>83</v>
      </c>
      <c r="AY778" s="222" t="s">
        <v>160</v>
      </c>
      <c r="BK778" s="224">
        <f>SUM(BK779:BK780)</f>
        <v>0</v>
      </c>
    </row>
    <row r="779" s="2" customFormat="1" ht="16.5" customHeight="1">
      <c r="A779" s="38"/>
      <c r="B779" s="39"/>
      <c r="C779" s="227" t="s">
        <v>1137</v>
      </c>
      <c r="D779" s="227" t="s">
        <v>162</v>
      </c>
      <c r="E779" s="228" t="s">
        <v>1138</v>
      </c>
      <c r="F779" s="229" t="s">
        <v>1136</v>
      </c>
      <c r="G779" s="230" t="s">
        <v>474</v>
      </c>
      <c r="H779" s="231">
        <v>1</v>
      </c>
      <c r="I779" s="232"/>
      <c r="J779" s="233">
        <f>ROUND(I779*H779,2)</f>
        <v>0</v>
      </c>
      <c r="K779" s="229" t="s">
        <v>166</v>
      </c>
      <c r="L779" s="44"/>
      <c r="M779" s="234" t="s">
        <v>1</v>
      </c>
      <c r="N779" s="235" t="s">
        <v>41</v>
      </c>
      <c r="O779" s="91"/>
      <c r="P779" s="236">
        <f>O779*H779</f>
        <v>0</v>
      </c>
      <c r="Q779" s="236">
        <v>0</v>
      </c>
      <c r="R779" s="236">
        <f>Q779*H779</f>
        <v>0</v>
      </c>
      <c r="S779" s="236">
        <v>0</v>
      </c>
      <c r="T779" s="237">
        <f>S779*H779</f>
        <v>0</v>
      </c>
      <c r="U779" s="38"/>
      <c r="V779" s="38"/>
      <c r="W779" s="38"/>
      <c r="X779" s="38"/>
      <c r="Y779" s="38"/>
      <c r="Z779" s="38"/>
      <c r="AA779" s="38"/>
      <c r="AB779" s="38"/>
      <c r="AC779" s="38"/>
      <c r="AD779" s="38"/>
      <c r="AE779" s="38"/>
      <c r="AR779" s="238" t="s">
        <v>1129</v>
      </c>
      <c r="AT779" s="238" t="s">
        <v>162</v>
      </c>
      <c r="AU779" s="238" t="s">
        <v>85</v>
      </c>
      <c r="AY779" s="17" t="s">
        <v>160</v>
      </c>
      <c r="BE779" s="239">
        <f>IF(N779="základní",J779,0)</f>
        <v>0</v>
      </c>
      <c r="BF779" s="239">
        <f>IF(N779="snížená",J779,0)</f>
        <v>0</v>
      </c>
      <c r="BG779" s="239">
        <f>IF(N779="zákl. přenesená",J779,0)</f>
        <v>0</v>
      </c>
      <c r="BH779" s="239">
        <f>IF(N779="sníž. přenesená",J779,0)</f>
        <v>0</v>
      </c>
      <c r="BI779" s="239">
        <f>IF(N779="nulová",J779,0)</f>
        <v>0</v>
      </c>
      <c r="BJ779" s="17" t="s">
        <v>83</v>
      </c>
      <c r="BK779" s="239">
        <f>ROUND(I779*H779,2)</f>
        <v>0</v>
      </c>
      <c r="BL779" s="17" t="s">
        <v>1129</v>
      </c>
      <c r="BM779" s="238" t="s">
        <v>1139</v>
      </c>
    </row>
    <row r="780" s="2" customFormat="1" ht="16.5" customHeight="1">
      <c r="A780" s="38"/>
      <c r="B780" s="39"/>
      <c r="C780" s="227" t="s">
        <v>1140</v>
      </c>
      <c r="D780" s="227" t="s">
        <v>162</v>
      </c>
      <c r="E780" s="228" t="s">
        <v>1141</v>
      </c>
      <c r="F780" s="229" t="s">
        <v>1142</v>
      </c>
      <c r="G780" s="230" t="s">
        <v>474</v>
      </c>
      <c r="H780" s="231">
        <v>1</v>
      </c>
      <c r="I780" s="232"/>
      <c r="J780" s="233">
        <f>ROUND(I780*H780,2)</f>
        <v>0</v>
      </c>
      <c r="K780" s="229" t="s">
        <v>1</v>
      </c>
      <c r="L780" s="44"/>
      <c r="M780" s="234" t="s">
        <v>1</v>
      </c>
      <c r="N780" s="235" t="s">
        <v>41</v>
      </c>
      <c r="O780" s="91"/>
      <c r="P780" s="236">
        <f>O780*H780</f>
        <v>0</v>
      </c>
      <c r="Q780" s="236">
        <v>0</v>
      </c>
      <c r="R780" s="236">
        <f>Q780*H780</f>
        <v>0</v>
      </c>
      <c r="S780" s="236">
        <v>0</v>
      </c>
      <c r="T780" s="237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38" t="s">
        <v>1129</v>
      </c>
      <c r="AT780" s="238" t="s">
        <v>162</v>
      </c>
      <c r="AU780" s="238" t="s">
        <v>85</v>
      </c>
      <c r="AY780" s="17" t="s">
        <v>160</v>
      </c>
      <c r="BE780" s="239">
        <f>IF(N780="základní",J780,0)</f>
        <v>0</v>
      </c>
      <c r="BF780" s="239">
        <f>IF(N780="snížená",J780,0)</f>
        <v>0</v>
      </c>
      <c r="BG780" s="239">
        <f>IF(N780="zákl. přenesená",J780,0)</f>
        <v>0</v>
      </c>
      <c r="BH780" s="239">
        <f>IF(N780="sníž. přenesená",J780,0)</f>
        <v>0</v>
      </c>
      <c r="BI780" s="239">
        <f>IF(N780="nulová",J780,0)</f>
        <v>0</v>
      </c>
      <c r="BJ780" s="17" t="s">
        <v>83</v>
      </c>
      <c r="BK780" s="239">
        <f>ROUND(I780*H780,2)</f>
        <v>0</v>
      </c>
      <c r="BL780" s="17" t="s">
        <v>1129</v>
      </c>
      <c r="BM780" s="238" t="s">
        <v>1143</v>
      </c>
    </row>
    <row r="781" s="12" customFormat="1" ht="22.8" customHeight="1">
      <c r="A781" s="12"/>
      <c r="B781" s="211"/>
      <c r="C781" s="212"/>
      <c r="D781" s="213" t="s">
        <v>75</v>
      </c>
      <c r="E781" s="225" t="s">
        <v>1144</v>
      </c>
      <c r="F781" s="225" t="s">
        <v>1145</v>
      </c>
      <c r="G781" s="212"/>
      <c r="H781" s="212"/>
      <c r="I781" s="215"/>
      <c r="J781" s="226">
        <f>BK781</f>
        <v>0</v>
      </c>
      <c r="K781" s="212"/>
      <c r="L781" s="217"/>
      <c r="M781" s="218"/>
      <c r="N781" s="219"/>
      <c r="O781" s="219"/>
      <c r="P781" s="220">
        <f>SUM(P782:P784)</f>
        <v>0</v>
      </c>
      <c r="Q781" s="219"/>
      <c r="R781" s="220">
        <f>SUM(R782:R784)</f>
        <v>0</v>
      </c>
      <c r="S781" s="219"/>
      <c r="T781" s="221">
        <f>SUM(T782:T784)</f>
        <v>0</v>
      </c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R781" s="222" t="s">
        <v>186</v>
      </c>
      <c r="AT781" s="223" t="s">
        <v>75</v>
      </c>
      <c r="AU781" s="223" t="s">
        <v>83</v>
      </c>
      <c r="AY781" s="222" t="s">
        <v>160</v>
      </c>
      <c r="BK781" s="224">
        <f>SUM(BK782:BK784)</f>
        <v>0</v>
      </c>
    </row>
    <row r="782" s="2" customFormat="1" ht="16.5" customHeight="1">
      <c r="A782" s="38"/>
      <c r="B782" s="39"/>
      <c r="C782" s="227" t="s">
        <v>1146</v>
      </c>
      <c r="D782" s="227" t="s">
        <v>162</v>
      </c>
      <c r="E782" s="228" t="s">
        <v>1147</v>
      </c>
      <c r="F782" s="229" t="s">
        <v>1148</v>
      </c>
      <c r="G782" s="230" t="s">
        <v>474</v>
      </c>
      <c r="H782" s="231">
        <v>1</v>
      </c>
      <c r="I782" s="232"/>
      <c r="J782" s="233">
        <f>ROUND(I782*H782,2)</f>
        <v>0</v>
      </c>
      <c r="K782" s="229" t="s">
        <v>166</v>
      </c>
      <c r="L782" s="44"/>
      <c r="M782" s="234" t="s">
        <v>1</v>
      </c>
      <c r="N782" s="235" t="s">
        <v>41</v>
      </c>
      <c r="O782" s="91"/>
      <c r="P782" s="236">
        <f>O782*H782</f>
        <v>0</v>
      </c>
      <c r="Q782" s="236">
        <v>0</v>
      </c>
      <c r="R782" s="236">
        <f>Q782*H782</f>
        <v>0</v>
      </c>
      <c r="S782" s="236">
        <v>0</v>
      </c>
      <c r="T782" s="237">
        <f>S782*H782</f>
        <v>0</v>
      </c>
      <c r="U782" s="38"/>
      <c r="V782" s="38"/>
      <c r="W782" s="38"/>
      <c r="X782" s="38"/>
      <c r="Y782" s="38"/>
      <c r="Z782" s="38"/>
      <c r="AA782" s="38"/>
      <c r="AB782" s="38"/>
      <c r="AC782" s="38"/>
      <c r="AD782" s="38"/>
      <c r="AE782" s="38"/>
      <c r="AR782" s="238" t="s">
        <v>1129</v>
      </c>
      <c r="AT782" s="238" t="s">
        <v>162</v>
      </c>
      <c r="AU782" s="238" t="s">
        <v>85</v>
      </c>
      <c r="AY782" s="17" t="s">
        <v>160</v>
      </c>
      <c r="BE782" s="239">
        <f>IF(N782="základní",J782,0)</f>
        <v>0</v>
      </c>
      <c r="BF782" s="239">
        <f>IF(N782="snížená",J782,0)</f>
        <v>0</v>
      </c>
      <c r="BG782" s="239">
        <f>IF(N782="zákl. přenesená",J782,0)</f>
        <v>0</v>
      </c>
      <c r="BH782" s="239">
        <f>IF(N782="sníž. přenesená",J782,0)</f>
        <v>0</v>
      </c>
      <c r="BI782" s="239">
        <f>IF(N782="nulová",J782,0)</f>
        <v>0</v>
      </c>
      <c r="BJ782" s="17" t="s">
        <v>83</v>
      </c>
      <c r="BK782" s="239">
        <f>ROUND(I782*H782,2)</f>
        <v>0</v>
      </c>
      <c r="BL782" s="17" t="s">
        <v>1129</v>
      </c>
      <c r="BM782" s="238" t="s">
        <v>1149</v>
      </c>
    </row>
    <row r="783" s="2" customFormat="1" ht="16.5" customHeight="1">
      <c r="A783" s="38"/>
      <c r="B783" s="39"/>
      <c r="C783" s="227" t="s">
        <v>1150</v>
      </c>
      <c r="D783" s="227" t="s">
        <v>162</v>
      </c>
      <c r="E783" s="228" t="s">
        <v>1151</v>
      </c>
      <c r="F783" s="229" t="s">
        <v>1152</v>
      </c>
      <c r="G783" s="230" t="s">
        <v>474</v>
      </c>
      <c r="H783" s="231">
        <v>1</v>
      </c>
      <c r="I783" s="232"/>
      <c r="J783" s="233">
        <f>ROUND(I783*H783,2)</f>
        <v>0</v>
      </c>
      <c r="K783" s="229" t="s">
        <v>166</v>
      </c>
      <c r="L783" s="44"/>
      <c r="M783" s="234" t="s">
        <v>1</v>
      </c>
      <c r="N783" s="235" t="s">
        <v>41</v>
      </c>
      <c r="O783" s="91"/>
      <c r="P783" s="236">
        <f>O783*H783</f>
        <v>0</v>
      </c>
      <c r="Q783" s="236">
        <v>0</v>
      </c>
      <c r="R783" s="236">
        <f>Q783*H783</f>
        <v>0</v>
      </c>
      <c r="S783" s="236">
        <v>0</v>
      </c>
      <c r="T783" s="237">
        <f>S783*H783</f>
        <v>0</v>
      </c>
      <c r="U783" s="38"/>
      <c r="V783" s="38"/>
      <c r="W783" s="38"/>
      <c r="X783" s="38"/>
      <c r="Y783" s="38"/>
      <c r="Z783" s="38"/>
      <c r="AA783" s="38"/>
      <c r="AB783" s="38"/>
      <c r="AC783" s="38"/>
      <c r="AD783" s="38"/>
      <c r="AE783" s="38"/>
      <c r="AR783" s="238" t="s">
        <v>1129</v>
      </c>
      <c r="AT783" s="238" t="s">
        <v>162</v>
      </c>
      <c r="AU783" s="238" t="s">
        <v>85</v>
      </c>
      <c r="AY783" s="17" t="s">
        <v>160</v>
      </c>
      <c r="BE783" s="239">
        <f>IF(N783="základní",J783,0)</f>
        <v>0</v>
      </c>
      <c r="BF783" s="239">
        <f>IF(N783="snížená",J783,0)</f>
        <v>0</v>
      </c>
      <c r="BG783" s="239">
        <f>IF(N783="zákl. přenesená",J783,0)</f>
        <v>0</v>
      </c>
      <c r="BH783" s="239">
        <f>IF(N783="sníž. přenesená",J783,0)</f>
        <v>0</v>
      </c>
      <c r="BI783" s="239">
        <f>IF(N783="nulová",J783,0)</f>
        <v>0</v>
      </c>
      <c r="BJ783" s="17" t="s">
        <v>83</v>
      </c>
      <c r="BK783" s="239">
        <f>ROUND(I783*H783,2)</f>
        <v>0</v>
      </c>
      <c r="BL783" s="17" t="s">
        <v>1129</v>
      </c>
      <c r="BM783" s="238" t="s">
        <v>1153</v>
      </c>
    </row>
    <row r="784" s="2" customFormat="1" ht="16.5" customHeight="1">
      <c r="A784" s="38"/>
      <c r="B784" s="39"/>
      <c r="C784" s="227" t="s">
        <v>1154</v>
      </c>
      <c r="D784" s="227" t="s">
        <v>162</v>
      </c>
      <c r="E784" s="228" t="s">
        <v>1155</v>
      </c>
      <c r="F784" s="229" t="s">
        <v>1156</v>
      </c>
      <c r="G784" s="230" t="s">
        <v>474</v>
      </c>
      <c r="H784" s="231">
        <v>1</v>
      </c>
      <c r="I784" s="232"/>
      <c r="J784" s="233">
        <f>ROUND(I784*H784,2)</f>
        <v>0</v>
      </c>
      <c r="K784" s="229" t="s">
        <v>166</v>
      </c>
      <c r="L784" s="44"/>
      <c r="M784" s="285" t="s">
        <v>1</v>
      </c>
      <c r="N784" s="286" t="s">
        <v>41</v>
      </c>
      <c r="O784" s="287"/>
      <c r="P784" s="288">
        <f>O784*H784</f>
        <v>0</v>
      </c>
      <c r="Q784" s="288">
        <v>0</v>
      </c>
      <c r="R784" s="288">
        <f>Q784*H784</f>
        <v>0</v>
      </c>
      <c r="S784" s="288">
        <v>0</v>
      </c>
      <c r="T784" s="289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38" t="s">
        <v>1129</v>
      </c>
      <c r="AT784" s="238" t="s">
        <v>162</v>
      </c>
      <c r="AU784" s="238" t="s">
        <v>85</v>
      </c>
      <c r="AY784" s="17" t="s">
        <v>160</v>
      </c>
      <c r="BE784" s="239">
        <f>IF(N784="základní",J784,0)</f>
        <v>0</v>
      </c>
      <c r="BF784" s="239">
        <f>IF(N784="snížená",J784,0)</f>
        <v>0</v>
      </c>
      <c r="BG784" s="239">
        <f>IF(N784="zákl. přenesená",J784,0)</f>
        <v>0</v>
      </c>
      <c r="BH784" s="239">
        <f>IF(N784="sníž. přenesená",J784,0)</f>
        <v>0</v>
      </c>
      <c r="BI784" s="239">
        <f>IF(N784="nulová",J784,0)</f>
        <v>0</v>
      </c>
      <c r="BJ784" s="17" t="s">
        <v>83</v>
      </c>
      <c r="BK784" s="239">
        <f>ROUND(I784*H784,2)</f>
        <v>0</v>
      </c>
      <c r="BL784" s="17" t="s">
        <v>1129</v>
      </c>
      <c r="BM784" s="238" t="s">
        <v>1157</v>
      </c>
    </row>
    <row r="785" s="2" customFormat="1" ht="6.96" customHeight="1">
      <c r="A785" s="38"/>
      <c r="B785" s="66"/>
      <c r="C785" s="67"/>
      <c r="D785" s="67"/>
      <c r="E785" s="67"/>
      <c r="F785" s="67"/>
      <c r="G785" s="67"/>
      <c r="H785" s="67"/>
      <c r="I785" s="67"/>
      <c r="J785" s="67"/>
      <c r="K785" s="67"/>
      <c r="L785" s="44"/>
      <c r="M785" s="38"/>
      <c r="O785" s="38"/>
      <c r="P785" s="38"/>
      <c r="Q785" s="38"/>
      <c r="R785" s="38"/>
      <c r="S785" s="38"/>
      <c r="T785" s="38"/>
      <c r="U785" s="38"/>
      <c r="V785" s="38"/>
      <c r="W785" s="38"/>
      <c r="X785" s="38"/>
      <c r="Y785" s="38"/>
      <c r="Z785" s="38"/>
      <c r="AA785" s="38"/>
      <c r="AB785" s="38"/>
      <c r="AC785" s="38"/>
      <c r="AD785" s="38"/>
      <c r="AE785" s="38"/>
    </row>
  </sheetData>
  <sheetProtection sheet="1" autoFilter="0" formatColumns="0" formatRows="0" objects="1" scenarios="1" spinCount="100000" saltValue="ZVXAP5gKx/uOeBj2O9Zhuhr6BuC/5GTWsO07EBTvTYDzB3J0qlsTNVbnoR10lrQtdXzclPzRZvHeGogQ6McmsQ==" hashValue="NDg+tX+mBmcSxIQX+WF7cJYmgKrAGh7/mAOObAwe183lDqSh66HA+gLNp8/JLAQ30WEHMocl7RiGVBIZs6Qo6w==" algorithmName="SHA-512" password="CC35"/>
  <autoFilter ref="C143:K784"/>
  <mergeCells count="9">
    <mergeCell ref="E7:H7"/>
    <mergeCell ref="E9:H9"/>
    <mergeCell ref="E18:H18"/>
    <mergeCell ref="E27:H27"/>
    <mergeCell ref="E85:H85"/>
    <mergeCell ref="E87:H87"/>
    <mergeCell ref="E134:H134"/>
    <mergeCell ref="E136:H13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101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26.25" customHeight="1">
      <c r="B7" s="20"/>
      <c r="E7" s="152" t="str">
        <f>'Rekapitulace stavby'!K6</f>
        <v>Snížení energetické náročnosti budov v nemocnici Nový Bydžov - Objekt ubytovny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1158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1159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26. 7. 2024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">
        <v>1</v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">
        <v>1160</v>
      </c>
      <c r="F26" s="38"/>
      <c r="G26" s="38"/>
      <c r="H26" s="38"/>
      <c r="I26" s="151" t="s">
        <v>27</v>
      </c>
      <c r="J26" s="141" t="s">
        <v>1</v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36</v>
      </c>
      <c r="E32" s="38"/>
      <c r="F32" s="38"/>
      <c r="G32" s="38"/>
      <c r="H32" s="38"/>
      <c r="I32" s="38"/>
      <c r="J32" s="161">
        <f>ROUND(J129,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38</v>
      </c>
      <c r="G34" s="38"/>
      <c r="H34" s="38"/>
      <c r="I34" s="162" t="s">
        <v>37</v>
      </c>
      <c r="J34" s="162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40</v>
      </c>
      <c r="E35" s="151" t="s">
        <v>41</v>
      </c>
      <c r="F35" s="164">
        <f>ROUND((SUM(BE129:BE162)),  2)</f>
        <v>0</v>
      </c>
      <c r="G35" s="38"/>
      <c r="H35" s="38"/>
      <c r="I35" s="165">
        <v>0.20999999999999999</v>
      </c>
      <c r="J35" s="164">
        <f>ROUND(((SUM(BE129:BE162))*I35),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42</v>
      </c>
      <c r="F36" s="164">
        <f>ROUND((SUM(BF129:BF162)),  2)</f>
        <v>0</v>
      </c>
      <c r="G36" s="38"/>
      <c r="H36" s="38"/>
      <c r="I36" s="165">
        <v>0.12</v>
      </c>
      <c r="J36" s="164">
        <f>ROUND(((SUM(BF129:BF162))*I36),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43</v>
      </c>
      <c r="F37" s="164">
        <f>ROUND((SUM(BG129:BG162)),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44</v>
      </c>
      <c r="F38" s="164">
        <f>ROUND((SUM(BH129:BH162)),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45</v>
      </c>
      <c r="F39" s="164">
        <f>ROUND((SUM(BI129:BI162)),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4" t="str">
        <f>E7</f>
        <v>Snížení energetické náročnosti budov v nemocnici Nový Bydžov - Objekt ubytovny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1158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ZTI.A - Zdravotechnika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26. 7. 2024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ATELIER H1 &amp; ATELIER HÁJEK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Ing. Jana Křížková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115</v>
      </c>
      <c r="D98" s="40"/>
      <c r="E98" s="40"/>
      <c r="F98" s="40"/>
      <c r="G98" s="40"/>
      <c r="H98" s="40"/>
      <c r="I98" s="40"/>
      <c r="J98" s="110">
        <f>J129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9"/>
      <c r="C99" s="190"/>
      <c r="D99" s="191" t="s">
        <v>117</v>
      </c>
      <c r="E99" s="192"/>
      <c r="F99" s="192"/>
      <c r="G99" s="192"/>
      <c r="H99" s="192"/>
      <c r="I99" s="192"/>
      <c r="J99" s="193">
        <f>J130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118</v>
      </c>
      <c r="E100" s="197"/>
      <c r="F100" s="197"/>
      <c r="G100" s="197"/>
      <c r="H100" s="197"/>
      <c r="I100" s="197"/>
      <c r="J100" s="198">
        <f>J131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119</v>
      </c>
      <c r="E101" s="197"/>
      <c r="F101" s="197"/>
      <c r="G101" s="197"/>
      <c r="H101" s="197"/>
      <c r="I101" s="197"/>
      <c r="J101" s="198">
        <f>J146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120</v>
      </c>
      <c r="E102" s="197"/>
      <c r="F102" s="197"/>
      <c r="G102" s="197"/>
      <c r="H102" s="197"/>
      <c r="I102" s="197"/>
      <c r="J102" s="198">
        <f>J148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125</v>
      </c>
      <c r="E103" s="197"/>
      <c r="F103" s="197"/>
      <c r="G103" s="197"/>
      <c r="H103" s="197"/>
      <c r="I103" s="197"/>
      <c r="J103" s="198">
        <f>J151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9"/>
      <c r="C104" s="190"/>
      <c r="D104" s="191" t="s">
        <v>126</v>
      </c>
      <c r="E104" s="192"/>
      <c r="F104" s="192"/>
      <c r="G104" s="192"/>
      <c r="H104" s="192"/>
      <c r="I104" s="192"/>
      <c r="J104" s="193">
        <f>J153</f>
        <v>0</v>
      </c>
      <c r="K104" s="190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95"/>
      <c r="C105" s="133"/>
      <c r="D105" s="196" t="s">
        <v>129</v>
      </c>
      <c r="E105" s="197"/>
      <c r="F105" s="197"/>
      <c r="G105" s="197"/>
      <c r="H105" s="197"/>
      <c r="I105" s="197"/>
      <c r="J105" s="198">
        <f>J154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9"/>
      <c r="C106" s="190"/>
      <c r="D106" s="191" t="s">
        <v>141</v>
      </c>
      <c r="E106" s="192"/>
      <c r="F106" s="192"/>
      <c r="G106" s="192"/>
      <c r="H106" s="192"/>
      <c r="I106" s="192"/>
      <c r="J106" s="193">
        <f>J160</f>
        <v>0</v>
      </c>
      <c r="K106" s="190"/>
      <c r="L106" s="19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95"/>
      <c r="C107" s="133"/>
      <c r="D107" s="196" t="s">
        <v>142</v>
      </c>
      <c r="E107" s="197"/>
      <c r="F107" s="197"/>
      <c r="G107" s="197"/>
      <c r="H107" s="197"/>
      <c r="I107" s="197"/>
      <c r="J107" s="198">
        <f>J161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145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84" t="str">
        <f>E7</f>
        <v>Snížení energetické náročnosti budov v nemocnici Nový Bydžov - Objekt ubytovny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" customFormat="1" ht="12" customHeight="1">
      <c r="B118" s="21"/>
      <c r="C118" s="32" t="s">
        <v>110</v>
      </c>
      <c r="D118" s="22"/>
      <c r="E118" s="22"/>
      <c r="F118" s="22"/>
      <c r="G118" s="22"/>
      <c r="H118" s="22"/>
      <c r="I118" s="22"/>
      <c r="J118" s="22"/>
      <c r="K118" s="22"/>
      <c r="L118" s="20"/>
    </row>
    <row r="119" s="2" customFormat="1" ht="16.5" customHeight="1">
      <c r="A119" s="38"/>
      <c r="B119" s="39"/>
      <c r="C119" s="40"/>
      <c r="D119" s="40"/>
      <c r="E119" s="184" t="s">
        <v>111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1158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E11</f>
        <v>ZTI.A - Zdravotechnika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F14</f>
        <v xml:space="preserve"> </v>
      </c>
      <c r="G123" s="40"/>
      <c r="H123" s="40"/>
      <c r="I123" s="32" t="s">
        <v>22</v>
      </c>
      <c r="J123" s="79" t="str">
        <f>IF(J14="","",J14)</f>
        <v>26. 7. 2024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40.05" customHeight="1">
      <c r="A125" s="38"/>
      <c r="B125" s="39"/>
      <c r="C125" s="32" t="s">
        <v>24</v>
      </c>
      <c r="D125" s="40"/>
      <c r="E125" s="40"/>
      <c r="F125" s="27" t="str">
        <f>E17</f>
        <v>Královéhradecký kraj</v>
      </c>
      <c r="G125" s="40"/>
      <c r="H125" s="40"/>
      <c r="I125" s="32" t="s">
        <v>30</v>
      </c>
      <c r="J125" s="36" t="str">
        <f>E23</f>
        <v>ATELIER H1 &amp; ATELIER HÁJEK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IF(E20="","",E20)</f>
        <v>Vyplň údaj</v>
      </c>
      <c r="G126" s="40"/>
      <c r="H126" s="40"/>
      <c r="I126" s="32" t="s">
        <v>33</v>
      </c>
      <c r="J126" s="36" t="str">
        <f>E26</f>
        <v>Ing. Jana Křížková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200"/>
      <c r="B128" s="201"/>
      <c r="C128" s="202" t="s">
        <v>146</v>
      </c>
      <c r="D128" s="203" t="s">
        <v>61</v>
      </c>
      <c r="E128" s="203" t="s">
        <v>57</v>
      </c>
      <c r="F128" s="203" t="s">
        <v>58</v>
      </c>
      <c r="G128" s="203" t="s">
        <v>147</v>
      </c>
      <c r="H128" s="203" t="s">
        <v>148</v>
      </c>
      <c r="I128" s="203" t="s">
        <v>149</v>
      </c>
      <c r="J128" s="203" t="s">
        <v>114</v>
      </c>
      <c r="K128" s="204" t="s">
        <v>150</v>
      </c>
      <c r="L128" s="205"/>
      <c r="M128" s="100" t="s">
        <v>1</v>
      </c>
      <c r="N128" s="101" t="s">
        <v>40</v>
      </c>
      <c r="O128" s="101" t="s">
        <v>151</v>
      </c>
      <c r="P128" s="101" t="s">
        <v>152</v>
      </c>
      <c r="Q128" s="101" t="s">
        <v>153</v>
      </c>
      <c r="R128" s="101" t="s">
        <v>154</v>
      </c>
      <c r="S128" s="101" t="s">
        <v>155</v>
      </c>
      <c r="T128" s="102" t="s">
        <v>156</v>
      </c>
      <c r="U128" s="200"/>
      <c r="V128" s="200"/>
      <c r="W128" s="200"/>
      <c r="X128" s="200"/>
      <c r="Y128" s="200"/>
      <c r="Z128" s="200"/>
      <c r="AA128" s="200"/>
      <c r="AB128" s="200"/>
      <c r="AC128" s="200"/>
      <c r="AD128" s="200"/>
      <c r="AE128" s="200"/>
    </row>
    <row r="129" s="2" customFormat="1" ht="22.8" customHeight="1">
      <c r="A129" s="38"/>
      <c r="B129" s="39"/>
      <c r="C129" s="107" t="s">
        <v>157</v>
      </c>
      <c r="D129" s="40"/>
      <c r="E129" s="40"/>
      <c r="F129" s="40"/>
      <c r="G129" s="40"/>
      <c r="H129" s="40"/>
      <c r="I129" s="40"/>
      <c r="J129" s="206">
        <f>BK129</f>
        <v>0</v>
      </c>
      <c r="K129" s="40"/>
      <c r="L129" s="44"/>
      <c r="M129" s="103"/>
      <c r="N129" s="207"/>
      <c r="O129" s="104"/>
      <c r="P129" s="208">
        <f>P130+P153+P160</f>
        <v>0</v>
      </c>
      <c r="Q129" s="104"/>
      <c r="R129" s="208">
        <f>R130+R153+R160</f>
        <v>4.2872449999999995</v>
      </c>
      <c r="S129" s="104"/>
      <c r="T129" s="209">
        <f>T130+T153+T160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116</v>
      </c>
      <c r="BK129" s="210">
        <f>BK130+BK153+BK160</f>
        <v>0</v>
      </c>
    </row>
    <row r="130" s="12" customFormat="1" ht="25.92" customHeight="1">
      <c r="A130" s="12"/>
      <c r="B130" s="211"/>
      <c r="C130" s="212"/>
      <c r="D130" s="213" t="s">
        <v>75</v>
      </c>
      <c r="E130" s="214" t="s">
        <v>158</v>
      </c>
      <c r="F130" s="214" t="s">
        <v>159</v>
      </c>
      <c r="G130" s="212"/>
      <c r="H130" s="212"/>
      <c r="I130" s="215"/>
      <c r="J130" s="216">
        <f>BK130</f>
        <v>0</v>
      </c>
      <c r="K130" s="212"/>
      <c r="L130" s="217"/>
      <c r="M130" s="218"/>
      <c r="N130" s="219"/>
      <c r="O130" s="219"/>
      <c r="P130" s="220">
        <f>P131+P146+P148+P151</f>
        <v>0</v>
      </c>
      <c r="Q130" s="219"/>
      <c r="R130" s="220">
        <f>R131+R146+R148+R151</f>
        <v>4.2772249999999996</v>
      </c>
      <c r="S130" s="219"/>
      <c r="T130" s="221">
        <f>T131+T146+T148+T151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22" t="s">
        <v>83</v>
      </c>
      <c r="AT130" s="223" t="s">
        <v>75</v>
      </c>
      <c r="AU130" s="223" t="s">
        <v>76</v>
      </c>
      <c r="AY130" s="222" t="s">
        <v>160</v>
      </c>
      <c r="BK130" s="224">
        <f>BK131+BK146+BK148+BK151</f>
        <v>0</v>
      </c>
    </row>
    <row r="131" s="12" customFormat="1" ht="22.8" customHeight="1">
      <c r="A131" s="12"/>
      <c r="B131" s="211"/>
      <c r="C131" s="212"/>
      <c r="D131" s="213" t="s">
        <v>75</v>
      </c>
      <c r="E131" s="225" t="s">
        <v>83</v>
      </c>
      <c r="F131" s="225" t="s">
        <v>161</v>
      </c>
      <c r="G131" s="212"/>
      <c r="H131" s="212"/>
      <c r="I131" s="215"/>
      <c r="J131" s="226">
        <f>BK131</f>
        <v>0</v>
      </c>
      <c r="K131" s="212"/>
      <c r="L131" s="217"/>
      <c r="M131" s="218"/>
      <c r="N131" s="219"/>
      <c r="O131" s="219"/>
      <c r="P131" s="220">
        <f>SUM(P132:P145)</f>
        <v>0</v>
      </c>
      <c r="Q131" s="219"/>
      <c r="R131" s="220">
        <f>SUM(R132:R145)</f>
        <v>3.766</v>
      </c>
      <c r="S131" s="219"/>
      <c r="T131" s="221">
        <f>SUM(T132:T145)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83</v>
      </c>
      <c r="AT131" s="223" t="s">
        <v>75</v>
      </c>
      <c r="AU131" s="223" t="s">
        <v>83</v>
      </c>
      <c r="AY131" s="222" t="s">
        <v>160</v>
      </c>
      <c r="BK131" s="224">
        <f>SUM(BK132:BK145)</f>
        <v>0</v>
      </c>
    </row>
    <row r="132" s="2" customFormat="1" ht="49.05" customHeight="1">
      <c r="A132" s="38"/>
      <c r="B132" s="39"/>
      <c r="C132" s="227" t="s">
        <v>83</v>
      </c>
      <c r="D132" s="227" t="s">
        <v>162</v>
      </c>
      <c r="E132" s="228" t="s">
        <v>1161</v>
      </c>
      <c r="F132" s="229" t="s">
        <v>1162</v>
      </c>
      <c r="G132" s="230" t="s">
        <v>176</v>
      </c>
      <c r="H132" s="231">
        <v>9.9000000000000004</v>
      </c>
      <c r="I132" s="232"/>
      <c r="J132" s="233">
        <f>ROUND(I132*H132,2)</f>
        <v>0</v>
      </c>
      <c r="K132" s="229" t="s">
        <v>1163</v>
      </c>
      <c r="L132" s="44"/>
      <c r="M132" s="234" t="s">
        <v>1</v>
      </c>
      <c r="N132" s="235" t="s">
        <v>41</v>
      </c>
      <c r="O132" s="91"/>
      <c r="P132" s="236">
        <f>O132*H132</f>
        <v>0</v>
      </c>
      <c r="Q132" s="236">
        <v>0</v>
      </c>
      <c r="R132" s="236">
        <f>Q132*H132</f>
        <v>0</v>
      </c>
      <c r="S132" s="236">
        <v>0</v>
      </c>
      <c r="T132" s="23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8" t="s">
        <v>167</v>
      </c>
      <c r="AT132" s="238" t="s">
        <v>162</v>
      </c>
      <c r="AU132" s="238" t="s">
        <v>85</v>
      </c>
      <c r="AY132" s="17" t="s">
        <v>160</v>
      </c>
      <c r="BE132" s="239">
        <f>IF(N132="základní",J132,0)</f>
        <v>0</v>
      </c>
      <c r="BF132" s="239">
        <f>IF(N132="snížená",J132,0)</f>
        <v>0</v>
      </c>
      <c r="BG132" s="239">
        <f>IF(N132="zákl. přenesená",J132,0)</f>
        <v>0</v>
      </c>
      <c r="BH132" s="239">
        <f>IF(N132="sníž. přenesená",J132,0)</f>
        <v>0</v>
      </c>
      <c r="BI132" s="239">
        <f>IF(N132="nulová",J132,0)</f>
        <v>0</v>
      </c>
      <c r="BJ132" s="17" t="s">
        <v>83</v>
      </c>
      <c r="BK132" s="239">
        <f>ROUND(I132*H132,2)</f>
        <v>0</v>
      </c>
      <c r="BL132" s="17" t="s">
        <v>167</v>
      </c>
      <c r="BM132" s="238" t="s">
        <v>1164</v>
      </c>
    </row>
    <row r="133" s="13" customFormat="1">
      <c r="A133" s="13"/>
      <c r="B133" s="240"/>
      <c r="C133" s="241"/>
      <c r="D133" s="242" t="s">
        <v>169</v>
      </c>
      <c r="E133" s="243" t="s">
        <v>1</v>
      </c>
      <c r="F133" s="244" t="s">
        <v>1165</v>
      </c>
      <c r="G133" s="241"/>
      <c r="H133" s="245">
        <v>9.9000000000000004</v>
      </c>
      <c r="I133" s="246"/>
      <c r="J133" s="241"/>
      <c r="K133" s="241"/>
      <c r="L133" s="247"/>
      <c r="M133" s="248"/>
      <c r="N133" s="249"/>
      <c r="O133" s="249"/>
      <c r="P133" s="249"/>
      <c r="Q133" s="249"/>
      <c r="R133" s="249"/>
      <c r="S133" s="249"/>
      <c r="T133" s="25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1" t="s">
        <v>169</v>
      </c>
      <c r="AU133" s="251" t="s">
        <v>85</v>
      </c>
      <c r="AV133" s="13" t="s">
        <v>85</v>
      </c>
      <c r="AW133" s="13" t="s">
        <v>32</v>
      </c>
      <c r="AX133" s="13" t="s">
        <v>83</v>
      </c>
      <c r="AY133" s="251" t="s">
        <v>160</v>
      </c>
    </row>
    <row r="134" s="2" customFormat="1" ht="62.7" customHeight="1">
      <c r="A134" s="38"/>
      <c r="B134" s="39"/>
      <c r="C134" s="227" t="s">
        <v>85</v>
      </c>
      <c r="D134" s="227" t="s">
        <v>162</v>
      </c>
      <c r="E134" s="228" t="s">
        <v>1166</v>
      </c>
      <c r="F134" s="229" t="s">
        <v>1167</v>
      </c>
      <c r="G134" s="230" t="s">
        <v>176</v>
      </c>
      <c r="H134" s="231">
        <v>9.9000000000000004</v>
      </c>
      <c r="I134" s="232"/>
      <c r="J134" s="233">
        <f>ROUND(I134*H134,2)</f>
        <v>0</v>
      </c>
      <c r="K134" s="229" t="s">
        <v>1163</v>
      </c>
      <c r="L134" s="44"/>
      <c r="M134" s="234" t="s">
        <v>1</v>
      </c>
      <c r="N134" s="235" t="s">
        <v>41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167</v>
      </c>
      <c r="AT134" s="238" t="s">
        <v>162</v>
      </c>
      <c r="AU134" s="238" t="s">
        <v>85</v>
      </c>
      <c r="AY134" s="17" t="s">
        <v>160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83</v>
      </c>
      <c r="BK134" s="239">
        <f>ROUND(I134*H134,2)</f>
        <v>0</v>
      </c>
      <c r="BL134" s="17" t="s">
        <v>167</v>
      </c>
      <c r="BM134" s="238" t="s">
        <v>1168</v>
      </c>
    </row>
    <row r="135" s="2" customFormat="1" ht="44.25" customHeight="1">
      <c r="A135" s="38"/>
      <c r="B135" s="39"/>
      <c r="C135" s="227" t="s">
        <v>172</v>
      </c>
      <c r="D135" s="227" t="s">
        <v>162</v>
      </c>
      <c r="E135" s="228" t="s">
        <v>187</v>
      </c>
      <c r="F135" s="229" t="s">
        <v>1169</v>
      </c>
      <c r="G135" s="230" t="s">
        <v>176</v>
      </c>
      <c r="H135" s="231">
        <v>3.1499999999999999</v>
      </c>
      <c r="I135" s="232"/>
      <c r="J135" s="233">
        <f>ROUND(I135*H135,2)</f>
        <v>0</v>
      </c>
      <c r="K135" s="229" t="s">
        <v>1163</v>
      </c>
      <c r="L135" s="44"/>
      <c r="M135" s="234" t="s">
        <v>1</v>
      </c>
      <c r="N135" s="235" t="s">
        <v>41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167</v>
      </c>
      <c r="AT135" s="238" t="s">
        <v>162</v>
      </c>
      <c r="AU135" s="238" t="s">
        <v>85</v>
      </c>
      <c r="AY135" s="17" t="s">
        <v>160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83</v>
      </c>
      <c r="BK135" s="239">
        <f>ROUND(I135*H135,2)</f>
        <v>0</v>
      </c>
      <c r="BL135" s="17" t="s">
        <v>167</v>
      </c>
      <c r="BM135" s="238" t="s">
        <v>1170</v>
      </c>
    </row>
    <row r="136" s="13" customFormat="1">
      <c r="A136" s="13"/>
      <c r="B136" s="240"/>
      <c r="C136" s="241"/>
      <c r="D136" s="242" t="s">
        <v>169</v>
      </c>
      <c r="E136" s="243" t="s">
        <v>1</v>
      </c>
      <c r="F136" s="244" t="s">
        <v>1171</v>
      </c>
      <c r="G136" s="241"/>
      <c r="H136" s="245">
        <v>3.1499999999999999</v>
      </c>
      <c r="I136" s="246"/>
      <c r="J136" s="241"/>
      <c r="K136" s="241"/>
      <c r="L136" s="247"/>
      <c r="M136" s="248"/>
      <c r="N136" s="249"/>
      <c r="O136" s="249"/>
      <c r="P136" s="249"/>
      <c r="Q136" s="249"/>
      <c r="R136" s="249"/>
      <c r="S136" s="249"/>
      <c r="T136" s="25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1" t="s">
        <v>169</v>
      </c>
      <c r="AU136" s="251" t="s">
        <v>85</v>
      </c>
      <c r="AV136" s="13" t="s">
        <v>85</v>
      </c>
      <c r="AW136" s="13" t="s">
        <v>32</v>
      </c>
      <c r="AX136" s="13" t="s">
        <v>83</v>
      </c>
      <c r="AY136" s="251" t="s">
        <v>160</v>
      </c>
    </row>
    <row r="137" s="2" customFormat="1" ht="44.25" customHeight="1">
      <c r="A137" s="38"/>
      <c r="B137" s="39"/>
      <c r="C137" s="227" t="s">
        <v>167</v>
      </c>
      <c r="D137" s="227" t="s">
        <v>162</v>
      </c>
      <c r="E137" s="228" t="s">
        <v>192</v>
      </c>
      <c r="F137" s="229" t="s">
        <v>1172</v>
      </c>
      <c r="G137" s="230" t="s">
        <v>194</v>
      </c>
      <c r="H137" s="231">
        <v>5.2450000000000001</v>
      </c>
      <c r="I137" s="232"/>
      <c r="J137" s="233">
        <f>ROUND(I137*H137,2)</f>
        <v>0</v>
      </c>
      <c r="K137" s="229" t="s">
        <v>1163</v>
      </c>
      <c r="L137" s="44"/>
      <c r="M137" s="234" t="s">
        <v>1</v>
      </c>
      <c r="N137" s="235" t="s">
        <v>41</v>
      </c>
      <c r="O137" s="91"/>
      <c r="P137" s="236">
        <f>O137*H137</f>
        <v>0</v>
      </c>
      <c r="Q137" s="236">
        <v>0</v>
      </c>
      <c r="R137" s="236">
        <f>Q137*H137</f>
        <v>0</v>
      </c>
      <c r="S137" s="236">
        <v>0</v>
      </c>
      <c r="T137" s="23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8" t="s">
        <v>167</v>
      </c>
      <c r="AT137" s="238" t="s">
        <v>162</v>
      </c>
      <c r="AU137" s="238" t="s">
        <v>85</v>
      </c>
      <c r="AY137" s="17" t="s">
        <v>160</v>
      </c>
      <c r="BE137" s="239">
        <f>IF(N137="základní",J137,0)</f>
        <v>0</v>
      </c>
      <c r="BF137" s="239">
        <f>IF(N137="snížená",J137,0)</f>
        <v>0</v>
      </c>
      <c r="BG137" s="239">
        <f>IF(N137="zákl. přenesená",J137,0)</f>
        <v>0</v>
      </c>
      <c r="BH137" s="239">
        <f>IF(N137="sníž. přenesená",J137,0)</f>
        <v>0</v>
      </c>
      <c r="BI137" s="239">
        <f>IF(N137="nulová",J137,0)</f>
        <v>0</v>
      </c>
      <c r="BJ137" s="17" t="s">
        <v>83</v>
      </c>
      <c r="BK137" s="239">
        <f>ROUND(I137*H137,2)</f>
        <v>0</v>
      </c>
      <c r="BL137" s="17" t="s">
        <v>167</v>
      </c>
      <c r="BM137" s="238" t="s">
        <v>1173</v>
      </c>
    </row>
    <row r="138" s="13" customFormat="1">
      <c r="A138" s="13"/>
      <c r="B138" s="240"/>
      <c r="C138" s="241"/>
      <c r="D138" s="242" t="s">
        <v>169</v>
      </c>
      <c r="E138" s="243" t="s">
        <v>1</v>
      </c>
      <c r="F138" s="244" t="s">
        <v>1174</v>
      </c>
      <c r="G138" s="241"/>
      <c r="H138" s="245">
        <v>5.2450000000000001</v>
      </c>
      <c r="I138" s="246"/>
      <c r="J138" s="241"/>
      <c r="K138" s="241"/>
      <c r="L138" s="247"/>
      <c r="M138" s="248"/>
      <c r="N138" s="249"/>
      <c r="O138" s="249"/>
      <c r="P138" s="249"/>
      <c r="Q138" s="249"/>
      <c r="R138" s="249"/>
      <c r="S138" s="249"/>
      <c r="T138" s="25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1" t="s">
        <v>169</v>
      </c>
      <c r="AU138" s="251" t="s">
        <v>85</v>
      </c>
      <c r="AV138" s="13" t="s">
        <v>85</v>
      </c>
      <c r="AW138" s="13" t="s">
        <v>32</v>
      </c>
      <c r="AX138" s="13" t="s">
        <v>83</v>
      </c>
      <c r="AY138" s="251" t="s">
        <v>160</v>
      </c>
    </row>
    <row r="139" s="2" customFormat="1" ht="37.8" customHeight="1">
      <c r="A139" s="38"/>
      <c r="B139" s="39"/>
      <c r="C139" s="227" t="s">
        <v>186</v>
      </c>
      <c r="D139" s="227" t="s">
        <v>162</v>
      </c>
      <c r="E139" s="228" t="s">
        <v>198</v>
      </c>
      <c r="F139" s="229" t="s">
        <v>1175</v>
      </c>
      <c r="G139" s="230" t="s">
        <v>176</v>
      </c>
      <c r="H139" s="231">
        <v>3.1499999999999999</v>
      </c>
      <c r="I139" s="232"/>
      <c r="J139" s="233">
        <f>ROUND(I139*H139,2)</f>
        <v>0</v>
      </c>
      <c r="K139" s="229" t="s">
        <v>1163</v>
      </c>
      <c r="L139" s="44"/>
      <c r="M139" s="234" t="s">
        <v>1</v>
      </c>
      <c r="N139" s="235" t="s">
        <v>41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167</v>
      </c>
      <c r="AT139" s="238" t="s">
        <v>162</v>
      </c>
      <c r="AU139" s="238" t="s">
        <v>85</v>
      </c>
      <c r="AY139" s="17" t="s">
        <v>160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83</v>
      </c>
      <c r="BK139" s="239">
        <f>ROUND(I139*H139,2)</f>
        <v>0</v>
      </c>
      <c r="BL139" s="17" t="s">
        <v>167</v>
      </c>
      <c r="BM139" s="238" t="s">
        <v>1176</v>
      </c>
    </row>
    <row r="140" s="2" customFormat="1" ht="44.25" customHeight="1">
      <c r="A140" s="38"/>
      <c r="B140" s="39"/>
      <c r="C140" s="227" t="s">
        <v>191</v>
      </c>
      <c r="D140" s="227" t="s">
        <v>162</v>
      </c>
      <c r="E140" s="228" t="s">
        <v>1177</v>
      </c>
      <c r="F140" s="229" t="s">
        <v>1178</v>
      </c>
      <c r="G140" s="230" t="s">
        <v>176</v>
      </c>
      <c r="H140" s="231">
        <v>6.75</v>
      </c>
      <c r="I140" s="232"/>
      <c r="J140" s="233">
        <f>ROUND(I140*H140,2)</f>
        <v>0</v>
      </c>
      <c r="K140" s="229" t="s">
        <v>1163</v>
      </c>
      <c r="L140" s="44"/>
      <c r="M140" s="234" t="s">
        <v>1</v>
      </c>
      <c r="N140" s="235" t="s">
        <v>41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167</v>
      </c>
      <c r="AT140" s="238" t="s">
        <v>162</v>
      </c>
      <c r="AU140" s="238" t="s">
        <v>85</v>
      </c>
      <c r="AY140" s="17" t="s">
        <v>160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83</v>
      </c>
      <c r="BK140" s="239">
        <f>ROUND(I140*H140,2)</f>
        <v>0</v>
      </c>
      <c r="BL140" s="17" t="s">
        <v>167</v>
      </c>
      <c r="BM140" s="238" t="s">
        <v>1179</v>
      </c>
    </row>
    <row r="141" s="13" customFormat="1">
      <c r="A141" s="13"/>
      <c r="B141" s="240"/>
      <c r="C141" s="241"/>
      <c r="D141" s="242" t="s">
        <v>169</v>
      </c>
      <c r="E141" s="243" t="s">
        <v>1</v>
      </c>
      <c r="F141" s="244" t="s">
        <v>1180</v>
      </c>
      <c r="G141" s="241"/>
      <c r="H141" s="245">
        <v>6.75</v>
      </c>
      <c r="I141" s="246"/>
      <c r="J141" s="241"/>
      <c r="K141" s="241"/>
      <c r="L141" s="247"/>
      <c r="M141" s="248"/>
      <c r="N141" s="249"/>
      <c r="O141" s="249"/>
      <c r="P141" s="249"/>
      <c r="Q141" s="249"/>
      <c r="R141" s="249"/>
      <c r="S141" s="249"/>
      <c r="T141" s="25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1" t="s">
        <v>169</v>
      </c>
      <c r="AU141" s="251" t="s">
        <v>85</v>
      </c>
      <c r="AV141" s="13" t="s">
        <v>85</v>
      </c>
      <c r="AW141" s="13" t="s">
        <v>32</v>
      </c>
      <c r="AX141" s="13" t="s">
        <v>83</v>
      </c>
      <c r="AY141" s="251" t="s">
        <v>160</v>
      </c>
    </row>
    <row r="142" s="2" customFormat="1" ht="66.75" customHeight="1">
      <c r="A142" s="38"/>
      <c r="B142" s="39"/>
      <c r="C142" s="227" t="s">
        <v>197</v>
      </c>
      <c r="D142" s="227" t="s">
        <v>162</v>
      </c>
      <c r="E142" s="228" t="s">
        <v>1181</v>
      </c>
      <c r="F142" s="229" t="s">
        <v>1182</v>
      </c>
      <c r="G142" s="230" t="s">
        <v>176</v>
      </c>
      <c r="H142" s="231">
        <v>2.0299999999999998</v>
      </c>
      <c r="I142" s="232"/>
      <c r="J142" s="233">
        <f>ROUND(I142*H142,2)</f>
        <v>0</v>
      </c>
      <c r="K142" s="229" t="s">
        <v>1163</v>
      </c>
      <c r="L142" s="44"/>
      <c r="M142" s="234" t="s">
        <v>1</v>
      </c>
      <c r="N142" s="235" t="s">
        <v>41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167</v>
      </c>
      <c r="AT142" s="238" t="s">
        <v>162</v>
      </c>
      <c r="AU142" s="238" t="s">
        <v>85</v>
      </c>
      <c r="AY142" s="17" t="s">
        <v>160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83</v>
      </c>
      <c r="BK142" s="239">
        <f>ROUND(I142*H142,2)</f>
        <v>0</v>
      </c>
      <c r="BL142" s="17" t="s">
        <v>167</v>
      </c>
      <c r="BM142" s="238" t="s">
        <v>1183</v>
      </c>
    </row>
    <row r="143" s="13" customFormat="1">
      <c r="A143" s="13"/>
      <c r="B143" s="240"/>
      <c r="C143" s="241"/>
      <c r="D143" s="242" t="s">
        <v>169</v>
      </c>
      <c r="E143" s="243" t="s">
        <v>1</v>
      </c>
      <c r="F143" s="244" t="s">
        <v>1184</v>
      </c>
      <c r="G143" s="241"/>
      <c r="H143" s="245">
        <v>2.0299999999999998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169</v>
      </c>
      <c r="AU143" s="251" t="s">
        <v>85</v>
      </c>
      <c r="AV143" s="13" t="s">
        <v>85</v>
      </c>
      <c r="AW143" s="13" t="s">
        <v>32</v>
      </c>
      <c r="AX143" s="13" t="s">
        <v>83</v>
      </c>
      <c r="AY143" s="251" t="s">
        <v>160</v>
      </c>
    </row>
    <row r="144" s="2" customFormat="1" ht="16.5" customHeight="1">
      <c r="A144" s="38"/>
      <c r="B144" s="39"/>
      <c r="C144" s="274" t="s">
        <v>201</v>
      </c>
      <c r="D144" s="274" t="s">
        <v>211</v>
      </c>
      <c r="E144" s="275" t="s">
        <v>1185</v>
      </c>
      <c r="F144" s="276" t="s">
        <v>1186</v>
      </c>
      <c r="G144" s="277" t="s">
        <v>194</v>
      </c>
      <c r="H144" s="278">
        <v>3.766</v>
      </c>
      <c r="I144" s="279"/>
      <c r="J144" s="280">
        <f>ROUND(I144*H144,2)</f>
        <v>0</v>
      </c>
      <c r="K144" s="276" t="s">
        <v>1163</v>
      </c>
      <c r="L144" s="281"/>
      <c r="M144" s="282" t="s">
        <v>1</v>
      </c>
      <c r="N144" s="283" t="s">
        <v>41</v>
      </c>
      <c r="O144" s="91"/>
      <c r="P144" s="236">
        <f>O144*H144</f>
        <v>0</v>
      </c>
      <c r="Q144" s="236">
        <v>1</v>
      </c>
      <c r="R144" s="236">
        <f>Q144*H144</f>
        <v>3.766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201</v>
      </c>
      <c r="AT144" s="238" t="s">
        <v>211</v>
      </c>
      <c r="AU144" s="238" t="s">
        <v>85</v>
      </c>
      <c r="AY144" s="17" t="s">
        <v>160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83</v>
      </c>
      <c r="BK144" s="239">
        <f>ROUND(I144*H144,2)</f>
        <v>0</v>
      </c>
      <c r="BL144" s="17" t="s">
        <v>167</v>
      </c>
      <c r="BM144" s="238" t="s">
        <v>1187</v>
      </c>
    </row>
    <row r="145" s="13" customFormat="1">
      <c r="A145" s="13"/>
      <c r="B145" s="240"/>
      <c r="C145" s="241"/>
      <c r="D145" s="242" t="s">
        <v>169</v>
      </c>
      <c r="E145" s="243" t="s">
        <v>1</v>
      </c>
      <c r="F145" s="244" t="s">
        <v>1188</v>
      </c>
      <c r="G145" s="241"/>
      <c r="H145" s="245">
        <v>3.766</v>
      </c>
      <c r="I145" s="246"/>
      <c r="J145" s="241"/>
      <c r="K145" s="241"/>
      <c r="L145" s="247"/>
      <c r="M145" s="248"/>
      <c r="N145" s="249"/>
      <c r="O145" s="249"/>
      <c r="P145" s="249"/>
      <c r="Q145" s="249"/>
      <c r="R145" s="249"/>
      <c r="S145" s="249"/>
      <c r="T145" s="25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1" t="s">
        <v>169</v>
      </c>
      <c r="AU145" s="251" t="s">
        <v>85</v>
      </c>
      <c r="AV145" s="13" t="s">
        <v>85</v>
      </c>
      <c r="AW145" s="13" t="s">
        <v>32</v>
      </c>
      <c r="AX145" s="13" t="s">
        <v>83</v>
      </c>
      <c r="AY145" s="251" t="s">
        <v>160</v>
      </c>
    </row>
    <row r="146" s="12" customFormat="1" ht="22.8" customHeight="1">
      <c r="A146" s="12"/>
      <c r="B146" s="211"/>
      <c r="C146" s="212"/>
      <c r="D146" s="213" t="s">
        <v>75</v>
      </c>
      <c r="E146" s="225" t="s">
        <v>85</v>
      </c>
      <c r="F146" s="225" t="s">
        <v>233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P147</f>
        <v>0</v>
      </c>
      <c r="Q146" s="219"/>
      <c r="R146" s="220">
        <f>R147</f>
        <v>0.51122500000000004</v>
      </c>
      <c r="S146" s="219"/>
      <c r="T146" s="221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83</v>
      </c>
      <c r="AT146" s="223" t="s">
        <v>75</v>
      </c>
      <c r="AU146" s="223" t="s">
        <v>83</v>
      </c>
      <c r="AY146" s="222" t="s">
        <v>160</v>
      </c>
      <c r="BK146" s="224">
        <f>BK147</f>
        <v>0</v>
      </c>
    </row>
    <row r="147" s="2" customFormat="1" ht="66.75" customHeight="1">
      <c r="A147" s="38"/>
      <c r="B147" s="39"/>
      <c r="C147" s="227" t="s">
        <v>206</v>
      </c>
      <c r="D147" s="227" t="s">
        <v>162</v>
      </c>
      <c r="E147" s="228" t="s">
        <v>1189</v>
      </c>
      <c r="F147" s="229" t="s">
        <v>1190</v>
      </c>
      <c r="G147" s="230" t="s">
        <v>322</v>
      </c>
      <c r="H147" s="231">
        <v>2.5</v>
      </c>
      <c r="I147" s="232"/>
      <c r="J147" s="233">
        <f>ROUND(I147*H147,2)</f>
        <v>0</v>
      </c>
      <c r="K147" s="229" t="s">
        <v>1163</v>
      </c>
      <c r="L147" s="44"/>
      <c r="M147" s="234" t="s">
        <v>1</v>
      </c>
      <c r="N147" s="235" t="s">
        <v>41</v>
      </c>
      <c r="O147" s="91"/>
      <c r="P147" s="236">
        <f>O147*H147</f>
        <v>0</v>
      </c>
      <c r="Q147" s="236">
        <v>0.20449000000000001</v>
      </c>
      <c r="R147" s="236">
        <f>Q147*H147</f>
        <v>0.51122500000000004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167</v>
      </c>
      <c r="AT147" s="238" t="s">
        <v>162</v>
      </c>
      <c r="AU147" s="238" t="s">
        <v>85</v>
      </c>
      <c r="AY147" s="17" t="s">
        <v>160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83</v>
      </c>
      <c r="BK147" s="239">
        <f>ROUND(I147*H147,2)</f>
        <v>0</v>
      </c>
      <c r="BL147" s="17" t="s">
        <v>167</v>
      </c>
      <c r="BM147" s="238" t="s">
        <v>1191</v>
      </c>
    </row>
    <row r="148" s="12" customFormat="1" ht="22.8" customHeight="1">
      <c r="A148" s="12"/>
      <c r="B148" s="211"/>
      <c r="C148" s="212"/>
      <c r="D148" s="213" t="s">
        <v>75</v>
      </c>
      <c r="E148" s="225" t="s">
        <v>167</v>
      </c>
      <c r="F148" s="225" t="s">
        <v>252</v>
      </c>
      <c r="G148" s="212"/>
      <c r="H148" s="212"/>
      <c r="I148" s="215"/>
      <c r="J148" s="226">
        <f>BK148</f>
        <v>0</v>
      </c>
      <c r="K148" s="212"/>
      <c r="L148" s="217"/>
      <c r="M148" s="218"/>
      <c r="N148" s="219"/>
      <c r="O148" s="219"/>
      <c r="P148" s="220">
        <f>SUM(P149:P150)</f>
        <v>0</v>
      </c>
      <c r="Q148" s="219"/>
      <c r="R148" s="220">
        <f>SUM(R149:R150)</f>
        <v>0</v>
      </c>
      <c r="S148" s="219"/>
      <c r="T148" s="221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2" t="s">
        <v>83</v>
      </c>
      <c r="AT148" s="223" t="s">
        <v>75</v>
      </c>
      <c r="AU148" s="223" t="s">
        <v>83</v>
      </c>
      <c r="AY148" s="222" t="s">
        <v>160</v>
      </c>
      <c r="BK148" s="224">
        <f>SUM(BK149:BK150)</f>
        <v>0</v>
      </c>
    </row>
    <row r="149" s="2" customFormat="1" ht="33" customHeight="1">
      <c r="A149" s="38"/>
      <c r="B149" s="39"/>
      <c r="C149" s="227" t="s">
        <v>210</v>
      </c>
      <c r="D149" s="227" t="s">
        <v>162</v>
      </c>
      <c r="E149" s="228" t="s">
        <v>1192</v>
      </c>
      <c r="F149" s="229" t="s">
        <v>1193</v>
      </c>
      <c r="G149" s="230" t="s">
        <v>176</v>
      </c>
      <c r="H149" s="231">
        <v>0.495</v>
      </c>
      <c r="I149" s="232"/>
      <c r="J149" s="233">
        <f>ROUND(I149*H149,2)</f>
        <v>0</v>
      </c>
      <c r="K149" s="229" t="s">
        <v>1163</v>
      </c>
      <c r="L149" s="44"/>
      <c r="M149" s="234" t="s">
        <v>1</v>
      </c>
      <c r="N149" s="235" t="s">
        <v>41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167</v>
      </c>
      <c r="AT149" s="238" t="s">
        <v>162</v>
      </c>
      <c r="AU149" s="238" t="s">
        <v>85</v>
      </c>
      <c r="AY149" s="17" t="s">
        <v>160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83</v>
      </c>
      <c r="BK149" s="239">
        <f>ROUND(I149*H149,2)</f>
        <v>0</v>
      </c>
      <c r="BL149" s="17" t="s">
        <v>167</v>
      </c>
      <c r="BM149" s="238" t="s">
        <v>1194</v>
      </c>
    </row>
    <row r="150" s="13" customFormat="1">
      <c r="A150" s="13"/>
      <c r="B150" s="240"/>
      <c r="C150" s="241"/>
      <c r="D150" s="242" t="s">
        <v>169</v>
      </c>
      <c r="E150" s="243" t="s">
        <v>1</v>
      </c>
      <c r="F150" s="244" t="s">
        <v>1195</v>
      </c>
      <c r="G150" s="241"/>
      <c r="H150" s="245">
        <v>0.495</v>
      </c>
      <c r="I150" s="246"/>
      <c r="J150" s="241"/>
      <c r="K150" s="241"/>
      <c r="L150" s="247"/>
      <c r="M150" s="248"/>
      <c r="N150" s="249"/>
      <c r="O150" s="249"/>
      <c r="P150" s="249"/>
      <c r="Q150" s="249"/>
      <c r="R150" s="249"/>
      <c r="S150" s="249"/>
      <c r="T150" s="250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1" t="s">
        <v>169</v>
      </c>
      <c r="AU150" s="251" t="s">
        <v>85</v>
      </c>
      <c r="AV150" s="13" t="s">
        <v>85</v>
      </c>
      <c r="AW150" s="13" t="s">
        <v>32</v>
      </c>
      <c r="AX150" s="13" t="s">
        <v>83</v>
      </c>
      <c r="AY150" s="251" t="s">
        <v>160</v>
      </c>
    </row>
    <row r="151" s="12" customFormat="1" ht="22.8" customHeight="1">
      <c r="A151" s="12"/>
      <c r="B151" s="211"/>
      <c r="C151" s="212"/>
      <c r="D151" s="213" t="s">
        <v>75</v>
      </c>
      <c r="E151" s="225" t="s">
        <v>592</v>
      </c>
      <c r="F151" s="225" t="s">
        <v>593</v>
      </c>
      <c r="G151" s="212"/>
      <c r="H151" s="212"/>
      <c r="I151" s="215"/>
      <c r="J151" s="226">
        <f>BK151</f>
        <v>0</v>
      </c>
      <c r="K151" s="212"/>
      <c r="L151" s="217"/>
      <c r="M151" s="218"/>
      <c r="N151" s="219"/>
      <c r="O151" s="219"/>
      <c r="P151" s="220">
        <f>P152</f>
        <v>0</v>
      </c>
      <c r="Q151" s="219"/>
      <c r="R151" s="220">
        <f>R152</f>
        <v>0</v>
      </c>
      <c r="S151" s="219"/>
      <c r="T151" s="221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2" t="s">
        <v>83</v>
      </c>
      <c r="AT151" s="223" t="s">
        <v>75</v>
      </c>
      <c r="AU151" s="223" t="s">
        <v>83</v>
      </c>
      <c r="AY151" s="222" t="s">
        <v>160</v>
      </c>
      <c r="BK151" s="224">
        <f>BK152</f>
        <v>0</v>
      </c>
    </row>
    <row r="152" s="2" customFormat="1" ht="49.05" customHeight="1">
      <c r="A152" s="38"/>
      <c r="B152" s="39"/>
      <c r="C152" s="227" t="s">
        <v>216</v>
      </c>
      <c r="D152" s="227" t="s">
        <v>162</v>
      </c>
      <c r="E152" s="228" t="s">
        <v>1196</v>
      </c>
      <c r="F152" s="229" t="s">
        <v>1197</v>
      </c>
      <c r="G152" s="230" t="s">
        <v>194</v>
      </c>
      <c r="H152" s="231">
        <v>4.2770000000000001</v>
      </c>
      <c r="I152" s="232"/>
      <c r="J152" s="233">
        <f>ROUND(I152*H152,2)</f>
        <v>0</v>
      </c>
      <c r="K152" s="229" t="s">
        <v>1163</v>
      </c>
      <c r="L152" s="44"/>
      <c r="M152" s="234" t="s">
        <v>1</v>
      </c>
      <c r="N152" s="235" t="s">
        <v>41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167</v>
      </c>
      <c r="AT152" s="238" t="s">
        <v>162</v>
      </c>
      <c r="AU152" s="238" t="s">
        <v>85</v>
      </c>
      <c r="AY152" s="17" t="s">
        <v>160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83</v>
      </c>
      <c r="BK152" s="239">
        <f>ROUND(I152*H152,2)</f>
        <v>0</v>
      </c>
      <c r="BL152" s="17" t="s">
        <v>167</v>
      </c>
      <c r="BM152" s="238" t="s">
        <v>1198</v>
      </c>
    </row>
    <row r="153" s="12" customFormat="1" ht="25.92" customHeight="1">
      <c r="A153" s="12"/>
      <c r="B153" s="211"/>
      <c r="C153" s="212"/>
      <c r="D153" s="213" t="s">
        <v>75</v>
      </c>
      <c r="E153" s="214" t="s">
        <v>598</v>
      </c>
      <c r="F153" s="214" t="s">
        <v>599</v>
      </c>
      <c r="G153" s="212"/>
      <c r="H153" s="212"/>
      <c r="I153" s="215"/>
      <c r="J153" s="216">
        <f>BK153</f>
        <v>0</v>
      </c>
      <c r="K153" s="212"/>
      <c r="L153" s="217"/>
      <c r="M153" s="218"/>
      <c r="N153" s="219"/>
      <c r="O153" s="219"/>
      <c r="P153" s="220">
        <f>P154</f>
        <v>0</v>
      </c>
      <c r="Q153" s="219"/>
      <c r="R153" s="220">
        <f>R154</f>
        <v>0.010019999999999999</v>
      </c>
      <c r="S153" s="219"/>
      <c r="T153" s="221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22" t="s">
        <v>85</v>
      </c>
      <c r="AT153" s="223" t="s">
        <v>75</v>
      </c>
      <c r="AU153" s="223" t="s">
        <v>76</v>
      </c>
      <c r="AY153" s="222" t="s">
        <v>160</v>
      </c>
      <c r="BK153" s="224">
        <f>BK154</f>
        <v>0</v>
      </c>
    </row>
    <row r="154" s="12" customFormat="1" ht="22.8" customHeight="1">
      <c r="A154" s="12"/>
      <c r="B154" s="211"/>
      <c r="C154" s="212"/>
      <c r="D154" s="213" t="s">
        <v>75</v>
      </c>
      <c r="E154" s="225" t="s">
        <v>700</v>
      </c>
      <c r="F154" s="225" t="s">
        <v>701</v>
      </c>
      <c r="G154" s="212"/>
      <c r="H154" s="212"/>
      <c r="I154" s="215"/>
      <c r="J154" s="226">
        <f>BK154</f>
        <v>0</v>
      </c>
      <c r="K154" s="212"/>
      <c r="L154" s="217"/>
      <c r="M154" s="218"/>
      <c r="N154" s="219"/>
      <c r="O154" s="219"/>
      <c r="P154" s="220">
        <f>SUM(P155:P159)</f>
        <v>0</v>
      </c>
      <c r="Q154" s="219"/>
      <c r="R154" s="220">
        <f>SUM(R155:R159)</f>
        <v>0.010019999999999999</v>
      </c>
      <c r="S154" s="219"/>
      <c r="T154" s="221">
        <f>SUM(T155:T159)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2" t="s">
        <v>85</v>
      </c>
      <c r="AT154" s="223" t="s">
        <v>75</v>
      </c>
      <c r="AU154" s="223" t="s">
        <v>83</v>
      </c>
      <c r="AY154" s="222" t="s">
        <v>160</v>
      </c>
      <c r="BK154" s="224">
        <f>SUM(BK155:BK159)</f>
        <v>0</v>
      </c>
    </row>
    <row r="155" s="2" customFormat="1" ht="21.75" customHeight="1">
      <c r="A155" s="38"/>
      <c r="B155" s="39"/>
      <c r="C155" s="227" t="s">
        <v>8</v>
      </c>
      <c r="D155" s="227" t="s">
        <v>162</v>
      </c>
      <c r="E155" s="228" t="s">
        <v>1199</v>
      </c>
      <c r="F155" s="229" t="s">
        <v>1200</v>
      </c>
      <c r="G155" s="230" t="s">
        <v>322</v>
      </c>
      <c r="H155" s="231">
        <v>6</v>
      </c>
      <c r="I155" s="232"/>
      <c r="J155" s="233">
        <f>ROUND(I155*H155,2)</f>
        <v>0</v>
      </c>
      <c r="K155" s="229" t="s">
        <v>1163</v>
      </c>
      <c r="L155" s="44"/>
      <c r="M155" s="234" t="s">
        <v>1</v>
      </c>
      <c r="N155" s="235" t="s">
        <v>41</v>
      </c>
      <c r="O155" s="91"/>
      <c r="P155" s="236">
        <f>O155*H155</f>
        <v>0</v>
      </c>
      <c r="Q155" s="236">
        <v>0.00142</v>
      </c>
      <c r="R155" s="236">
        <f>Q155*H155</f>
        <v>0.0085199999999999998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238</v>
      </c>
      <c r="AT155" s="238" t="s">
        <v>162</v>
      </c>
      <c r="AU155" s="238" t="s">
        <v>85</v>
      </c>
      <c r="AY155" s="17" t="s">
        <v>160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83</v>
      </c>
      <c r="BK155" s="239">
        <f>ROUND(I155*H155,2)</f>
        <v>0</v>
      </c>
      <c r="BL155" s="17" t="s">
        <v>238</v>
      </c>
      <c r="BM155" s="238" t="s">
        <v>1201</v>
      </c>
    </row>
    <row r="156" s="2" customFormat="1" ht="33" customHeight="1">
      <c r="A156" s="38"/>
      <c r="B156" s="39"/>
      <c r="C156" s="227" t="s">
        <v>225</v>
      </c>
      <c r="D156" s="227" t="s">
        <v>162</v>
      </c>
      <c r="E156" s="228" t="s">
        <v>1202</v>
      </c>
      <c r="F156" s="229" t="s">
        <v>1203</v>
      </c>
      <c r="G156" s="230" t="s">
        <v>463</v>
      </c>
      <c r="H156" s="231">
        <v>1</v>
      </c>
      <c r="I156" s="232"/>
      <c r="J156" s="233">
        <f>ROUND(I156*H156,2)</f>
        <v>0</v>
      </c>
      <c r="K156" s="229" t="s">
        <v>1163</v>
      </c>
      <c r="L156" s="44"/>
      <c r="M156" s="234" t="s">
        <v>1</v>
      </c>
      <c r="N156" s="235" t="s">
        <v>41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238</v>
      </c>
      <c r="AT156" s="238" t="s">
        <v>162</v>
      </c>
      <c r="AU156" s="238" t="s">
        <v>85</v>
      </c>
      <c r="AY156" s="17" t="s">
        <v>160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83</v>
      </c>
      <c r="BK156" s="239">
        <f>ROUND(I156*H156,2)</f>
        <v>0</v>
      </c>
      <c r="BL156" s="17" t="s">
        <v>238</v>
      </c>
      <c r="BM156" s="238" t="s">
        <v>1204</v>
      </c>
    </row>
    <row r="157" s="2" customFormat="1" ht="49.05" customHeight="1">
      <c r="A157" s="38"/>
      <c r="B157" s="39"/>
      <c r="C157" s="274" t="s">
        <v>229</v>
      </c>
      <c r="D157" s="274" t="s">
        <v>211</v>
      </c>
      <c r="E157" s="275" t="s">
        <v>1205</v>
      </c>
      <c r="F157" s="276" t="s">
        <v>1206</v>
      </c>
      <c r="G157" s="277" t="s">
        <v>463</v>
      </c>
      <c r="H157" s="278">
        <v>1</v>
      </c>
      <c r="I157" s="279"/>
      <c r="J157" s="280">
        <f>ROUND(I157*H157,2)</f>
        <v>0</v>
      </c>
      <c r="K157" s="276" t="s">
        <v>1207</v>
      </c>
      <c r="L157" s="281"/>
      <c r="M157" s="282" t="s">
        <v>1</v>
      </c>
      <c r="N157" s="283" t="s">
        <v>41</v>
      </c>
      <c r="O157" s="91"/>
      <c r="P157" s="236">
        <f>O157*H157</f>
        <v>0</v>
      </c>
      <c r="Q157" s="236">
        <v>0.0015</v>
      </c>
      <c r="R157" s="236">
        <f>Q157*H157</f>
        <v>0.0015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319</v>
      </c>
      <c r="AT157" s="238" t="s">
        <v>211</v>
      </c>
      <c r="AU157" s="238" t="s">
        <v>85</v>
      </c>
      <c r="AY157" s="17" t="s">
        <v>160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83</v>
      </c>
      <c r="BK157" s="239">
        <f>ROUND(I157*H157,2)</f>
        <v>0</v>
      </c>
      <c r="BL157" s="17" t="s">
        <v>238</v>
      </c>
      <c r="BM157" s="238" t="s">
        <v>1208</v>
      </c>
    </row>
    <row r="158" s="2" customFormat="1" ht="21.75" customHeight="1">
      <c r="A158" s="38"/>
      <c r="B158" s="39"/>
      <c r="C158" s="227" t="s">
        <v>234</v>
      </c>
      <c r="D158" s="227" t="s">
        <v>162</v>
      </c>
      <c r="E158" s="228" t="s">
        <v>1209</v>
      </c>
      <c r="F158" s="229" t="s">
        <v>1210</v>
      </c>
      <c r="G158" s="230" t="s">
        <v>322</v>
      </c>
      <c r="H158" s="231">
        <v>6</v>
      </c>
      <c r="I158" s="232"/>
      <c r="J158" s="233">
        <f>ROUND(I158*H158,2)</f>
        <v>0</v>
      </c>
      <c r="K158" s="229" t="s">
        <v>1163</v>
      </c>
      <c r="L158" s="44"/>
      <c r="M158" s="234" t="s">
        <v>1</v>
      </c>
      <c r="N158" s="235" t="s">
        <v>41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238</v>
      </c>
      <c r="AT158" s="238" t="s">
        <v>162</v>
      </c>
      <c r="AU158" s="238" t="s">
        <v>85</v>
      </c>
      <c r="AY158" s="17" t="s">
        <v>160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83</v>
      </c>
      <c r="BK158" s="239">
        <f>ROUND(I158*H158,2)</f>
        <v>0</v>
      </c>
      <c r="BL158" s="17" t="s">
        <v>238</v>
      </c>
      <c r="BM158" s="238" t="s">
        <v>1211</v>
      </c>
    </row>
    <row r="159" s="2" customFormat="1" ht="44.25" customHeight="1">
      <c r="A159" s="38"/>
      <c r="B159" s="39"/>
      <c r="C159" s="227" t="s">
        <v>238</v>
      </c>
      <c r="D159" s="227" t="s">
        <v>162</v>
      </c>
      <c r="E159" s="228" t="s">
        <v>1212</v>
      </c>
      <c r="F159" s="229" t="s">
        <v>1213</v>
      </c>
      <c r="G159" s="230" t="s">
        <v>656</v>
      </c>
      <c r="H159" s="284"/>
      <c r="I159" s="232"/>
      <c r="J159" s="233">
        <f>ROUND(I159*H159,2)</f>
        <v>0</v>
      </c>
      <c r="K159" s="229" t="s">
        <v>1163</v>
      </c>
      <c r="L159" s="44"/>
      <c r="M159" s="234" t="s">
        <v>1</v>
      </c>
      <c r="N159" s="235" t="s">
        <v>41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238</v>
      </c>
      <c r="AT159" s="238" t="s">
        <v>162</v>
      </c>
      <c r="AU159" s="238" t="s">
        <v>85</v>
      </c>
      <c r="AY159" s="17" t="s">
        <v>160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83</v>
      </c>
      <c r="BK159" s="239">
        <f>ROUND(I159*H159,2)</f>
        <v>0</v>
      </c>
      <c r="BL159" s="17" t="s">
        <v>238</v>
      </c>
      <c r="BM159" s="238" t="s">
        <v>1214</v>
      </c>
    </row>
    <row r="160" s="12" customFormat="1" ht="25.92" customHeight="1">
      <c r="A160" s="12"/>
      <c r="B160" s="211"/>
      <c r="C160" s="212"/>
      <c r="D160" s="213" t="s">
        <v>75</v>
      </c>
      <c r="E160" s="214" t="s">
        <v>1122</v>
      </c>
      <c r="F160" s="214" t="s">
        <v>1123</v>
      </c>
      <c r="G160" s="212"/>
      <c r="H160" s="212"/>
      <c r="I160" s="215"/>
      <c r="J160" s="216">
        <f>BK160</f>
        <v>0</v>
      </c>
      <c r="K160" s="212"/>
      <c r="L160" s="217"/>
      <c r="M160" s="218"/>
      <c r="N160" s="219"/>
      <c r="O160" s="219"/>
      <c r="P160" s="220">
        <f>P161</f>
        <v>0</v>
      </c>
      <c r="Q160" s="219"/>
      <c r="R160" s="220">
        <f>R161</f>
        <v>0</v>
      </c>
      <c r="S160" s="219"/>
      <c r="T160" s="221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22" t="s">
        <v>186</v>
      </c>
      <c r="AT160" s="223" t="s">
        <v>75</v>
      </c>
      <c r="AU160" s="223" t="s">
        <v>76</v>
      </c>
      <c r="AY160" s="222" t="s">
        <v>160</v>
      </c>
      <c r="BK160" s="224">
        <f>BK161</f>
        <v>0</v>
      </c>
    </row>
    <row r="161" s="12" customFormat="1" ht="22.8" customHeight="1">
      <c r="A161" s="12"/>
      <c r="B161" s="211"/>
      <c r="C161" s="212"/>
      <c r="D161" s="213" t="s">
        <v>75</v>
      </c>
      <c r="E161" s="225" t="s">
        <v>1124</v>
      </c>
      <c r="F161" s="225" t="s">
        <v>1125</v>
      </c>
      <c r="G161" s="212"/>
      <c r="H161" s="212"/>
      <c r="I161" s="215"/>
      <c r="J161" s="226">
        <f>BK161</f>
        <v>0</v>
      </c>
      <c r="K161" s="212"/>
      <c r="L161" s="217"/>
      <c r="M161" s="218"/>
      <c r="N161" s="219"/>
      <c r="O161" s="219"/>
      <c r="P161" s="220">
        <f>P162</f>
        <v>0</v>
      </c>
      <c r="Q161" s="219"/>
      <c r="R161" s="220">
        <f>R162</f>
        <v>0</v>
      </c>
      <c r="S161" s="219"/>
      <c r="T161" s="221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2" t="s">
        <v>186</v>
      </c>
      <c r="AT161" s="223" t="s">
        <v>75</v>
      </c>
      <c r="AU161" s="223" t="s">
        <v>83</v>
      </c>
      <c r="AY161" s="222" t="s">
        <v>160</v>
      </c>
      <c r="BK161" s="224">
        <f>BK162</f>
        <v>0</v>
      </c>
    </row>
    <row r="162" s="2" customFormat="1" ht="16.5" customHeight="1">
      <c r="A162" s="38"/>
      <c r="B162" s="39"/>
      <c r="C162" s="227" t="s">
        <v>243</v>
      </c>
      <c r="D162" s="227" t="s">
        <v>162</v>
      </c>
      <c r="E162" s="228" t="s">
        <v>1132</v>
      </c>
      <c r="F162" s="229" t="s">
        <v>1133</v>
      </c>
      <c r="G162" s="230" t="s">
        <v>474</v>
      </c>
      <c r="H162" s="231">
        <v>1</v>
      </c>
      <c r="I162" s="232"/>
      <c r="J162" s="233">
        <f>ROUND(I162*H162,2)</f>
        <v>0</v>
      </c>
      <c r="K162" s="229" t="s">
        <v>1163</v>
      </c>
      <c r="L162" s="44"/>
      <c r="M162" s="285" t="s">
        <v>1</v>
      </c>
      <c r="N162" s="286" t="s">
        <v>41</v>
      </c>
      <c r="O162" s="287"/>
      <c r="P162" s="288">
        <f>O162*H162</f>
        <v>0</v>
      </c>
      <c r="Q162" s="288">
        <v>0</v>
      </c>
      <c r="R162" s="288">
        <f>Q162*H162</f>
        <v>0</v>
      </c>
      <c r="S162" s="288">
        <v>0</v>
      </c>
      <c r="T162" s="289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1129</v>
      </c>
      <c r="AT162" s="238" t="s">
        <v>162</v>
      </c>
      <c r="AU162" s="238" t="s">
        <v>85</v>
      </c>
      <c r="AY162" s="17" t="s">
        <v>160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83</v>
      </c>
      <c r="BK162" s="239">
        <f>ROUND(I162*H162,2)</f>
        <v>0</v>
      </c>
      <c r="BL162" s="17" t="s">
        <v>1129</v>
      </c>
      <c r="BM162" s="238" t="s">
        <v>1215</v>
      </c>
    </row>
    <row r="163" s="2" customFormat="1" ht="6.96" customHeight="1">
      <c r="A163" s="38"/>
      <c r="B163" s="66"/>
      <c r="C163" s="67"/>
      <c r="D163" s="67"/>
      <c r="E163" s="67"/>
      <c r="F163" s="67"/>
      <c r="G163" s="67"/>
      <c r="H163" s="67"/>
      <c r="I163" s="67"/>
      <c r="J163" s="67"/>
      <c r="K163" s="67"/>
      <c r="L163" s="44"/>
      <c r="M163" s="38"/>
      <c r="O163" s="38"/>
      <c r="P163" s="38"/>
      <c r="Q163" s="38"/>
      <c r="R163" s="38"/>
      <c r="S163" s="38"/>
      <c r="T163" s="38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</row>
  </sheetData>
  <sheetProtection sheet="1" autoFilter="0" formatColumns="0" formatRows="0" objects="1" scenarios="1" spinCount="100000" saltValue="ok2YU0A1bsRXpMejbxwcvupzmskXFIOlJMyR6TXmoQ2QGbWEquTDKiC+pKYWUAh4ekG7cNi7WZpqzytyji+ZqQ==" hashValue="mcqedqRIjw4QFGhDylEfeWB9D5gOxI8wP8oUOoV/J2bkRXO/VRKEf52VYRHC5pVdobXLQR0y/AahUYrCkbq2NQ==" algorithmName="SHA-512" password="CC35"/>
  <autoFilter ref="C128:K16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101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26.25" customHeight="1">
      <c r="B7" s="20"/>
      <c r="E7" s="152" t="str">
        <f>'Rekapitulace stavby'!K6</f>
        <v>Snížení energetické náročnosti budov v nemocnici Nový Bydžov - Objekt ubytovny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1158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1216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26. 7. 2024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Martin škrabal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36</v>
      </c>
      <c r="E32" s="38"/>
      <c r="F32" s="38"/>
      <c r="G32" s="38"/>
      <c r="H32" s="38"/>
      <c r="I32" s="38"/>
      <c r="J32" s="161">
        <f>ROUND(J130,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38</v>
      </c>
      <c r="G34" s="38"/>
      <c r="H34" s="38"/>
      <c r="I34" s="162" t="s">
        <v>37</v>
      </c>
      <c r="J34" s="162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40</v>
      </c>
      <c r="E35" s="151" t="s">
        <v>41</v>
      </c>
      <c r="F35" s="164">
        <f>ROUND((SUM(BE130:BE191)),  2)</f>
        <v>0</v>
      </c>
      <c r="G35" s="38"/>
      <c r="H35" s="38"/>
      <c r="I35" s="165">
        <v>0.20999999999999999</v>
      </c>
      <c r="J35" s="164">
        <f>ROUND(((SUM(BE130:BE191))*I35),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42</v>
      </c>
      <c r="F36" s="164">
        <f>ROUND((SUM(BF130:BF191)),  2)</f>
        <v>0</v>
      </c>
      <c r="G36" s="38"/>
      <c r="H36" s="38"/>
      <c r="I36" s="165">
        <v>0.12</v>
      </c>
      <c r="J36" s="164">
        <f>ROUND(((SUM(BF130:BF191))*I36),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43</v>
      </c>
      <c r="F37" s="164">
        <f>ROUND((SUM(BG130:BG191)),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44</v>
      </c>
      <c r="F38" s="164">
        <f>ROUND((SUM(BH130:BH191)),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45</v>
      </c>
      <c r="F39" s="164">
        <f>ROUND((SUM(BI130:BI191)),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4" t="str">
        <f>E7</f>
        <v>Snížení energetické náročnosti budov v nemocnici Nový Bydžov - Objekt ubytovny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1158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EL.A - Elektroinstalace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26. 7. 2024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ATELIER H1 &amp; ATELIER HÁJEK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Martin škrabal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115</v>
      </c>
      <c r="D98" s="40"/>
      <c r="E98" s="40"/>
      <c r="F98" s="40"/>
      <c r="G98" s="40"/>
      <c r="H98" s="40"/>
      <c r="I98" s="40"/>
      <c r="J98" s="110">
        <f>J130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9"/>
      <c r="C99" s="190"/>
      <c r="D99" s="191" t="s">
        <v>1217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1218</v>
      </c>
      <c r="E100" s="197"/>
      <c r="F100" s="197"/>
      <c r="G100" s="197"/>
      <c r="H100" s="197"/>
      <c r="I100" s="197"/>
      <c r="J100" s="198">
        <f>J132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1219</v>
      </c>
      <c r="E101" s="197"/>
      <c r="F101" s="197"/>
      <c r="G101" s="197"/>
      <c r="H101" s="197"/>
      <c r="I101" s="197"/>
      <c r="J101" s="198">
        <f>J137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1220</v>
      </c>
      <c r="E102" s="197"/>
      <c r="F102" s="197"/>
      <c r="G102" s="197"/>
      <c r="H102" s="197"/>
      <c r="I102" s="197"/>
      <c r="J102" s="198">
        <f>J141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1221</v>
      </c>
      <c r="E103" s="197"/>
      <c r="F103" s="197"/>
      <c r="G103" s="197"/>
      <c r="H103" s="197"/>
      <c r="I103" s="197"/>
      <c r="J103" s="198">
        <f>J144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1222</v>
      </c>
      <c r="E104" s="197"/>
      <c r="F104" s="197"/>
      <c r="G104" s="197"/>
      <c r="H104" s="197"/>
      <c r="I104" s="197"/>
      <c r="J104" s="198">
        <f>J146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1223</v>
      </c>
      <c r="E105" s="197"/>
      <c r="F105" s="197"/>
      <c r="G105" s="197"/>
      <c r="H105" s="197"/>
      <c r="I105" s="197"/>
      <c r="J105" s="198">
        <f>J149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1224</v>
      </c>
      <c r="E106" s="197"/>
      <c r="F106" s="197"/>
      <c r="G106" s="197"/>
      <c r="H106" s="197"/>
      <c r="I106" s="197"/>
      <c r="J106" s="198">
        <f>J168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1225</v>
      </c>
      <c r="E107" s="197"/>
      <c r="F107" s="197"/>
      <c r="G107" s="197"/>
      <c r="H107" s="197"/>
      <c r="I107" s="197"/>
      <c r="J107" s="198">
        <f>J171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1226</v>
      </c>
      <c r="E108" s="197"/>
      <c r="F108" s="197"/>
      <c r="G108" s="197"/>
      <c r="H108" s="197"/>
      <c r="I108" s="197"/>
      <c r="J108" s="198">
        <f>J187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66"/>
      <c r="C110" s="67"/>
      <c r="D110" s="67"/>
      <c r="E110" s="67"/>
      <c r="F110" s="67"/>
      <c r="G110" s="67"/>
      <c r="H110" s="67"/>
      <c r="I110" s="67"/>
      <c r="J110" s="67"/>
      <c r="K110" s="67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4" s="2" customFormat="1" ht="6.96" customHeight="1">
      <c r="A114" s="38"/>
      <c r="B114" s="68"/>
      <c r="C114" s="69"/>
      <c r="D114" s="69"/>
      <c r="E114" s="69"/>
      <c r="F114" s="69"/>
      <c r="G114" s="69"/>
      <c r="H114" s="69"/>
      <c r="I114" s="69"/>
      <c r="J114" s="69"/>
      <c r="K114" s="69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4.96" customHeight="1">
      <c r="A115" s="38"/>
      <c r="B115" s="39"/>
      <c r="C115" s="23" t="s">
        <v>145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16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26.25" customHeight="1">
      <c r="A118" s="38"/>
      <c r="B118" s="39"/>
      <c r="C118" s="40"/>
      <c r="D118" s="40"/>
      <c r="E118" s="184" t="str">
        <f>E7</f>
        <v>Snížení energetické náročnosti budov v nemocnici Nový Bydžov - Objekt ubytovny</v>
      </c>
      <c r="F118" s="32"/>
      <c r="G118" s="32"/>
      <c r="H118" s="32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" customFormat="1" ht="12" customHeight="1">
      <c r="B119" s="21"/>
      <c r="C119" s="32" t="s">
        <v>110</v>
      </c>
      <c r="D119" s="22"/>
      <c r="E119" s="22"/>
      <c r="F119" s="22"/>
      <c r="G119" s="22"/>
      <c r="H119" s="22"/>
      <c r="I119" s="22"/>
      <c r="J119" s="22"/>
      <c r="K119" s="22"/>
      <c r="L119" s="20"/>
    </row>
    <row r="120" s="2" customFormat="1" ht="16.5" customHeight="1">
      <c r="A120" s="38"/>
      <c r="B120" s="39"/>
      <c r="C120" s="40"/>
      <c r="D120" s="40"/>
      <c r="E120" s="184" t="s">
        <v>111</v>
      </c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1158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76" t="str">
        <f>E11</f>
        <v>EL.A - Elektroinstalace</v>
      </c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20</v>
      </c>
      <c r="D124" s="40"/>
      <c r="E124" s="40"/>
      <c r="F124" s="27" t="str">
        <f>F14</f>
        <v xml:space="preserve"> </v>
      </c>
      <c r="G124" s="40"/>
      <c r="H124" s="40"/>
      <c r="I124" s="32" t="s">
        <v>22</v>
      </c>
      <c r="J124" s="79" t="str">
        <f>IF(J14="","",J14)</f>
        <v>26. 7. 2024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40.05" customHeight="1">
      <c r="A126" s="38"/>
      <c r="B126" s="39"/>
      <c r="C126" s="32" t="s">
        <v>24</v>
      </c>
      <c r="D126" s="40"/>
      <c r="E126" s="40"/>
      <c r="F126" s="27" t="str">
        <f>E17</f>
        <v>Královéhradecký kraj</v>
      </c>
      <c r="G126" s="40"/>
      <c r="H126" s="40"/>
      <c r="I126" s="32" t="s">
        <v>30</v>
      </c>
      <c r="J126" s="36" t="str">
        <f>E23</f>
        <v>ATELIER H1 &amp; ATELIER HÁJEK s.r.o.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5.15" customHeight="1">
      <c r="A127" s="38"/>
      <c r="B127" s="39"/>
      <c r="C127" s="32" t="s">
        <v>28</v>
      </c>
      <c r="D127" s="40"/>
      <c r="E127" s="40"/>
      <c r="F127" s="27" t="str">
        <f>IF(E20="","",E20)</f>
        <v>Vyplň údaj</v>
      </c>
      <c r="G127" s="40"/>
      <c r="H127" s="40"/>
      <c r="I127" s="32" t="s">
        <v>33</v>
      </c>
      <c r="J127" s="36" t="str">
        <f>E26</f>
        <v>Martin škrabal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0.32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11" customFormat="1" ht="29.28" customHeight="1">
      <c r="A129" s="200"/>
      <c r="B129" s="201"/>
      <c r="C129" s="202" t="s">
        <v>146</v>
      </c>
      <c r="D129" s="203" t="s">
        <v>61</v>
      </c>
      <c r="E129" s="203" t="s">
        <v>57</v>
      </c>
      <c r="F129" s="203" t="s">
        <v>58</v>
      </c>
      <c r="G129" s="203" t="s">
        <v>147</v>
      </c>
      <c r="H129" s="203" t="s">
        <v>148</v>
      </c>
      <c r="I129" s="203" t="s">
        <v>149</v>
      </c>
      <c r="J129" s="203" t="s">
        <v>114</v>
      </c>
      <c r="K129" s="204" t="s">
        <v>150</v>
      </c>
      <c r="L129" s="205"/>
      <c r="M129" s="100" t="s">
        <v>1</v>
      </c>
      <c r="N129" s="101" t="s">
        <v>40</v>
      </c>
      <c r="O129" s="101" t="s">
        <v>151</v>
      </c>
      <c r="P129" s="101" t="s">
        <v>152</v>
      </c>
      <c r="Q129" s="101" t="s">
        <v>153</v>
      </c>
      <c r="R129" s="101" t="s">
        <v>154</v>
      </c>
      <c r="S129" s="101" t="s">
        <v>155</v>
      </c>
      <c r="T129" s="102" t="s">
        <v>156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8"/>
      <c r="B130" s="39"/>
      <c r="C130" s="107" t="s">
        <v>157</v>
      </c>
      <c r="D130" s="40"/>
      <c r="E130" s="40"/>
      <c r="F130" s="40"/>
      <c r="G130" s="40"/>
      <c r="H130" s="40"/>
      <c r="I130" s="40"/>
      <c r="J130" s="206">
        <f>BK130</f>
        <v>0</v>
      </c>
      <c r="K130" s="40"/>
      <c r="L130" s="44"/>
      <c r="M130" s="103"/>
      <c r="N130" s="207"/>
      <c r="O130" s="104"/>
      <c r="P130" s="208">
        <f>P131</f>
        <v>0</v>
      </c>
      <c r="Q130" s="104"/>
      <c r="R130" s="208">
        <f>R131</f>
        <v>0</v>
      </c>
      <c r="S130" s="104"/>
      <c r="T130" s="209">
        <f>T131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75</v>
      </c>
      <c r="AU130" s="17" t="s">
        <v>116</v>
      </c>
      <c r="BK130" s="210">
        <f>BK131</f>
        <v>0</v>
      </c>
    </row>
    <row r="131" s="12" customFormat="1" ht="25.92" customHeight="1">
      <c r="A131" s="12"/>
      <c r="B131" s="211"/>
      <c r="C131" s="212"/>
      <c r="D131" s="213" t="s">
        <v>75</v>
      </c>
      <c r="E131" s="214" t="s">
        <v>1227</v>
      </c>
      <c r="F131" s="214" t="s">
        <v>1228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P132+P137+P141+P144+P146+P149+P168+P171+P187</f>
        <v>0</v>
      </c>
      <c r="Q131" s="219"/>
      <c r="R131" s="220">
        <f>R132+R137+R141+R144+R146+R149+R168+R171+R187</f>
        <v>0</v>
      </c>
      <c r="S131" s="219"/>
      <c r="T131" s="221">
        <f>T132+T137+T141+T144+T146+T149+T168+T171+T187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83</v>
      </c>
      <c r="AT131" s="223" t="s">
        <v>75</v>
      </c>
      <c r="AU131" s="223" t="s">
        <v>76</v>
      </c>
      <c r="AY131" s="222" t="s">
        <v>160</v>
      </c>
      <c r="BK131" s="224">
        <f>BK132+BK137+BK141+BK144+BK146+BK149+BK168+BK171+BK187</f>
        <v>0</v>
      </c>
    </row>
    <row r="132" s="12" customFormat="1" ht="22.8" customHeight="1">
      <c r="A132" s="12"/>
      <c r="B132" s="211"/>
      <c r="C132" s="212"/>
      <c r="D132" s="213" t="s">
        <v>75</v>
      </c>
      <c r="E132" s="225" t="s">
        <v>1229</v>
      </c>
      <c r="F132" s="225" t="s">
        <v>1230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SUM(P133:P136)</f>
        <v>0</v>
      </c>
      <c r="Q132" s="219"/>
      <c r="R132" s="220">
        <f>SUM(R133:R136)</f>
        <v>0</v>
      </c>
      <c r="S132" s="219"/>
      <c r="T132" s="22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83</v>
      </c>
      <c r="AT132" s="223" t="s">
        <v>75</v>
      </c>
      <c r="AU132" s="223" t="s">
        <v>83</v>
      </c>
      <c r="AY132" s="222" t="s">
        <v>160</v>
      </c>
      <c r="BK132" s="224">
        <f>SUM(BK133:BK136)</f>
        <v>0</v>
      </c>
    </row>
    <row r="133" s="2" customFormat="1" ht="16.5" customHeight="1">
      <c r="A133" s="38"/>
      <c r="B133" s="39"/>
      <c r="C133" s="227" t="s">
        <v>83</v>
      </c>
      <c r="D133" s="227" t="s">
        <v>162</v>
      </c>
      <c r="E133" s="228" t="s">
        <v>1231</v>
      </c>
      <c r="F133" s="229" t="s">
        <v>1232</v>
      </c>
      <c r="G133" s="230" t="s">
        <v>725</v>
      </c>
      <c r="H133" s="231">
        <v>3</v>
      </c>
      <c r="I133" s="232"/>
      <c r="J133" s="233">
        <f>ROUND(I133*H133,2)</f>
        <v>0</v>
      </c>
      <c r="K133" s="229" t="s">
        <v>1</v>
      </c>
      <c r="L133" s="44"/>
      <c r="M133" s="234" t="s">
        <v>1</v>
      </c>
      <c r="N133" s="235" t="s">
        <v>41</v>
      </c>
      <c r="O133" s="91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8" t="s">
        <v>167</v>
      </c>
      <c r="AT133" s="238" t="s">
        <v>162</v>
      </c>
      <c r="AU133" s="238" t="s">
        <v>85</v>
      </c>
      <c r="AY133" s="17" t="s">
        <v>160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7" t="s">
        <v>83</v>
      </c>
      <c r="BK133" s="239">
        <f>ROUND(I133*H133,2)</f>
        <v>0</v>
      </c>
      <c r="BL133" s="17" t="s">
        <v>167</v>
      </c>
      <c r="BM133" s="238" t="s">
        <v>85</v>
      </c>
    </row>
    <row r="134" s="2" customFormat="1" ht="16.5" customHeight="1">
      <c r="A134" s="38"/>
      <c r="B134" s="39"/>
      <c r="C134" s="227" t="s">
        <v>85</v>
      </c>
      <c r="D134" s="227" t="s">
        <v>162</v>
      </c>
      <c r="E134" s="228" t="s">
        <v>1233</v>
      </c>
      <c r="F134" s="229" t="s">
        <v>1234</v>
      </c>
      <c r="G134" s="230" t="s">
        <v>725</v>
      </c>
      <c r="H134" s="231">
        <v>4</v>
      </c>
      <c r="I134" s="232"/>
      <c r="J134" s="233">
        <f>ROUND(I134*H134,2)</f>
        <v>0</v>
      </c>
      <c r="K134" s="229" t="s">
        <v>1</v>
      </c>
      <c r="L134" s="44"/>
      <c r="M134" s="234" t="s">
        <v>1</v>
      </c>
      <c r="N134" s="235" t="s">
        <v>41</v>
      </c>
      <c r="O134" s="91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8" t="s">
        <v>167</v>
      </c>
      <c r="AT134" s="238" t="s">
        <v>162</v>
      </c>
      <c r="AU134" s="238" t="s">
        <v>85</v>
      </c>
      <c r="AY134" s="17" t="s">
        <v>160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7" t="s">
        <v>83</v>
      </c>
      <c r="BK134" s="239">
        <f>ROUND(I134*H134,2)</f>
        <v>0</v>
      </c>
      <c r="BL134" s="17" t="s">
        <v>167</v>
      </c>
      <c r="BM134" s="238" t="s">
        <v>167</v>
      </c>
    </row>
    <row r="135" s="2" customFormat="1" ht="16.5" customHeight="1">
      <c r="A135" s="38"/>
      <c r="B135" s="39"/>
      <c r="C135" s="227" t="s">
        <v>172</v>
      </c>
      <c r="D135" s="227" t="s">
        <v>162</v>
      </c>
      <c r="E135" s="228" t="s">
        <v>1235</v>
      </c>
      <c r="F135" s="229" t="s">
        <v>1236</v>
      </c>
      <c r="G135" s="230" t="s">
        <v>322</v>
      </c>
      <c r="H135" s="231">
        <v>10</v>
      </c>
      <c r="I135" s="232"/>
      <c r="J135" s="233">
        <f>ROUND(I135*H135,2)</f>
        <v>0</v>
      </c>
      <c r="K135" s="229" t="s">
        <v>1</v>
      </c>
      <c r="L135" s="44"/>
      <c r="M135" s="234" t="s">
        <v>1</v>
      </c>
      <c r="N135" s="235" t="s">
        <v>41</v>
      </c>
      <c r="O135" s="91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8" t="s">
        <v>167</v>
      </c>
      <c r="AT135" s="238" t="s">
        <v>162</v>
      </c>
      <c r="AU135" s="238" t="s">
        <v>85</v>
      </c>
      <c r="AY135" s="17" t="s">
        <v>160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7" t="s">
        <v>83</v>
      </c>
      <c r="BK135" s="239">
        <f>ROUND(I135*H135,2)</f>
        <v>0</v>
      </c>
      <c r="BL135" s="17" t="s">
        <v>167</v>
      </c>
      <c r="BM135" s="238" t="s">
        <v>191</v>
      </c>
    </row>
    <row r="136" s="2" customFormat="1" ht="16.5" customHeight="1">
      <c r="A136" s="38"/>
      <c r="B136" s="39"/>
      <c r="C136" s="227" t="s">
        <v>167</v>
      </c>
      <c r="D136" s="227" t="s">
        <v>162</v>
      </c>
      <c r="E136" s="228" t="s">
        <v>1237</v>
      </c>
      <c r="F136" s="229" t="s">
        <v>1238</v>
      </c>
      <c r="G136" s="230" t="s">
        <v>322</v>
      </c>
      <c r="H136" s="231">
        <v>100</v>
      </c>
      <c r="I136" s="232"/>
      <c r="J136" s="233">
        <f>ROUND(I136*H136,2)</f>
        <v>0</v>
      </c>
      <c r="K136" s="229" t="s">
        <v>1</v>
      </c>
      <c r="L136" s="44"/>
      <c r="M136" s="234" t="s">
        <v>1</v>
      </c>
      <c r="N136" s="235" t="s">
        <v>41</v>
      </c>
      <c r="O136" s="91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8" t="s">
        <v>167</v>
      </c>
      <c r="AT136" s="238" t="s">
        <v>162</v>
      </c>
      <c r="AU136" s="238" t="s">
        <v>85</v>
      </c>
      <c r="AY136" s="17" t="s">
        <v>160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7" t="s">
        <v>83</v>
      </c>
      <c r="BK136" s="239">
        <f>ROUND(I136*H136,2)</f>
        <v>0</v>
      </c>
      <c r="BL136" s="17" t="s">
        <v>167</v>
      </c>
      <c r="BM136" s="238" t="s">
        <v>201</v>
      </c>
    </row>
    <row r="137" s="12" customFormat="1" ht="22.8" customHeight="1">
      <c r="A137" s="12"/>
      <c r="B137" s="211"/>
      <c r="C137" s="212"/>
      <c r="D137" s="213" t="s">
        <v>75</v>
      </c>
      <c r="E137" s="225" t="s">
        <v>1239</v>
      </c>
      <c r="F137" s="225" t="s">
        <v>1240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SUM(P138:P140)</f>
        <v>0</v>
      </c>
      <c r="Q137" s="219"/>
      <c r="R137" s="220">
        <f>SUM(R138:R140)</f>
        <v>0</v>
      </c>
      <c r="S137" s="219"/>
      <c r="T137" s="22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83</v>
      </c>
      <c r="AT137" s="223" t="s">
        <v>75</v>
      </c>
      <c r="AU137" s="223" t="s">
        <v>83</v>
      </c>
      <c r="AY137" s="222" t="s">
        <v>160</v>
      </c>
      <c r="BK137" s="224">
        <f>SUM(BK138:BK140)</f>
        <v>0</v>
      </c>
    </row>
    <row r="138" s="2" customFormat="1" ht="16.5" customHeight="1">
      <c r="A138" s="38"/>
      <c r="B138" s="39"/>
      <c r="C138" s="227" t="s">
        <v>186</v>
      </c>
      <c r="D138" s="227" t="s">
        <v>162</v>
      </c>
      <c r="E138" s="228" t="s">
        <v>1241</v>
      </c>
      <c r="F138" s="229" t="s">
        <v>1242</v>
      </c>
      <c r="G138" s="230" t="s">
        <v>322</v>
      </c>
      <c r="H138" s="231">
        <v>20</v>
      </c>
      <c r="I138" s="232"/>
      <c r="J138" s="233">
        <f>ROUND(I138*H138,2)</f>
        <v>0</v>
      </c>
      <c r="K138" s="229" t="s">
        <v>1</v>
      </c>
      <c r="L138" s="44"/>
      <c r="M138" s="234" t="s">
        <v>1</v>
      </c>
      <c r="N138" s="235" t="s">
        <v>41</v>
      </c>
      <c r="O138" s="91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8" t="s">
        <v>167</v>
      </c>
      <c r="AT138" s="238" t="s">
        <v>162</v>
      </c>
      <c r="AU138" s="238" t="s">
        <v>85</v>
      </c>
      <c r="AY138" s="17" t="s">
        <v>160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7" t="s">
        <v>83</v>
      </c>
      <c r="BK138" s="239">
        <f>ROUND(I138*H138,2)</f>
        <v>0</v>
      </c>
      <c r="BL138" s="17" t="s">
        <v>167</v>
      </c>
      <c r="BM138" s="238" t="s">
        <v>210</v>
      </c>
    </row>
    <row r="139" s="2" customFormat="1" ht="16.5" customHeight="1">
      <c r="A139" s="38"/>
      <c r="B139" s="39"/>
      <c r="C139" s="227" t="s">
        <v>191</v>
      </c>
      <c r="D139" s="227" t="s">
        <v>162</v>
      </c>
      <c r="E139" s="228" t="s">
        <v>1243</v>
      </c>
      <c r="F139" s="229" t="s">
        <v>1244</v>
      </c>
      <c r="G139" s="230" t="s">
        <v>322</v>
      </c>
      <c r="H139" s="231">
        <v>20</v>
      </c>
      <c r="I139" s="232"/>
      <c r="J139" s="233">
        <f>ROUND(I139*H139,2)</f>
        <v>0</v>
      </c>
      <c r="K139" s="229" t="s">
        <v>1</v>
      </c>
      <c r="L139" s="44"/>
      <c r="M139" s="234" t="s">
        <v>1</v>
      </c>
      <c r="N139" s="235" t="s">
        <v>41</v>
      </c>
      <c r="O139" s="91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8" t="s">
        <v>167</v>
      </c>
      <c r="AT139" s="238" t="s">
        <v>162</v>
      </c>
      <c r="AU139" s="238" t="s">
        <v>85</v>
      </c>
      <c r="AY139" s="17" t="s">
        <v>160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7" t="s">
        <v>83</v>
      </c>
      <c r="BK139" s="239">
        <f>ROUND(I139*H139,2)</f>
        <v>0</v>
      </c>
      <c r="BL139" s="17" t="s">
        <v>167</v>
      </c>
      <c r="BM139" s="238" t="s">
        <v>8</v>
      </c>
    </row>
    <row r="140" s="2" customFormat="1" ht="16.5" customHeight="1">
      <c r="A140" s="38"/>
      <c r="B140" s="39"/>
      <c r="C140" s="227" t="s">
        <v>197</v>
      </c>
      <c r="D140" s="227" t="s">
        <v>162</v>
      </c>
      <c r="E140" s="228" t="s">
        <v>1245</v>
      </c>
      <c r="F140" s="229" t="s">
        <v>1246</v>
      </c>
      <c r="G140" s="230" t="s">
        <v>322</v>
      </c>
      <c r="H140" s="231">
        <v>20</v>
      </c>
      <c r="I140" s="232"/>
      <c r="J140" s="233">
        <f>ROUND(I140*H140,2)</f>
        <v>0</v>
      </c>
      <c r="K140" s="229" t="s">
        <v>1</v>
      </c>
      <c r="L140" s="44"/>
      <c r="M140" s="234" t="s">
        <v>1</v>
      </c>
      <c r="N140" s="235" t="s">
        <v>41</v>
      </c>
      <c r="O140" s="91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8" t="s">
        <v>167</v>
      </c>
      <c r="AT140" s="238" t="s">
        <v>162</v>
      </c>
      <c r="AU140" s="238" t="s">
        <v>85</v>
      </c>
      <c r="AY140" s="17" t="s">
        <v>160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7" t="s">
        <v>83</v>
      </c>
      <c r="BK140" s="239">
        <f>ROUND(I140*H140,2)</f>
        <v>0</v>
      </c>
      <c r="BL140" s="17" t="s">
        <v>167</v>
      </c>
      <c r="BM140" s="238" t="s">
        <v>229</v>
      </c>
    </row>
    <row r="141" s="12" customFormat="1" ht="22.8" customHeight="1">
      <c r="A141" s="12"/>
      <c r="B141" s="211"/>
      <c r="C141" s="212"/>
      <c r="D141" s="213" t="s">
        <v>75</v>
      </c>
      <c r="E141" s="225" t="s">
        <v>1247</v>
      </c>
      <c r="F141" s="225" t="s">
        <v>1248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SUM(P142:P143)</f>
        <v>0</v>
      </c>
      <c r="Q141" s="219"/>
      <c r="R141" s="220">
        <f>SUM(R142:R143)</f>
        <v>0</v>
      </c>
      <c r="S141" s="219"/>
      <c r="T141" s="221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83</v>
      </c>
      <c r="AT141" s="223" t="s">
        <v>75</v>
      </c>
      <c r="AU141" s="223" t="s">
        <v>83</v>
      </c>
      <c r="AY141" s="222" t="s">
        <v>160</v>
      </c>
      <c r="BK141" s="224">
        <f>SUM(BK142:BK143)</f>
        <v>0</v>
      </c>
    </row>
    <row r="142" s="2" customFormat="1" ht="16.5" customHeight="1">
      <c r="A142" s="38"/>
      <c r="B142" s="39"/>
      <c r="C142" s="227" t="s">
        <v>201</v>
      </c>
      <c r="D142" s="227" t="s">
        <v>162</v>
      </c>
      <c r="E142" s="228" t="s">
        <v>1249</v>
      </c>
      <c r="F142" s="229" t="s">
        <v>1250</v>
      </c>
      <c r="G142" s="230" t="s">
        <v>725</v>
      </c>
      <c r="H142" s="231">
        <v>20</v>
      </c>
      <c r="I142" s="232"/>
      <c r="J142" s="233">
        <f>ROUND(I142*H142,2)</f>
        <v>0</v>
      </c>
      <c r="K142" s="229" t="s">
        <v>1</v>
      </c>
      <c r="L142" s="44"/>
      <c r="M142" s="234" t="s">
        <v>1</v>
      </c>
      <c r="N142" s="235" t="s">
        <v>41</v>
      </c>
      <c r="O142" s="91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8" t="s">
        <v>167</v>
      </c>
      <c r="AT142" s="238" t="s">
        <v>162</v>
      </c>
      <c r="AU142" s="238" t="s">
        <v>85</v>
      </c>
      <c r="AY142" s="17" t="s">
        <v>160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7" t="s">
        <v>83</v>
      </c>
      <c r="BK142" s="239">
        <f>ROUND(I142*H142,2)</f>
        <v>0</v>
      </c>
      <c r="BL142" s="17" t="s">
        <v>167</v>
      </c>
      <c r="BM142" s="238" t="s">
        <v>238</v>
      </c>
    </row>
    <row r="143" s="2" customFormat="1" ht="24.15" customHeight="1">
      <c r="A143" s="38"/>
      <c r="B143" s="39"/>
      <c r="C143" s="227" t="s">
        <v>206</v>
      </c>
      <c r="D143" s="227" t="s">
        <v>162</v>
      </c>
      <c r="E143" s="228" t="s">
        <v>1251</v>
      </c>
      <c r="F143" s="229" t="s">
        <v>1252</v>
      </c>
      <c r="G143" s="230" t="s">
        <v>725</v>
      </c>
      <c r="H143" s="231">
        <v>2</v>
      </c>
      <c r="I143" s="232"/>
      <c r="J143" s="233">
        <f>ROUND(I143*H143,2)</f>
        <v>0</v>
      </c>
      <c r="K143" s="229" t="s">
        <v>1</v>
      </c>
      <c r="L143" s="44"/>
      <c r="M143" s="234" t="s">
        <v>1</v>
      </c>
      <c r="N143" s="235" t="s">
        <v>41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167</v>
      </c>
      <c r="AT143" s="238" t="s">
        <v>162</v>
      </c>
      <c r="AU143" s="238" t="s">
        <v>85</v>
      </c>
      <c r="AY143" s="17" t="s">
        <v>160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83</v>
      </c>
      <c r="BK143" s="239">
        <f>ROUND(I143*H143,2)</f>
        <v>0</v>
      </c>
      <c r="BL143" s="17" t="s">
        <v>167</v>
      </c>
      <c r="BM143" s="238" t="s">
        <v>247</v>
      </c>
    </row>
    <row r="144" s="12" customFormat="1" ht="22.8" customHeight="1">
      <c r="A144" s="12"/>
      <c r="B144" s="211"/>
      <c r="C144" s="212"/>
      <c r="D144" s="213" t="s">
        <v>75</v>
      </c>
      <c r="E144" s="225" t="s">
        <v>1253</v>
      </c>
      <c r="F144" s="225" t="s">
        <v>1254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P145</f>
        <v>0</v>
      </c>
      <c r="Q144" s="219"/>
      <c r="R144" s="220">
        <f>R145</f>
        <v>0</v>
      </c>
      <c r="S144" s="219"/>
      <c r="T144" s="221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83</v>
      </c>
      <c r="AT144" s="223" t="s">
        <v>75</v>
      </c>
      <c r="AU144" s="223" t="s">
        <v>83</v>
      </c>
      <c r="AY144" s="222" t="s">
        <v>160</v>
      </c>
      <c r="BK144" s="224">
        <f>BK145</f>
        <v>0</v>
      </c>
    </row>
    <row r="145" s="2" customFormat="1" ht="16.5" customHeight="1">
      <c r="A145" s="38"/>
      <c r="B145" s="39"/>
      <c r="C145" s="227" t="s">
        <v>210</v>
      </c>
      <c r="D145" s="227" t="s">
        <v>162</v>
      </c>
      <c r="E145" s="228" t="s">
        <v>1255</v>
      </c>
      <c r="F145" s="229" t="s">
        <v>1256</v>
      </c>
      <c r="G145" s="230" t="s">
        <v>725</v>
      </c>
      <c r="H145" s="231">
        <v>15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41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167</v>
      </c>
      <c r="AT145" s="238" t="s">
        <v>162</v>
      </c>
      <c r="AU145" s="238" t="s">
        <v>85</v>
      </c>
      <c r="AY145" s="17" t="s">
        <v>160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83</v>
      </c>
      <c r="BK145" s="239">
        <f>ROUND(I145*H145,2)</f>
        <v>0</v>
      </c>
      <c r="BL145" s="17" t="s">
        <v>167</v>
      </c>
      <c r="BM145" s="238" t="s">
        <v>259</v>
      </c>
    </row>
    <row r="146" s="12" customFormat="1" ht="22.8" customHeight="1">
      <c r="A146" s="12"/>
      <c r="B146" s="211"/>
      <c r="C146" s="212"/>
      <c r="D146" s="213" t="s">
        <v>75</v>
      </c>
      <c r="E146" s="225" t="s">
        <v>1257</v>
      </c>
      <c r="F146" s="225" t="s">
        <v>1258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SUM(P147:P148)</f>
        <v>0</v>
      </c>
      <c r="Q146" s="219"/>
      <c r="R146" s="220">
        <f>SUM(R147:R148)</f>
        <v>0</v>
      </c>
      <c r="S146" s="219"/>
      <c r="T146" s="221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83</v>
      </c>
      <c r="AT146" s="223" t="s">
        <v>75</v>
      </c>
      <c r="AU146" s="223" t="s">
        <v>83</v>
      </c>
      <c r="AY146" s="222" t="s">
        <v>160</v>
      </c>
      <c r="BK146" s="224">
        <f>SUM(BK147:BK148)</f>
        <v>0</v>
      </c>
    </row>
    <row r="147" s="2" customFormat="1" ht="16.5" customHeight="1">
      <c r="A147" s="38"/>
      <c r="B147" s="39"/>
      <c r="C147" s="227" t="s">
        <v>216</v>
      </c>
      <c r="D147" s="227" t="s">
        <v>162</v>
      </c>
      <c r="E147" s="228" t="s">
        <v>1259</v>
      </c>
      <c r="F147" s="229" t="s">
        <v>1260</v>
      </c>
      <c r="G147" s="230" t="s">
        <v>725</v>
      </c>
      <c r="H147" s="231">
        <v>2</v>
      </c>
      <c r="I147" s="232"/>
      <c r="J147" s="233">
        <f>ROUND(I147*H147,2)</f>
        <v>0</v>
      </c>
      <c r="K147" s="229" t="s">
        <v>1</v>
      </c>
      <c r="L147" s="44"/>
      <c r="M147" s="234" t="s">
        <v>1</v>
      </c>
      <c r="N147" s="235" t="s">
        <v>41</v>
      </c>
      <c r="O147" s="91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8" t="s">
        <v>167</v>
      </c>
      <c r="AT147" s="238" t="s">
        <v>162</v>
      </c>
      <c r="AU147" s="238" t="s">
        <v>85</v>
      </c>
      <c r="AY147" s="17" t="s">
        <v>160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7" t="s">
        <v>83</v>
      </c>
      <c r="BK147" s="239">
        <f>ROUND(I147*H147,2)</f>
        <v>0</v>
      </c>
      <c r="BL147" s="17" t="s">
        <v>167</v>
      </c>
      <c r="BM147" s="238" t="s">
        <v>269</v>
      </c>
    </row>
    <row r="148" s="2" customFormat="1" ht="16.5" customHeight="1">
      <c r="A148" s="38"/>
      <c r="B148" s="39"/>
      <c r="C148" s="227" t="s">
        <v>8</v>
      </c>
      <c r="D148" s="227" t="s">
        <v>162</v>
      </c>
      <c r="E148" s="228" t="s">
        <v>1261</v>
      </c>
      <c r="F148" s="229" t="s">
        <v>1262</v>
      </c>
      <c r="G148" s="230" t="s">
        <v>725</v>
      </c>
      <c r="H148" s="231">
        <v>3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41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167</v>
      </c>
      <c r="AT148" s="238" t="s">
        <v>162</v>
      </c>
      <c r="AU148" s="238" t="s">
        <v>85</v>
      </c>
      <c r="AY148" s="17" t="s">
        <v>160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83</v>
      </c>
      <c r="BK148" s="239">
        <f>ROUND(I148*H148,2)</f>
        <v>0</v>
      </c>
      <c r="BL148" s="17" t="s">
        <v>167</v>
      </c>
      <c r="BM148" s="238" t="s">
        <v>281</v>
      </c>
    </row>
    <row r="149" s="12" customFormat="1" ht="22.8" customHeight="1">
      <c r="A149" s="12"/>
      <c r="B149" s="211"/>
      <c r="C149" s="212"/>
      <c r="D149" s="213" t="s">
        <v>75</v>
      </c>
      <c r="E149" s="225" t="s">
        <v>1263</v>
      </c>
      <c r="F149" s="225" t="s">
        <v>1264</v>
      </c>
      <c r="G149" s="212"/>
      <c r="H149" s="212"/>
      <c r="I149" s="215"/>
      <c r="J149" s="226">
        <f>BK149</f>
        <v>0</v>
      </c>
      <c r="K149" s="212"/>
      <c r="L149" s="217"/>
      <c r="M149" s="218"/>
      <c r="N149" s="219"/>
      <c r="O149" s="219"/>
      <c r="P149" s="220">
        <f>SUM(P150:P167)</f>
        <v>0</v>
      </c>
      <c r="Q149" s="219"/>
      <c r="R149" s="220">
        <f>SUM(R150:R167)</f>
        <v>0</v>
      </c>
      <c r="S149" s="219"/>
      <c r="T149" s="221">
        <f>SUM(T150:T167)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2" t="s">
        <v>83</v>
      </c>
      <c r="AT149" s="223" t="s">
        <v>75</v>
      </c>
      <c r="AU149" s="223" t="s">
        <v>83</v>
      </c>
      <c r="AY149" s="222" t="s">
        <v>160</v>
      </c>
      <c r="BK149" s="224">
        <f>SUM(BK150:BK167)</f>
        <v>0</v>
      </c>
    </row>
    <row r="150" s="2" customFormat="1" ht="16.5" customHeight="1">
      <c r="A150" s="38"/>
      <c r="B150" s="39"/>
      <c r="C150" s="227" t="s">
        <v>225</v>
      </c>
      <c r="D150" s="227" t="s">
        <v>162</v>
      </c>
      <c r="E150" s="228" t="s">
        <v>1265</v>
      </c>
      <c r="F150" s="229" t="s">
        <v>1266</v>
      </c>
      <c r="G150" s="230" t="s">
        <v>725</v>
      </c>
      <c r="H150" s="231">
        <v>1</v>
      </c>
      <c r="I150" s="232"/>
      <c r="J150" s="233">
        <f>ROUND(I150*H150,2)</f>
        <v>0</v>
      </c>
      <c r="K150" s="229" t="s">
        <v>1</v>
      </c>
      <c r="L150" s="44"/>
      <c r="M150" s="234" t="s">
        <v>1</v>
      </c>
      <c r="N150" s="235" t="s">
        <v>41</v>
      </c>
      <c r="O150" s="91"/>
      <c r="P150" s="236">
        <f>O150*H150</f>
        <v>0</v>
      </c>
      <c r="Q150" s="236">
        <v>0</v>
      </c>
      <c r="R150" s="236">
        <f>Q150*H150</f>
        <v>0</v>
      </c>
      <c r="S150" s="236">
        <v>0</v>
      </c>
      <c r="T150" s="23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8" t="s">
        <v>167</v>
      </c>
      <c r="AT150" s="238" t="s">
        <v>162</v>
      </c>
      <c r="AU150" s="238" t="s">
        <v>85</v>
      </c>
      <c r="AY150" s="17" t="s">
        <v>160</v>
      </c>
      <c r="BE150" s="239">
        <f>IF(N150="základní",J150,0)</f>
        <v>0</v>
      </c>
      <c r="BF150" s="239">
        <f>IF(N150="snížená",J150,0)</f>
        <v>0</v>
      </c>
      <c r="BG150" s="239">
        <f>IF(N150="zákl. přenesená",J150,0)</f>
        <v>0</v>
      </c>
      <c r="BH150" s="239">
        <f>IF(N150="sníž. přenesená",J150,0)</f>
        <v>0</v>
      </c>
      <c r="BI150" s="239">
        <f>IF(N150="nulová",J150,0)</f>
        <v>0</v>
      </c>
      <c r="BJ150" s="17" t="s">
        <v>83</v>
      </c>
      <c r="BK150" s="239">
        <f>ROUND(I150*H150,2)</f>
        <v>0</v>
      </c>
      <c r="BL150" s="17" t="s">
        <v>167</v>
      </c>
      <c r="BM150" s="238" t="s">
        <v>290</v>
      </c>
    </row>
    <row r="151" s="2" customFormat="1" ht="16.5" customHeight="1">
      <c r="A151" s="38"/>
      <c r="B151" s="39"/>
      <c r="C151" s="227" t="s">
        <v>229</v>
      </c>
      <c r="D151" s="227" t="s">
        <v>162</v>
      </c>
      <c r="E151" s="228" t="s">
        <v>1267</v>
      </c>
      <c r="F151" s="229" t="s">
        <v>1268</v>
      </c>
      <c r="G151" s="230" t="s">
        <v>725</v>
      </c>
      <c r="H151" s="231">
        <v>6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41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167</v>
      </c>
      <c r="AT151" s="238" t="s">
        <v>162</v>
      </c>
      <c r="AU151" s="238" t="s">
        <v>85</v>
      </c>
      <c r="AY151" s="17" t="s">
        <v>160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83</v>
      </c>
      <c r="BK151" s="239">
        <f>ROUND(I151*H151,2)</f>
        <v>0</v>
      </c>
      <c r="BL151" s="17" t="s">
        <v>167</v>
      </c>
      <c r="BM151" s="238" t="s">
        <v>299</v>
      </c>
    </row>
    <row r="152" s="2" customFormat="1" ht="16.5" customHeight="1">
      <c r="A152" s="38"/>
      <c r="B152" s="39"/>
      <c r="C152" s="227" t="s">
        <v>234</v>
      </c>
      <c r="D152" s="227" t="s">
        <v>162</v>
      </c>
      <c r="E152" s="228" t="s">
        <v>1269</v>
      </c>
      <c r="F152" s="229" t="s">
        <v>1270</v>
      </c>
      <c r="G152" s="230" t="s">
        <v>725</v>
      </c>
      <c r="H152" s="231">
        <v>6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41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167</v>
      </c>
      <c r="AT152" s="238" t="s">
        <v>162</v>
      </c>
      <c r="AU152" s="238" t="s">
        <v>85</v>
      </c>
      <c r="AY152" s="17" t="s">
        <v>160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83</v>
      </c>
      <c r="BK152" s="239">
        <f>ROUND(I152*H152,2)</f>
        <v>0</v>
      </c>
      <c r="BL152" s="17" t="s">
        <v>167</v>
      </c>
      <c r="BM152" s="238" t="s">
        <v>309</v>
      </c>
    </row>
    <row r="153" s="2" customFormat="1" ht="16.5" customHeight="1">
      <c r="A153" s="38"/>
      <c r="B153" s="39"/>
      <c r="C153" s="227" t="s">
        <v>238</v>
      </c>
      <c r="D153" s="227" t="s">
        <v>162</v>
      </c>
      <c r="E153" s="228" t="s">
        <v>1271</v>
      </c>
      <c r="F153" s="229" t="s">
        <v>1272</v>
      </c>
      <c r="G153" s="230" t="s">
        <v>322</v>
      </c>
      <c r="H153" s="231">
        <v>98</v>
      </c>
      <c r="I153" s="232"/>
      <c r="J153" s="233">
        <f>ROUND(I153*H153,2)</f>
        <v>0</v>
      </c>
      <c r="K153" s="229" t="s">
        <v>1</v>
      </c>
      <c r="L153" s="44"/>
      <c r="M153" s="234" t="s">
        <v>1</v>
      </c>
      <c r="N153" s="235" t="s">
        <v>41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167</v>
      </c>
      <c r="AT153" s="238" t="s">
        <v>162</v>
      </c>
      <c r="AU153" s="238" t="s">
        <v>85</v>
      </c>
      <c r="AY153" s="17" t="s">
        <v>160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83</v>
      </c>
      <c r="BK153" s="239">
        <f>ROUND(I153*H153,2)</f>
        <v>0</v>
      </c>
      <c r="BL153" s="17" t="s">
        <v>167</v>
      </c>
      <c r="BM153" s="238" t="s">
        <v>319</v>
      </c>
    </row>
    <row r="154" s="2" customFormat="1" ht="16.5" customHeight="1">
      <c r="A154" s="38"/>
      <c r="B154" s="39"/>
      <c r="C154" s="227" t="s">
        <v>243</v>
      </c>
      <c r="D154" s="227" t="s">
        <v>162</v>
      </c>
      <c r="E154" s="228" t="s">
        <v>1273</v>
      </c>
      <c r="F154" s="229" t="s">
        <v>1274</v>
      </c>
      <c r="G154" s="230" t="s">
        <v>322</v>
      </c>
      <c r="H154" s="231">
        <v>50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41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167</v>
      </c>
      <c r="AT154" s="238" t="s">
        <v>162</v>
      </c>
      <c r="AU154" s="238" t="s">
        <v>85</v>
      </c>
      <c r="AY154" s="17" t="s">
        <v>160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83</v>
      </c>
      <c r="BK154" s="239">
        <f>ROUND(I154*H154,2)</f>
        <v>0</v>
      </c>
      <c r="BL154" s="17" t="s">
        <v>167</v>
      </c>
      <c r="BM154" s="238" t="s">
        <v>331</v>
      </c>
    </row>
    <row r="155" s="2" customFormat="1" ht="16.5" customHeight="1">
      <c r="A155" s="38"/>
      <c r="B155" s="39"/>
      <c r="C155" s="227" t="s">
        <v>247</v>
      </c>
      <c r="D155" s="227" t="s">
        <v>162</v>
      </c>
      <c r="E155" s="228" t="s">
        <v>1275</v>
      </c>
      <c r="F155" s="229" t="s">
        <v>1276</v>
      </c>
      <c r="G155" s="230" t="s">
        <v>322</v>
      </c>
      <c r="H155" s="231">
        <v>135</v>
      </c>
      <c r="I155" s="232"/>
      <c r="J155" s="233">
        <f>ROUND(I155*H155,2)</f>
        <v>0</v>
      </c>
      <c r="K155" s="229" t="s">
        <v>1</v>
      </c>
      <c r="L155" s="44"/>
      <c r="M155" s="234" t="s">
        <v>1</v>
      </c>
      <c r="N155" s="235" t="s">
        <v>41</v>
      </c>
      <c r="O155" s="91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8" t="s">
        <v>167</v>
      </c>
      <c r="AT155" s="238" t="s">
        <v>162</v>
      </c>
      <c r="AU155" s="238" t="s">
        <v>85</v>
      </c>
      <c r="AY155" s="17" t="s">
        <v>160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7" t="s">
        <v>83</v>
      </c>
      <c r="BK155" s="239">
        <f>ROUND(I155*H155,2)</f>
        <v>0</v>
      </c>
      <c r="BL155" s="17" t="s">
        <v>167</v>
      </c>
      <c r="BM155" s="238" t="s">
        <v>345</v>
      </c>
    </row>
    <row r="156" s="2" customFormat="1" ht="16.5" customHeight="1">
      <c r="A156" s="38"/>
      <c r="B156" s="39"/>
      <c r="C156" s="227" t="s">
        <v>253</v>
      </c>
      <c r="D156" s="227" t="s">
        <v>162</v>
      </c>
      <c r="E156" s="228" t="s">
        <v>1277</v>
      </c>
      <c r="F156" s="229" t="s">
        <v>1278</v>
      </c>
      <c r="G156" s="230" t="s">
        <v>322</v>
      </c>
      <c r="H156" s="231">
        <v>25</v>
      </c>
      <c r="I156" s="232"/>
      <c r="J156" s="233">
        <f>ROUND(I156*H156,2)</f>
        <v>0</v>
      </c>
      <c r="K156" s="229" t="s">
        <v>1</v>
      </c>
      <c r="L156" s="44"/>
      <c r="M156" s="234" t="s">
        <v>1</v>
      </c>
      <c r="N156" s="235" t="s">
        <v>41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167</v>
      </c>
      <c r="AT156" s="238" t="s">
        <v>162</v>
      </c>
      <c r="AU156" s="238" t="s">
        <v>85</v>
      </c>
      <c r="AY156" s="17" t="s">
        <v>160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83</v>
      </c>
      <c r="BK156" s="239">
        <f>ROUND(I156*H156,2)</f>
        <v>0</v>
      </c>
      <c r="BL156" s="17" t="s">
        <v>167</v>
      </c>
      <c r="BM156" s="238" t="s">
        <v>356</v>
      </c>
    </row>
    <row r="157" s="2" customFormat="1" ht="16.5" customHeight="1">
      <c r="A157" s="38"/>
      <c r="B157" s="39"/>
      <c r="C157" s="227" t="s">
        <v>259</v>
      </c>
      <c r="D157" s="227" t="s">
        <v>162</v>
      </c>
      <c r="E157" s="228" t="s">
        <v>1279</v>
      </c>
      <c r="F157" s="229" t="s">
        <v>1280</v>
      </c>
      <c r="G157" s="230" t="s">
        <v>725</v>
      </c>
      <c r="H157" s="231">
        <v>12</v>
      </c>
      <c r="I157" s="232"/>
      <c r="J157" s="233">
        <f>ROUND(I157*H157,2)</f>
        <v>0</v>
      </c>
      <c r="K157" s="229" t="s">
        <v>1</v>
      </c>
      <c r="L157" s="44"/>
      <c r="M157" s="234" t="s">
        <v>1</v>
      </c>
      <c r="N157" s="235" t="s">
        <v>41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167</v>
      </c>
      <c r="AT157" s="238" t="s">
        <v>162</v>
      </c>
      <c r="AU157" s="238" t="s">
        <v>85</v>
      </c>
      <c r="AY157" s="17" t="s">
        <v>160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83</v>
      </c>
      <c r="BK157" s="239">
        <f>ROUND(I157*H157,2)</f>
        <v>0</v>
      </c>
      <c r="BL157" s="17" t="s">
        <v>167</v>
      </c>
      <c r="BM157" s="238" t="s">
        <v>366</v>
      </c>
    </row>
    <row r="158" s="2" customFormat="1" ht="16.5" customHeight="1">
      <c r="A158" s="38"/>
      <c r="B158" s="39"/>
      <c r="C158" s="227" t="s">
        <v>7</v>
      </c>
      <c r="D158" s="227" t="s">
        <v>162</v>
      </c>
      <c r="E158" s="228" t="s">
        <v>1281</v>
      </c>
      <c r="F158" s="229" t="s">
        <v>1282</v>
      </c>
      <c r="G158" s="230" t="s">
        <v>725</v>
      </c>
      <c r="H158" s="231">
        <v>20</v>
      </c>
      <c r="I158" s="232"/>
      <c r="J158" s="233">
        <f>ROUND(I158*H158,2)</f>
        <v>0</v>
      </c>
      <c r="K158" s="229" t="s">
        <v>1</v>
      </c>
      <c r="L158" s="44"/>
      <c r="M158" s="234" t="s">
        <v>1</v>
      </c>
      <c r="N158" s="235" t="s">
        <v>41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167</v>
      </c>
      <c r="AT158" s="238" t="s">
        <v>162</v>
      </c>
      <c r="AU158" s="238" t="s">
        <v>85</v>
      </c>
      <c r="AY158" s="17" t="s">
        <v>160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83</v>
      </c>
      <c r="BK158" s="239">
        <f>ROUND(I158*H158,2)</f>
        <v>0</v>
      </c>
      <c r="BL158" s="17" t="s">
        <v>167</v>
      </c>
      <c r="BM158" s="238" t="s">
        <v>375</v>
      </c>
    </row>
    <row r="159" s="2" customFormat="1" ht="16.5" customHeight="1">
      <c r="A159" s="38"/>
      <c r="B159" s="39"/>
      <c r="C159" s="227" t="s">
        <v>269</v>
      </c>
      <c r="D159" s="227" t="s">
        <v>162</v>
      </c>
      <c r="E159" s="228" t="s">
        <v>1283</v>
      </c>
      <c r="F159" s="229" t="s">
        <v>1284</v>
      </c>
      <c r="G159" s="230" t="s">
        <v>725</v>
      </c>
      <c r="H159" s="231">
        <v>10</v>
      </c>
      <c r="I159" s="232"/>
      <c r="J159" s="233">
        <f>ROUND(I159*H159,2)</f>
        <v>0</v>
      </c>
      <c r="K159" s="229" t="s">
        <v>1</v>
      </c>
      <c r="L159" s="44"/>
      <c r="M159" s="234" t="s">
        <v>1</v>
      </c>
      <c r="N159" s="235" t="s">
        <v>41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167</v>
      </c>
      <c r="AT159" s="238" t="s">
        <v>162</v>
      </c>
      <c r="AU159" s="238" t="s">
        <v>85</v>
      </c>
      <c r="AY159" s="17" t="s">
        <v>160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83</v>
      </c>
      <c r="BK159" s="239">
        <f>ROUND(I159*H159,2)</f>
        <v>0</v>
      </c>
      <c r="BL159" s="17" t="s">
        <v>167</v>
      </c>
      <c r="BM159" s="238" t="s">
        <v>385</v>
      </c>
    </row>
    <row r="160" s="2" customFormat="1" ht="16.5" customHeight="1">
      <c r="A160" s="38"/>
      <c r="B160" s="39"/>
      <c r="C160" s="227" t="s">
        <v>275</v>
      </c>
      <c r="D160" s="227" t="s">
        <v>162</v>
      </c>
      <c r="E160" s="228" t="s">
        <v>1285</v>
      </c>
      <c r="F160" s="229" t="s">
        <v>1286</v>
      </c>
      <c r="G160" s="230" t="s">
        <v>725</v>
      </c>
      <c r="H160" s="231">
        <v>8</v>
      </c>
      <c r="I160" s="232"/>
      <c r="J160" s="233">
        <f>ROUND(I160*H160,2)</f>
        <v>0</v>
      </c>
      <c r="K160" s="229" t="s">
        <v>1</v>
      </c>
      <c r="L160" s="44"/>
      <c r="M160" s="234" t="s">
        <v>1</v>
      </c>
      <c r="N160" s="235" t="s">
        <v>41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167</v>
      </c>
      <c r="AT160" s="238" t="s">
        <v>162</v>
      </c>
      <c r="AU160" s="238" t="s">
        <v>85</v>
      </c>
      <c r="AY160" s="17" t="s">
        <v>160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83</v>
      </c>
      <c r="BK160" s="239">
        <f>ROUND(I160*H160,2)</f>
        <v>0</v>
      </c>
      <c r="BL160" s="17" t="s">
        <v>167</v>
      </c>
      <c r="BM160" s="238" t="s">
        <v>394</v>
      </c>
    </row>
    <row r="161" s="2" customFormat="1" ht="16.5" customHeight="1">
      <c r="A161" s="38"/>
      <c r="B161" s="39"/>
      <c r="C161" s="227" t="s">
        <v>281</v>
      </c>
      <c r="D161" s="227" t="s">
        <v>162</v>
      </c>
      <c r="E161" s="228" t="s">
        <v>1287</v>
      </c>
      <c r="F161" s="229" t="s">
        <v>1288</v>
      </c>
      <c r="G161" s="230" t="s">
        <v>725</v>
      </c>
      <c r="H161" s="231">
        <v>6</v>
      </c>
      <c r="I161" s="232"/>
      <c r="J161" s="233">
        <f>ROUND(I161*H161,2)</f>
        <v>0</v>
      </c>
      <c r="K161" s="229" t="s">
        <v>1</v>
      </c>
      <c r="L161" s="44"/>
      <c r="M161" s="234" t="s">
        <v>1</v>
      </c>
      <c r="N161" s="235" t="s">
        <v>41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167</v>
      </c>
      <c r="AT161" s="238" t="s">
        <v>162</v>
      </c>
      <c r="AU161" s="238" t="s">
        <v>85</v>
      </c>
      <c r="AY161" s="17" t="s">
        <v>160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83</v>
      </c>
      <c r="BK161" s="239">
        <f>ROUND(I161*H161,2)</f>
        <v>0</v>
      </c>
      <c r="BL161" s="17" t="s">
        <v>167</v>
      </c>
      <c r="BM161" s="238" t="s">
        <v>404</v>
      </c>
    </row>
    <row r="162" s="2" customFormat="1" ht="16.5" customHeight="1">
      <c r="A162" s="38"/>
      <c r="B162" s="39"/>
      <c r="C162" s="227" t="s">
        <v>285</v>
      </c>
      <c r="D162" s="227" t="s">
        <v>162</v>
      </c>
      <c r="E162" s="228" t="s">
        <v>1289</v>
      </c>
      <c r="F162" s="229" t="s">
        <v>1290</v>
      </c>
      <c r="G162" s="230" t="s">
        <v>725</v>
      </c>
      <c r="H162" s="231">
        <v>2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41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167</v>
      </c>
      <c r="AT162" s="238" t="s">
        <v>162</v>
      </c>
      <c r="AU162" s="238" t="s">
        <v>85</v>
      </c>
      <c r="AY162" s="17" t="s">
        <v>160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83</v>
      </c>
      <c r="BK162" s="239">
        <f>ROUND(I162*H162,2)</f>
        <v>0</v>
      </c>
      <c r="BL162" s="17" t="s">
        <v>167</v>
      </c>
      <c r="BM162" s="238" t="s">
        <v>417</v>
      </c>
    </row>
    <row r="163" s="2" customFormat="1" ht="16.5" customHeight="1">
      <c r="A163" s="38"/>
      <c r="B163" s="39"/>
      <c r="C163" s="227" t="s">
        <v>290</v>
      </c>
      <c r="D163" s="227" t="s">
        <v>162</v>
      </c>
      <c r="E163" s="228" t="s">
        <v>1291</v>
      </c>
      <c r="F163" s="229" t="s">
        <v>1292</v>
      </c>
      <c r="G163" s="230" t="s">
        <v>725</v>
      </c>
      <c r="H163" s="231">
        <v>6</v>
      </c>
      <c r="I163" s="232"/>
      <c r="J163" s="233">
        <f>ROUND(I163*H163,2)</f>
        <v>0</v>
      </c>
      <c r="K163" s="229" t="s">
        <v>1</v>
      </c>
      <c r="L163" s="44"/>
      <c r="M163" s="234" t="s">
        <v>1</v>
      </c>
      <c r="N163" s="235" t="s">
        <v>41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167</v>
      </c>
      <c r="AT163" s="238" t="s">
        <v>162</v>
      </c>
      <c r="AU163" s="238" t="s">
        <v>85</v>
      </c>
      <c r="AY163" s="17" t="s">
        <v>160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83</v>
      </c>
      <c r="BK163" s="239">
        <f>ROUND(I163*H163,2)</f>
        <v>0</v>
      </c>
      <c r="BL163" s="17" t="s">
        <v>167</v>
      </c>
      <c r="BM163" s="238" t="s">
        <v>427</v>
      </c>
    </row>
    <row r="164" s="2" customFormat="1" ht="16.5" customHeight="1">
      <c r="A164" s="38"/>
      <c r="B164" s="39"/>
      <c r="C164" s="227" t="s">
        <v>294</v>
      </c>
      <c r="D164" s="227" t="s">
        <v>162</v>
      </c>
      <c r="E164" s="228" t="s">
        <v>1293</v>
      </c>
      <c r="F164" s="229" t="s">
        <v>1294</v>
      </c>
      <c r="G164" s="230" t="s">
        <v>725</v>
      </c>
      <c r="H164" s="231">
        <v>242</v>
      </c>
      <c r="I164" s="232"/>
      <c r="J164" s="233">
        <f>ROUND(I164*H164,2)</f>
        <v>0</v>
      </c>
      <c r="K164" s="229" t="s">
        <v>1</v>
      </c>
      <c r="L164" s="44"/>
      <c r="M164" s="234" t="s">
        <v>1</v>
      </c>
      <c r="N164" s="235" t="s">
        <v>41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167</v>
      </c>
      <c r="AT164" s="238" t="s">
        <v>162</v>
      </c>
      <c r="AU164" s="238" t="s">
        <v>85</v>
      </c>
      <c r="AY164" s="17" t="s">
        <v>160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83</v>
      </c>
      <c r="BK164" s="239">
        <f>ROUND(I164*H164,2)</f>
        <v>0</v>
      </c>
      <c r="BL164" s="17" t="s">
        <v>167</v>
      </c>
      <c r="BM164" s="238" t="s">
        <v>436</v>
      </c>
    </row>
    <row r="165" s="2" customFormat="1" ht="16.5" customHeight="1">
      <c r="A165" s="38"/>
      <c r="B165" s="39"/>
      <c r="C165" s="227" t="s">
        <v>299</v>
      </c>
      <c r="D165" s="227" t="s">
        <v>162</v>
      </c>
      <c r="E165" s="228" t="s">
        <v>1295</v>
      </c>
      <c r="F165" s="229" t="s">
        <v>1296</v>
      </c>
      <c r="G165" s="230" t="s">
        <v>725</v>
      </c>
      <c r="H165" s="231">
        <v>2</v>
      </c>
      <c r="I165" s="232"/>
      <c r="J165" s="233">
        <f>ROUND(I165*H165,2)</f>
        <v>0</v>
      </c>
      <c r="K165" s="229" t="s">
        <v>1</v>
      </c>
      <c r="L165" s="44"/>
      <c r="M165" s="234" t="s">
        <v>1</v>
      </c>
      <c r="N165" s="235" t="s">
        <v>41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167</v>
      </c>
      <c r="AT165" s="238" t="s">
        <v>162</v>
      </c>
      <c r="AU165" s="238" t="s">
        <v>85</v>
      </c>
      <c r="AY165" s="17" t="s">
        <v>160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83</v>
      </c>
      <c r="BK165" s="239">
        <f>ROUND(I165*H165,2)</f>
        <v>0</v>
      </c>
      <c r="BL165" s="17" t="s">
        <v>167</v>
      </c>
      <c r="BM165" s="238" t="s">
        <v>444</v>
      </c>
    </row>
    <row r="166" s="2" customFormat="1" ht="21.75" customHeight="1">
      <c r="A166" s="38"/>
      <c r="B166" s="39"/>
      <c r="C166" s="227" t="s">
        <v>305</v>
      </c>
      <c r="D166" s="227" t="s">
        <v>162</v>
      </c>
      <c r="E166" s="228" t="s">
        <v>1297</v>
      </c>
      <c r="F166" s="229" t="s">
        <v>1298</v>
      </c>
      <c r="G166" s="230" t="s">
        <v>725</v>
      </c>
      <c r="H166" s="231">
        <v>150</v>
      </c>
      <c r="I166" s="232"/>
      <c r="J166" s="233">
        <f>ROUND(I166*H166,2)</f>
        <v>0</v>
      </c>
      <c r="K166" s="229" t="s">
        <v>1</v>
      </c>
      <c r="L166" s="44"/>
      <c r="M166" s="234" t="s">
        <v>1</v>
      </c>
      <c r="N166" s="235" t="s">
        <v>41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167</v>
      </c>
      <c r="AT166" s="238" t="s">
        <v>162</v>
      </c>
      <c r="AU166" s="238" t="s">
        <v>85</v>
      </c>
      <c r="AY166" s="17" t="s">
        <v>160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83</v>
      </c>
      <c r="BK166" s="239">
        <f>ROUND(I166*H166,2)</f>
        <v>0</v>
      </c>
      <c r="BL166" s="17" t="s">
        <v>167</v>
      </c>
      <c r="BM166" s="238" t="s">
        <v>455</v>
      </c>
    </row>
    <row r="167" s="2" customFormat="1" ht="16.5" customHeight="1">
      <c r="A167" s="38"/>
      <c r="B167" s="39"/>
      <c r="C167" s="227" t="s">
        <v>309</v>
      </c>
      <c r="D167" s="227" t="s">
        <v>162</v>
      </c>
      <c r="E167" s="228" t="s">
        <v>1299</v>
      </c>
      <c r="F167" s="229" t="s">
        <v>1300</v>
      </c>
      <c r="G167" s="230" t="s">
        <v>725</v>
      </c>
      <c r="H167" s="231">
        <v>2</v>
      </c>
      <c r="I167" s="232"/>
      <c r="J167" s="233">
        <f>ROUND(I167*H167,2)</f>
        <v>0</v>
      </c>
      <c r="K167" s="229" t="s">
        <v>1</v>
      </c>
      <c r="L167" s="44"/>
      <c r="M167" s="234" t="s">
        <v>1</v>
      </c>
      <c r="N167" s="235" t="s">
        <v>41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167</v>
      </c>
      <c r="AT167" s="238" t="s">
        <v>162</v>
      </c>
      <c r="AU167" s="238" t="s">
        <v>85</v>
      </c>
      <c r="AY167" s="17" t="s">
        <v>160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83</v>
      </c>
      <c r="BK167" s="239">
        <f>ROUND(I167*H167,2)</f>
        <v>0</v>
      </c>
      <c r="BL167" s="17" t="s">
        <v>167</v>
      </c>
      <c r="BM167" s="238" t="s">
        <v>466</v>
      </c>
    </row>
    <row r="168" s="12" customFormat="1" ht="22.8" customHeight="1">
      <c r="A168" s="12"/>
      <c r="B168" s="211"/>
      <c r="C168" s="212"/>
      <c r="D168" s="213" t="s">
        <v>75</v>
      </c>
      <c r="E168" s="225" t="s">
        <v>1301</v>
      </c>
      <c r="F168" s="225" t="s">
        <v>1302</v>
      </c>
      <c r="G168" s="212"/>
      <c r="H168" s="212"/>
      <c r="I168" s="215"/>
      <c r="J168" s="226">
        <f>BK168</f>
        <v>0</v>
      </c>
      <c r="K168" s="212"/>
      <c r="L168" s="217"/>
      <c r="M168" s="218"/>
      <c r="N168" s="219"/>
      <c r="O168" s="219"/>
      <c r="P168" s="220">
        <f>SUM(P169:P170)</f>
        <v>0</v>
      </c>
      <c r="Q168" s="219"/>
      <c r="R168" s="220">
        <f>SUM(R169:R170)</f>
        <v>0</v>
      </c>
      <c r="S168" s="219"/>
      <c r="T168" s="221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2" t="s">
        <v>83</v>
      </c>
      <c r="AT168" s="223" t="s">
        <v>75</v>
      </c>
      <c r="AU168" s="223" t="s">
        <v>83</v>
      </c>
      <c r="AY168" s="222" t="s">
        <v>160</v>
      </c>
      <c r="BK168" s="224">
        <f>SUM(BK169:BK170)</f>
        <v>0</v>
      </c>
    </row>
    <row r="169" s="2" customFormat="1" ht="21.75" customHeight="1">
      <c r="A169" s="38"/>
      <c r="B169" s="39"/>
      <c r="C169" s="227" t="s">
        <v>313</v>
      </c>
      <c r="D169" s="227" t="s">
        <v>162</v>
      </c>
      <c r="E169" s="228" t="s">
        <v>1303</v>
      </c>
      <c r="F169" s="229" t="s">
        <v>1304</v>
      </c>
      <c r="G169" s="230" t="s">
        <v>725</v>
      </c>
      <c r="H169" s="231">
        <v>2</v>
      </c>
      <c r="I169" s="232"/>
      <c r="J169" s="233">
        <f>ROUND(I169*H169,2)</f>
        <v>0</v>
      </c>
      <c r="K169" s="229" t="s">
        <v>1</v>
      </c>
      <c r="L169" s="44"/>
      <c r="M169" s="234" t="s">
        <v>1</v>
      </c>
      <c r="N169" s="235" t="s">
        <v>41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167</v>
      </c>
      <c r="AT169" s="238" t="s">
        <v>162</v>
      </c>
      <c r="AU169" s="238" t="s">
        <v>85</v>
      </c>
      <c r="AY169" s="17" t="s">
        <v>160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83</v>
      </c>
      <c r="BK169" s="239">
        <f>ROUND(I169*H169,2)</f>
        <v>0</v>
      </c>
      <c r="BL169" s="17" t="s">
        <v>167</v>
      </c>
      <c r="BM169" s="238" t="s">
        <v>476</v>
      </c>
    </row>
    <row r="170" s="2" customFormat="1" ht="33" customHeight="1">
      <c r="A170" s="38"/>
      <c r="B170" s="39"/>
      <c r="C170" s="227" t="s">
        <v>319</v>
      </c>
      <c r="D170" s="227" t="s">
        <v>162</v>
      </c>
      <c r="E170" s="228" t="s">
        <v>1305</v>
      </c>
      <c r="F170" s="229" t="s">
        <v>1306</v>
      </c>
      <c r="G170" s="230" t="s">
        <v>725</v>
      </c>
      <c r="H170" s="231">
        <v>1</v>
      </c>
      <c r="I170" s="232"/>
      <c r="J170" s="233">
        <f>ROUND(I170*H170,2)</f>
        <v>0</v>
      </c>
      <c r="K170" s="229" t="s">
        <v>1</v>
      </c>
      <c r="L170" s="44"/>
      <c r="M170" s="234" t="s">
        <v>1</v>
      </c>
      <c r="N170" s="235" t="s">
        <v>41</v>
      </c>
      <c r="O170" s="91"/>
      <c r="P170" s="236">
        <f>O170*H170</f>
        <v>0</v>
      </c>
      <c r="Q170" s="236">
        <v>0</v>
      </c>
      <c r="R170" s="236">
        <f>Q170*H170</f>
        <v>0</v>
      </c>
      <c r="S170" s="236">
        <v>0</v>
      </c>
      <c r="T170" s="237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8" t="s">
        <v>167</v>
      </c>
      <c r="AT170" s="238" t="s">
        <v>162</v>
      </c>
      <c r="AU170" s="238" t="s">
        <v>85</v>
      </c>
      <c r="AY170" s="17" t="s">
        <v>160</v>
      </c>
      <c r="BE170" s="239">
        <f>IF(N170="základní",J170,0)</f>
        <v>0</v>
      </c>
      <c r="BF170" s="239">
        <f>IF(N170="snížená",J170,0)</f>
        <v>0</v>
      </c>
      <c r="BG170" s="239">
        <f>IF(N170="zákl. přenesená",J170,0)</f>
        <v>0</v>
      </c>
      <c r="BH170" s="239">
        <f>IF(N170="sníž. přenesená",J170,0)</f>
        <v>0</v>
      </c>
      <c r="BI170" s="239">
        <f>IF(N170="nulová",J170,0)</f>
        <v>0</v>
      </c>
      <c r="BJ170" s="17" t="s">
        <v>83</v>
      </c>
      <c r="BK170" s="239">
        <f>ROUND(I170*H170,2)</f>
        <v>0</v>
      </c>
      <c r="BL170" s="17" t="s">
        <v>167</v>
      </c>
      <c r="BM170" s="238" t="s">
        <v>485</v>
      </c>
    </row>
    <row r="171" s="12" customFormat="1" ht="22.8" customHeight="1">
      <c r="A171" s="12"/>
      <c r="B171" s="211"/>
      <c r="C171" s="212"/>
      <c r="D171" s="213" t="s">
        <v>75</v>
      </c>
      <c r="E171" s="225" t="s">
        <v>1307</v>
      </c>
      <c r="F171" s="225" t="s">
        <v>1308</v>
      </c>
      <c r="G171" s="212"/>
      <c r="H171" s="212"/>
      <c r="I171" s="215"/>
      <c r="J171" s="226">
        <f>BK171</f>
        <v>0</v>
      </c>
      <c r="K171" s="212"/>
      <c r="L171" s="217"/>
      <c r="M171" s="218"/>
      <c r="N171" s="219"/>
      <c r="O171" s="219"/>
      <c r="P171" s="220">
        <f>SUM(P172:P186)</f>
        <v>0</v>
      </c>
      <c r="Q171" s="219"/>
      <c r="R171" s="220">
        <f>SUM(R172:R186)</f>
        <v>0</v>
      </c>
      <c r="S171" s="219"/>
      <c r="T171" s="221">
        <f>SUM(T172:T186)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22" t="s">
        <v>83</v>
      </c>
      <c r="AT171" s="223" t="s">
        <v>75</v>
      </c>
      <c r="AU171" s="223" t="s">
        <v>83</v>
      </c>
      <c r="AY171" s="222" t="s">
        <v>160</v>
      </c>
      <c r="BK171" s="224">
        <f>SUM(BK172:BK186)</f>
        <v>0</v>
      </c>
    </row>
    <row r="172" s="2" customFormat="1" ht="16.5" customHeight="1">
      <c r="A172" s="38"/>
      <c r="B172" s="39"/>
      <c r="C172" s="227" t="s">
        <v>326</v>
      </c>
      <c r="D172" s="227" t="s">
        <v>162</v>
      </c>
      <c r="E172" s="228" t="s">
        <v>1309</v>
      </c>
      <c r="F172" s="229" t="s">
        <v>1310</v>
      </c>
      <c r="G172" s="230" t="s">
        <v>479</v>
      </c>
      <c r="H172" s="231">
        <v>10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41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167</v>
      </c>
      <c r="AT172" s="238" t="s">
        <v>162</v>
      </c>
      <c r="AU172" s="238" t="s">
        <v>85</v>
      </c>
      <c r="AY172" s="17" t="s">
        <v>160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83</v>
      </c>
      <c r="BK172" s="239">
        <f>ROUND(I172*H172,2)</f>
        <v>0</v>
      </c>
      <c r="BL172" s="17" t="s">
        <v>167</v>
      </c>
      <c r="BM172" s="238" t="s">
        <v>495</v>
      </c>
    </row>
    <row r="173" s="2" customFormat="1" ht="16.5" customHeight="1">
      <c r="A173" s="38"/>
      <c r="B173" s="39"/>
      <c r="C173" s="227" t="s">
        <v>331</v>
      </c>
      <c r="D173" s="227" t="s">
        <v>162</v>
      </c>
      <c r="E173" s="228" t="s">
        <v>1311</v>
      </c>
      <c r="F173" s="229" t="s">
        <v>1312</v>
      </c>
      <c r="G173" s="230" t="s">
        <v>479</v>
      </c>
      <c r="H173" s="231">
        <v>10</v>
      </c>
      <c r="I173" s="232"/>
      <c r="J173" s="233">
        <f>ROUND(I173*H173,2)</f>
        <v>0</v>
      </c>
      <c r="K173" s="229" t="s">
        <v>1</v>
      </c>
      <c r="L173" s="44"/>
      <c r="M173" s="234" t="s">
        <v>1</v>
      </c>
      <c r="N173" s="235" t="s">
        <v>41</v>
      </c>
      <c r="O173" s="91"/>
      <c r="P173" s="236">
        <f>O173*H173</f>
        <v>0</v>
      </c>
      <c r="Q173" s="236">
        <v>0</v>
      </c>
      <c r="R173" s="236">
        <f>Q173*H173</f>
        <v>0</v>
      </c>
      <c r="S173" s="236">
        <v>0</v>
      </c>
      <c r="T173" s="23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8" t="s">
        <v>167</v>
      </c>
      <c r="AT173" s="238" t="s">
        <v>162</v>
      </c>
      <c r="AU173" s="238" t="s">
        <v>85</v>
      </c>
      <c r="AY173" s="17" t="s">
        <v>160</v>
      </c>
      <c r="BE173" s="239">
        <f>IF(N173="základní",J173,0)</f>
        <v>0</v>
      </c>
      <c r="BF173" s="239">
        <f>IF(N173="snížená",J173,0)</f>
        <v>0</v>
      </c>
      <c r="BG173" s="239">
        <f>IF(N173="zákl. přenesená",J173,0)</f>
        <v>0</v>
      </c>
      <c r="BH173" s="239">
        <f>IF(N173="sníž. přenesená",J173,0)</f>
        <v>0</v>
      </c>
      <c r="BI173" s="239">
        <f>IF(N173="nulová",J173,0)</f>
        <v>0</v>
      </c>
      <c r="BJ173" s="17" t="s">
        <v>83</v>
      </c>
      <c r="BK173" s="239">
        <f>ROUND(I173*H173,2)</f>
        <v>0</v>
      </c>
      <c r="BL173" s="17" t="s">
        <v>167</v>
      </c>
      <c r="BM173" s="238" t="s">
        <v>504</v>
      </c>
    </row>
    <row r="174" s="2" customFormat="1" ht="16.5" customHeight="1">
      <c r="A174" s="38"/>
      <c r="B174" s="39"/>
      <c r="C174" s="227" t="s">
        <v>336</v>
      </c>
      <c r="D174" s="227" t="s">
        <v>162</v>
      </c>
      <c r="E174" s="228" t="s">
        <v>1313</v>
      </c>
      <c r="F174" s="229" t="s">
        <v>1314</v>
      </c>
      <c r="G174" s="230" t="s">
        <v>479</v>
      </c>
      <c r="H174" s="231">
        <v>2</v>
      </c>
      <c r="I174" s="232"/>
      <c r="J174" s="233">
        <f>ROUND(I174*H174,2)</f>
        <v>0</v>
      </c>
      <c r="K174" s="229" t="s">
        <v>1</v>
      </c>
      <c r="L174" s="44"/>
      <c r="M174" s="234" t="s">
        <v>1</v>
      </c>
      <c r="N174" s="235" t="s">
        <v>41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167</v>
      </c>
      <c r="AT174" s="238" t="s">
        <v>162</v>
      </c>
      <c r="AU174" s="238" t="s">
        <v>85</v>
      </c>
      <c r="AY174" s="17" t="s">
        <v>160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83</v>
      </c>
      <c r="BK174" s="239">
        <f>ROUND(I174*H174,2)</f>
        <v>0</v>
      </c>
      <c r="BL174" s="17" t="s">
        <v>167</v>
      </c>
      <c r="BM174" s="238" t="s">
        <v>512</v>
      </c>
    </row>
    <row r="175" s="2" customFormat="1" ht="16.5" customHeight="1">
      <c r="A175" s="38"/>
      <c r="B175" s="39"/>
      <c r="C175" s="227" t="s">
        <v>345</v>
      </c>
      <c r="D175" s="227" t="s">
        <v>162</v>
      </c>
      <c r="E175" s="228" t="s">
        <v>1315</v>
      </c>
      <c r="F175" s="229" t="s">
        <v>1316</v>
      </c>
      <c r="G175" s="230" t="s">
        <v>479</v>
      </c>
      <c r="H175" s="231">
        <v>2</v>
      </c>
      <c r="I175" s="232"/>
      <c r="J175" s="233">
        <f>ROUND(I175*H175,2)</f>
        <v>0</v>
      </c>
      <c r="K175" s="229" t="s">
        <v>1</v>
      </c>
      <c r="L175" s="44"/>
      <c r="M175" s="234" t="s">
        <v>1</v>
      </c>
      <c r="N175" s="235" t="s">
        <v>41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167</v>
      </c>
      <c r="AT175" s="238" t="s">
        <v>162</v>
      </c>
      <c r="AU175" s="238" t="s">
        <v>85</v>
      </c>
      <c r="AY175" s="17" t="s">
        <v>160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83</v>
      </c>
      <c r="BK175" s="239">
        <f>ROUND(I175*H175,2)</f>
        <v>0</v>
      </c>
      <c r="BL175" s="17" t="s">
        <v>167</v>
      </c>
      <c r="BM175" s="238" t="s">
        <v>521</v>
      </c>
    </row>
    <row r="176" s="2" customFormat="1" ht="16.5" customHeight="1">
      <c r="A176" s="38"/>
      <c r="B176" s="39"/>
      <c r="C176" s="227" t="s">
        <v>350</v>
      </c>
      <c r="D176" s="227" t="s">
        <v>162</v>
      </c>
      <c r="E176" s="228" t="s">
        <v>1317</v>
      </c>
      <c r="F176" s="229" t="s">
        <v>1318</v>
      </c>
      <c r="G176" s="230" t="s">
        <v>479</v>
      </c>
      <c r="H176" s="231">
        <v>50</v>
      </c>
      <c r="I176" s="232"/>
      <c r="J176" s="233">
        <f>ROUND(I176*H176,2)</f>
        <v>0</v>
      </c>
      <c r="K176" s="229" t="s">
        <v>1</v>
      </c>
      <c r="L176" s="44"/>
      <c r="M176" s="234" t="s">
        <v>1</v>
      </c>
      <c r="N176" s="235" t="s">
        <v>41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167</v>
      </c>
      <c r="AT176" s="238" t="s">
        <v>162</v>
      </c>
      <c r="AU176" s="238" t="s">
        <v>85</v>
      </c>
      <c r="AY176" s="17" t="s">
        <v>160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83</v>
      </c>
      <c r="BK176" s="239">
        <f>ROUND(I176*H176,2)</f>
        <v>0</v>
      </c>
      <c r="BL176" s="17" t="s">
        <v>167</v>
      </c>
      <c r="BM176" s="238" t="s">
        <v>530</v>
      </c>
    </row>
    <row r="177" s="2" customFormat="1" ht="16.5" customHeight="1">
      <c r="A177" s="38"/>
      <c r="B177" s="39"/>
      <c r="C177" s="227" t="s">
        <v>356</v>
      </c>
      <c r="D177" s="227" t="s">
        <v>162</v>
      </c>
      <c r="E177" s="228" t="s">
        <v>1319</v>
      </c>
      <c r="F177" s="229" t="s">
        <v>1320</v>
      </c>
      <c r="G177" s="230" t="s">
        <v>1321</v>
      </c>
      <c r="H177" s="231">
        <v>1</v>
      </c>
      <c r="I177" s="232"/>
      <c r="J177" s="233">
        <f>ROUND(I177*H177,2)</f>
        <v>0</v>
      </c>
      <c r="K177" s="229" t="s">
        <v>1</v>
      </c>
      <c r="L177" s="44"/>
      <c r="M177" s="234" t="s">
        <v>1</v>
      </c>
      <c r="N177" s="235" t="s">
        <v>41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167</v>
      </c>
      <c r="AT177" s="238" t="s">
        <v>162</v>
      </c>
      <c r="AU177" s="238" t="s">
        <v>85</v>
      </c>
      <c r="AY177" s="17" t="s">
        <v>160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83</v>
      </c>
      <c r="BK177" s="239">
        <f>ROUND(I177*H177,2)</f>
        <v>0</v>
      </c>
      <c r="BL177" s="17" t="s">
        <v>167</v>
      </c>
      <c r="BM177" s="238" t="s">
        <v>542</v>
      </c>
    </row>
    <row r="178" s="2" customFormat="1" ht="16.5" customHeight="1">
      <c r="A178" s="38"/>
      <c r="B178" s="39"/>
      <c r="C178" s="227" t="s">
        <v>361</v>
      </c>
      <c r="D178" s="227" t="s">
        <v>162</v>
      </c>
      <c r="E178" s="228" t="s">
        <v>1322</v>
      </c>
      <c r="F178" s="229" t="s">
        <v>1323</v>
      </c>
      <c r="G178" s="230" t="s">
        <v>479</v>
      </c>
      <c r="H178" s="231">
        <v>100</v>
      </c>
      <c r="I178" s="232"/>
      <c r="J178" s="233">
        <f>ROUND(I178*H178,2)</f>
        <v>0</v>
      </c>
      <c r="K178" s="229" t="s">
        <v>1</v>
      </c>
      <c r="L178" s="44"/>
      <c r="M178" s="234" t="s">
        <v>1</v>
      </c>
      <c r="N178" s="235" t="s">
        <v>41</v>
      </c>
      <c r="O178" s="91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38" t="s">
        <v>167</v>
      </c>
      <c r="AT178" s="238" t="s">
        <v>162</v>
      </c>
      <c r="AU178" s="238" t="s">
        <v>85</v>
      </c>
      <c r="AY178" s="17" t="s">
        <v>160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7" t="s">
        <v>83</v>
      </c>
      <c r="BK178" s="239">
        <f>ROUND(I178*H178,2)</f>
        <v>0</v>
      </c>
      <c r="BL178" s="17" t="s">
        <v>167</v>
      </c>
      <c r="BM178" s="238" t="s">
        <v>553</v>
      </c>
    </row>
    <row r="179" s="2" customFormat="1" ht="16.5" customHeight="1">
      <c r="A179" s="38"/>
      <c r="B179" s="39"/>
      <c r="C179" s="227" t="s">
        <v>366</v>
      </c>
      <c r="D179" s="227" t="s">
        <v>162</v>
      </c>
      <c r="E179" s="228" t="s">
        <v>1324</v>
      </c>
      <c r="F179" s="229" t="s">
        <v>1325</v>
      </c>
      <c r="G179" s="230" t="s">
        <v>322</v>
      </c>
      <c r="H179" s="231">
        <v>20</v>
      </c>
      <c r="I179" s="232"/>
      <c r="J179" s="233">
        <f>ROUND(I179*H179,2)</f>
        <v>0</v>
      </c>
      <c r="K179" s="229" t="s">
        <v>1</v>
      </c>
      <c r="L179" s="44"/>
      <c r="M179" s="234" t="s">
        <v>1</v>
      </c>
      <c r="N179" s="235" t="s">
        <v>41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167</v>
      </c>
      <c r="AT179" s="238" t="s">
        <v>162</v>
      </c>
      <c r="AU179" s="238" t="s">
        <v>85</v>
      </c>
      <c r="AY179" s="17" t="s">
        <v>160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83</v>
      </c>
      <c r="BK179" s="239">
        <f>ROUND(I179*H179,2)</f>
        <v>0</v>
      </c>
      <c r="BL179" s="17" t="s">
        <v>167</v>
      </c>
      <c r="BM179" s="238" t="s">
        <v>170</v>
      </c>
    </row>
    <row r="180" s="2" customFormat="1" ht="16.5" customHeight="1">
      <c r="A180" s="38"/>
      <c r="B180" s="39"/>
      <c r="C180" s="227" t="s">
        <v>371</v>
      </c>
      <c r="D180" s="227" t="s">
        <v>162</v>
      </c>
      <c r="E180" s="228" t="s">
        <v>1326</v>
      </c>
      <c r="F180" s="229" t="s">
        <v>1327</v>
      </c>
      <c r="G180" s="230" t="s">
        <v>322</v>
      </c>
      <c r="H180" s="231">
        <v>5</v>
      </c>
      <c r="I180" s="232"/>
      <c r="J180" s="233">
        <f>ROUND(I180*H180,2)</f>
        <v>0</v>
      </c>
      <c r="K180" s="229" t="s">
        <v>1</v>
      </c>
      <c r="L180" s="44"/>
      <c r="M180" s="234" t="s">
        <v>1</v>
      </c>
      <c r="N180" s="235" t="s">
        <v>41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167</v>
      </c>
      <c r="AT180" s="238" t="s">
        <v>162</v>
      </c>
      <c r="AU180" s="238" t="s">
        <v>85</v>
      </c>
      <c r="AY180" s="17" t="s">
        <v>160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83</v>
      </c>
      <c r="BK180" s="239">
        <f>ROUND(I180*H180,2)</f>
        <v>0</v>
      </c>
      <c r="BL180" s="17" t="s">
        <v>167</v>
      </c>
      <c r="BM180" s="238" t="s">
        <v>575</v>
      </c>
    </row>
    <row r="181" s="2" customFormat="1" ht="16.5" customHeight="1">
      <c r="A181" s="38"/>
      <c r="B181" s="39"/>
      <c r="C181" s="227" t="s">
        <v>375</v>
      </c>
      <c r="D181" s="227" t="s">
        <v>162</v>
      </c>
      <c r="E181" s="228" t="s">
        <v>1328</v>
      </c>
      <c r="F181" s="229" t="s">
        <v>1329</v>
      </c>
      <c r="G181" s="230" t="s">
        <v>725</v>
      </c>
      <c r="H181" s="231">
        <v>3</v>
      </c>
      <c r="I181" s="232"/>
      <c r="J181" s="233">
        <f>ROUND(I181*H181,2)</f>
        <v>0</v>
      </c>
      <c r="K181" s="229" t="s">
        <v>1</v>
      </c>
      <c r="L181" s="44"/>
      <c r="M181" s="234" t="s">
        <v>1</v>
      </c>
      <c r="N181" s="235" t="s">
        <v>41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167</v>
      </c>
      <c r="AT181" s="238" t="s">
        <v>162</v>
      </c>
      <c r="AU181" s="238" t="s">
        <v>85</v>
      </c>
      <c r="AY181" s="17" t="s">
        <v>160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83</v>
      </c>
      <c r="BK181" s="239">
        <f>ROUND(I181*H181,2)</f>
        <v>0</v>
      </c>
      <c r="BL181" s="17" t="s">
        <v>167</v>
      </c>
      <c r="BM181" s="238" t="s">
        <v>583</v>
      </c>
    </row>
    <row r="182" s="2" customFormat="1" ht="16.5" customHeight="1">
      <c r="A182" s="38"/>
      <c r="B182" s="39"/>
      <c r="C182" s="227" t="s">
        <v>380</v>
      </c>
      <c r="D182" s="227" t="s">
        <v>162</v>
      </c>
      <c r="E182" s="228" t="s">
        <v>1330</v>
      </c>
      <c r="F182" s="229" t="s">
        <v>1331</v>
      </c>
      <c r="G182" s="230" t="s">
        <v>479</v>
      </c>
      <c r="H182" s="231">
        <v>3</v>
      </c>
      <c r="I182" s="232"/>
      <c r="J182" s="233">
        <f>ROUND(I182*H182,2)</f>
        <v>0</v>
      </c>
      <c r="K182" s="229" t="s">
        <v>1</v>
      </c>
      <c r="L182" s="44"/>
      <c r="M182" s="234" t="s">
        <v>1</v>
      </c>
      <c r="N182" s="235" t="s">
        <v>41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167</v>
      </c>
      <c r="AT182" s="238" t="s">
        <v>162</v>
      </c>
      <c r="AU182" s="238" t="s">
        <v>85</v>
      </c>
      <c r="AY182" s="17" t="s">
        <v>160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83</v>
      </c>
      <c r="BK182" s="239">
        <f>ROUND(I182*H182,2)</f>
        <v>0</v>
      </c>
      <c r="BL182" s="17" t="s">
        <v>167</v>
      </c>
      <c r="BM182" s="238" t="s">
        <v>594</v>
      </c>
    </row>
    <row r="183" s="2" customFormat="1" ht="16.5" customHeight="1">
      <c r="A183" s="38"/>
      <c r="B183" s="39"/>
      <c r="C183" s="227" t="s">
        <v>385</v>
      </c>
      <c r="D183" s="227" t="s">
        <v>162</v>
      </c>
      <c r="E183" s="228" t="s">
        <v>1332</v>
      </c>
      <c r="F183" s="229" t="s">
        <v>1333</v>
      </c>
      <c r="G183" s="230" t="s">
        <v>1334</v>
      </c>
      <c r="H183" s="231">
        <v>15</v>
      </c>
      <c r="I183" s="232"/>
      <c r="J183" s="233">
        <f>ROUND(I183*H183,2)</f>
        <v>0</v>
      </c>
      <c r="K183" s="229" t="s">
        <v>1</v>
      </c>
      <c r="L183" s="44"/>
      <c r="M183" s="234" t="s">
        <v>1</v>
      </c>
      <c r="N183" s="235" t="s">
        <v>41</v>
      </c>
      <c r="O183" s="91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8" t="s">
        <v>167</v>
      </c>
      <c r="AT183" s="238" t="s">
        <v>162</v>
      </c>
      <c r="AU183" s="238" t="s">
        <v>85</v>
      </c>
      <c r="AY183" s="17" t="s">
        <v>160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7" t="s">
        <v>83</v>
      </c>
      <c r="BK183" s="239">
        <f>ROUND(I183*H183,2)</f>
        <v>0</v>
      </c>
      <c r="BL183" s="17" t="s">
        <v>167</v>
      </c>
      <c r="BM183" s="238" t="s">
        <v>607</v>
      </c>
    </row>
    <row r="184" s="2" customFormat="1" ht="16.5" customHeight="1">
      <c r="A184" s="38"/>
      <c r="B184" s="39"/>
      <c r="C184" s="227" t="s">
        <v>389</v>
      </c>
      <c r="D184" s="227" t="s">
        <v>162</v>
      </c>
      <c r="E184" s="228" t="s">
        <v>1335</v>
      </c>
      <c r="F184" s="229" t="s">
        <v>1336</v>
      </c>
      <c r="G184" s="230" t="s">
        <v>479</v>
      </c>
      <c r="H184" s="231">
        <v>20</v>
      </c>
      <c r="I184" s="232"/>
      <c r="J184" s="233">
        <f>ROUND(I184*H184,2)</f>
        <v>0</v>
      </c>
      <c r="K184" s="229" t="s">
        <v>1</v>
      </c>
      <c r="L184" s="44"/>
      <c r="M184" s="234" t="s">
        <v>1</v>
      </c>
      <c r="N184" s="235" t="s">
        <v>41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167</v>
      </c>
      <c r="AT184" s="238" t="s">
        <v>162</v>
      </c>
      <c r="AU184" s="238" t="s">
        <v>85</v>
      </c>
      <c r="AY184" s="17" t="s">
        <v>160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83</v>
      </c>
      <c r="BK184" s="239">
        <f>ROUND(I184*H184,2)</f>
        <v>0</v>
      </c>
      <c r="BL184" s="17" t="s">
        <v>167</v>
      </c>
      <c r="BM184" s="238" t="s">
        <v>617</v>
      </c>
    </row>
    <row r="185" s="2" customFormat="1" ht="21.75" customHeight="1">
      <c r="A185" s="38"/>
      <c r="B185" s="39"/>
      <c r="C185" s="227" t="s">
        <v>394</v>
      </c>
      <c r="D185" s="227" t="s">
        <v>162</v>
      </c>
      <c r="E185" s="228" t="s">
        <v>1337</v>
      </c>
      <c r="F185" s="229" t="s">
        <v>1338</v>
      </c>
      <c r="G185" s="230" t="s">
        <v>479</v>
      </c>
      <c r="H185" s="231">
        <v>130</v>
      </c>
      <c r="I185" s="232"/>
      <c r="J185" s="233">
        <f>ROUND(I185*H185,2)</f>
        <v>0</v>
      </c>
      <c r="K185" s="229" t="s">
        <v>1</v>
      </c>
      <c r="L185" s="44"/>
      <c r="M185" s="234" t="s">
        <v>1</v>
      </c>
      <c r="N185" s="235" t="s">
        <v>41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167</v>
      </c>
      <c r="AT185" s="238" t="s">
        <v>162</v>
      </c>
      <c r="AU185" s="238" t="s">
        <v>85</v>
      </c>
      <c r="AY185" s="17" t="s">
        <v>160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83</v>
      </c>
      <c r="BK185" s="239">
        <f>ROUND(I185*H185,2)</f>
        <v>0</v>
      </c>
      <c r="BL185" s="17" t="s">
        <v>167</v>
      </c>
      <c r="BM185" s="238" t="s">
        <v>627</v>
      </c>
    </row>
    <row r="186" s="2" customFormat="1" ht="24.15" customHeight="1">
      <c r="A186" s="38"/>
      <c r="B186" s="39"/>
      <c r="C186" s="227" t="s">
        <v>399</v>
      </c>
      <c r="D186" s="227" t="s">
        <v>162</v>
      </c>
      <c r="E186" s="228" t="s">
        <v>1339</v>
      </c>
      <c r="F186" s="229" t="s">
        <v>1340</v>
      </c>
      <c r="G186" s="230" t="s">
        <v>479</v>
      </c>
      <c r="H186" s="231">
        <v>130</v>
      </c>
      <c r="I186" s="232"/>
      <c r="J186" s="233">
        <f>ROUND(I186*H186,2)</f>
        <v>0</v>
      </c>
      <c r="K186" s="229" t="s">
        <v>1</v>
      </c>
      <c r="L186" s="44"/>
      <c r="M186" s="234" t="s">
        <v>1</v>
      </c>
      <c r="N186" s="235" t="s">
        <v>41</v>
      </c>
      <c r="O186" s="91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8" t="s">
        <v>167</v>
      </c>
      <c r="AT186" s="238" t="s">
        <v>162</v>
      </c>
      <c r="AU186" s="238" t="s">
        <v>85</v>
      </c>
      <c r="AY186" s="17" t="s">
        <v>160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7" t="s">
        <v>83</v>
      </c>
      <c r="BK186" s="239">
        <f>ROUND(I186*H186,2)</f>
        <v>0</v>
      </c>
      <c r="BL186" s="17" t="s">
        <v>167</v>
      </c>
      <c r="BM186" s="238" t="s">
        <v>635</v>
      </c>
    </row>
    <row r="187" s="12" customFormat="1" ht="22.8" customHeight="1">
      <c r="A187" s="12"/>
      <c r="B187" s="211"/>
      <c r="C187" s="212"/>
      <c r="D187" s="213" t="s">
        <v>75</v>
      </c>
      <c r="E187" s="225" t="s">
        <v>1341</v>
      </c>
      <c r="F187" s="225" t="s">
        <v>1342</v>
      </c>
      <c r="G187" s="212"/>
      <c r="H187" s="212"/>
      <c r="I187" s="215"/>
      <c r="J187" s="226">
        <f>BK187</f>
        <v>0</v>
      </c>
      <c r="K187" s="212"/>
      <c r="L187" s="217"/>
      <c r="M187" s="218"/>
      <c r="N187" s="219"/>
      <c r="O187" s="219"/>
      <c r="P187" s="220">
        <f>SUM(P188:P191)</f>
        <v>0</v>
      </c>
      <c r="Q187" s="219"/>
      <c r="R187" s="220">
        <f>SUM(R188:R191)</f>
        <v>0</v>
      </c>
      <c r="S187" s="219"/>
      <c r="T187" s="221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2" t="s">
        <v>83</v>
      </c>
      <c r="AT187" s="223" t="s">
        <v>75</v>
      </c>
      <c r="AU187" s="223" t="s">
        <v>83</v>
      </c>
      <c r="AY187" s="222" t="s">
        <v>160</v>
      </c>
      <c r="BK187" s="224">
        <f>SUM(BK188:BK191)</f>
        <v>0</v>
      </c>
    </row>
    <row r="188" s="2" customFormat="1" ht="16.5" customHeight="1">
      <c r="A188" s="38"/>
      <c r="B188" s="39"/>
      <c r="C188" s="227" t="s">
        <v>404</v>
      </c>
      <c r="D188" s="227" t="s">
        <v>162</v>
      </c>
      <c r="E188" s="228" t="s">
        <v>1343</v>
      </c>
      <c r="F188" s="229" t="s">
        <v>1344</v>
      </c>
      <c r="G188" s="230" t="s">
        <v>322</v>
      </c>
      <c r="H188" s="231">
        <v>90</v>
      </c>
      <c r="I188" s="232"/>
      <c r="J188" s="233">
        <f>ROUND(I188*H188,2)</f>
        <v>0</v>
      </c>
      <c r="K188" s="229" t="s">
        <v>1</v>
      </c>
      <c r="L188" s="44"/>
      <c r="M188" s="234" t="s">
        <v>1</v>
      </c>
      <c r="N188" s="235" t="s">
        <v>41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167</v>
      </c>
      <c r="AT188" s="238" t="s">
        <v>162</v>
      </c>
      <c r="AU188" s="238" t="s">
        <v>85</v>
      </c>
      <c r="AY188" s="17" t="s">
        <v>160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83</v>
      </c>
      <c r="BK188" s="239">
        <f>ROUND(I188*H188,2)</f>
        <v>0</v>
      </c>
      <c r="BL188" s="17" t="s">
        <v>167</v>
      </c>
      <c r="BM188" s="238" t="s">
        <v>644</v>
      </c>
    </row>
    <row r="189" s="2" customFormat="1" ht="16.5" customHeight="1">
      <c r="A189" s="38"/>
      <c r="B189" s="39"/>
      <c r="C189" s="227" t="s">
        <v>412</v>
      </c>
      <c r="D189" s="227" t="s">
        <v>162</v>
      </c>
      <c r="E189" s="228" t="s">
        <v>1345</v>
      </c>
      <c r="F189" s="229" t="s">
        <v>1346</v>
      </c>
      <c r="G189" s="230" t="s">
        <v>322</v>
      </c>
      <c r="H189" s="231">
        <v>90</v>
      </c>
      <c r="I189" s="232"/>
      <c r="J189" s="233">
        <f>ROUND(I189*H189,2)</f>
        <v>0</v>
      </c>
      <c r="K189" s="229" t="s">
        <v>1</v>
      </c>
      <c r="L189" s="44"/>
      <c r="M189" s="234" t="s">
        <v>1</v>
      </c>
      <c r="N189" s="235" t="s">
        <v>41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167</v>
      </c>
      <c r="AT189" s="238" t="s">
        <v>162</v>
      </c>
      <c r="AU189" s="238" t="s">
        <v>85</v>
      </c>
      <c r="AY189" s="17" t="s">
        <v>160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83</v>
      </c>
      <c r="BK189" s="239">
        <f>ROUND(I189*H189,2)</f>
        <v>0</v>
      </c>
      <c r="BL189" s="17" t="s">
        <v>167</v>
      </c>
      <c r="BM189" s="238" t="s">
        <v>653</v>
      </c>
    </row>
    <row r="190" s="2" customFormat="1" ht="16.5" customHeight="1">
      <c r="A190" s="38"/>
      <c r="B190" s="39"/>
      <c r="C190" s="227" t="s">
        <v>417</v>
      </c>
      <c r="D190" s="227" t="s">
        <v>162</v>
      </c>
      <c r="E190" s="228" t="s">
        <v>1347</v>
      </c>
      <c r="F190" s="229" t="s">
        <v>1348</v>
      </c>
      <c r="G190" s="230" t="s">
        <v>165</v>
      </c>
      <c r="H190" s="231">
        <v>40</v>
      </c>
      <c r="I190" s="232"/>
      <c r="J190" s="233">
        <f>ROUND(I190*H190,2)</f>
        <v>0</v>
      </c>
      <c r="K190" s="229" t="s">
        <v>1</v>
      </c>
      <c r="L190" s="44"/>
      <c r="M190" s="234" t="s">
        <v>1</v>
      </c>
      <c r="N190" s="235" t="s">
        <v>41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167</v>
      </c>
      <c r="AT190" s="238" t="s">
        <v>162</v>
      </c>
      <c r="AU190" s="238" t="s">
        <v>85</v>
      </c>
      <c r="AY190" s="17" t="s">
        <v>160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83</v>
      </c>
      <c r="BK190" s="239">
        <f>ROUND(I190*H190,2)</f>
        <v>0</v>
      </c>
      <c r="BL190" s="17" t="s">
        <v>167</v>
      </c>
      <c r="BM190" s="238" t="s">
        <v>666</v>
      </c>
    </row>
    <row r="191" s="2" customFormat="1" ht="16.5" customHeight="1">
      <c r="A191" s="38"/>
      <c r="B191" s="39"/>
      <c r="C191" s="227" t="s">
        <v>422</v>
      </c>
      <c r="D191" s="227" t="s">
        <v>162</v>
      </c>
      <c r="E191" s="228" t="s">
        <v>1349</v>
      </c>
      <c r="F191" s="229" t="s">
        <v>1350</v>
      </c>
      <c r="G191" s="230" t="s">
        <v>165</v>
      </c>
      <c r="H191" s="231">
        <v>40</v>
      </c>
      <c r="I191" s="232"/>
      <c r="J191" s="233">
        <f>ROUND(I191*H191,2)</f>
        <v>0</v>
      </c>
      <c r="K191" s="229" t="s">
        <v>1</v>
      </c>
      <c r="L191" s="44"/>
      <c r="M191" s="285" t="s">
        <v>1</v>
      </c>
      <c r="N191" s="286" t="s">
        <v>41</v>
      </c>
      <c r="O191" s="287"/>
      <c r="P191" s="288">
        <f>O191*H191</f>
        <v>0</v>
      </c>
      <c r="Q191" s="288">
        <v>0</v>
      </c>
      <c r="R191" s="288">
        <f>Q191*H191</f>
        <v>0</v>
      </c>
      <c r="S191" s="288">
        <v>0</v>
      </c>
      <c r="T191" s="289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167</v>
      </c>
      <c r="AT191" s="238" t="s">
        <v>162</v>
      </c>
      <c r="AU191" s="238" t="s">
        <v>85</v>
      </c>
      <c r="AY191" s="17" t="s">
        <v>160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83</v>
      </c>
      <c r="BK191" s="239">
        <f>ROUND(I191*H191,2)</f>
        <v>0</v>
      </c>
      <c r="BL191" s="17" t="s">
        <v>167</v>
      </c>
      <c r="BM191" s="238" t="s">
        <v>676</v>
      </c>
    </row>
    <row r="192" s="2" customFormat="1" ht="6.96" customHeight="1">
      <c r="A192" s="38"/>
      <c r="B192" s="66"/>
      <c r="C192" s="67"/>
      <c r="D192" s="67"/>
      <c r="E192" s="67"/>
      <c r="F192" s="67"/>
      <c r="G192" s="67"/>
      <c r="H192" s="67"/>
      <c r="I192" s="67"/>
      <c r="J192" s="67"/>
      <c r="K192" s="67"/>
      <c r="L192" s="44"/>
      <c r="M192" s="38"/>
      <c r="O192" s="38"/>
      <c r="P192" s="38"/>
      <c r="Q192" s="38"/>
      <c r="R192" s="38"/>
      <c r="S192" s="38"/>
      <c r="T192" s="38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</row>
  </sheetData>
  <sheetProtection sheet="1" autoFilter="0" formatColumns="0" formatRows="0" objects="1" scenarios="1" spinCount="100000" saltValue="HplRKdOIeuNavUKdDl2kwnN3iW9npwPIfX9aj8uC7d3cGocxtZT1Ux7OFgq3d4Eiv0PwF0hr0LCMp0QFlbHAZw==" hashValue="YC9XNiLE392O1rciQsfLH43h4G2SRHQUJJS+YmwHlLqCLM0w7ZycMplYIn1Zi9cgUF1zWPpTLvGMhT4ji8DVUg==" algorithmName="SHA-512" password="CC35"/>
  <autoFilter ref="C129:K19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0"/>
      <c r="AT3" s="17" t="s">
        <v>85</v>
      </c>
    </row>
    <row r="4" s="1" customFormat="1" ht="24.96" customHeight="1">
      <c r="B4" s="20"/>
      <c r="D4" s="149" t="s">
        <v>101</v>
      </c>
      <c r="L4" s="20"/>
      <c r="M4" s="150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51" t="s">
        <v>16</v>
      </c>
      <c r="L6" s="20"/>
    </row>
    <row r="7" s="1" customFormat="1" ht="26.25" customHeight="1">
      <c r="B7" s="20"/>
      <c r="E7" s="152" t="str">
        <f>'Rekapitulace stavby'!K6</f>
        <v>Snížení energetické náročnosti budov v nemocnici Nový Bydžov - Objekt ubytovny</v>
      </c>
      <c r="F7" s="151"/>
      <c r="G7" s="151"/>
      <c r="H7" s="151"/>
      <c r="L7" s="20"/>
    </row>
    <row r="8" s="1" customFormat="1" ht="12" customHeight="1">
      <c r="B8" s="20"/>
      <c r="D8" s="151" t="s">
        <v>110</v>
      </c>
      <c r="L8" s="20"/>
    </row>
    <row r="9" s="2" customFormat="1" ht="16.5" customHeight="1">
      <c r="A9" s="38"/>
      <c r="B9" s="44"/>
      <c r="C9" s="38"/>
      <c r="D9" s="38"/>
      <c r="E9" s="152" t="s">
        <v>111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51" t="s">
        <v>1158</v>
      </c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53" t="s">
        <v>1351</v>
      </c>
      <c r="F11" s="38"/>
      <c r="G11" s="38"/>
      <c r="H11" s="38"/>
      <c r="I11" s="38"/>
      <c r="J11" s="38"/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51" t="s">
        <v>18</v>
      </c>
      <c r="E13" s="38"/>
      <c r="F13" s="141" t="s">
        <v>1</v>
      </c>
      <c r="G13" s="38"/>
      <c r="H13" s="38"/>
      <c r="I13" s="151" t="s">
        <v>19</v>
      </c>
      <c r="J13" s="141" t="s">
        <v>1</v>
      </c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51" t="s">
        <v>20</v>
      </c>
      <c r="E14" s="38"/>
      <c r="F14" s="141" t="s">
        <v>21</v>
      </c>
      <c r="G14" s="38"/>
      <c r="H14" s="38"/>
      <c r="I14" s="151" t="s">
        <v>22</v>
      </c>
      <c r="J14" s="154" t="str">
        <f>'Rekapitulace stavby'!AN8</f>
        <v>26. 7. 2024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51" t="s">
        <v>24</v>
      </c>
      <c r="E16" s="38"/>
      <c r="F16" s="38"/>
      <c r="G16" s="38"/>
      <c r="H16" s="38"/>
      <c r="I16" s="151" t="s">
        <v>25</v>
      </c>
      <c r="J16" s="141" t="s">
        <v>1</v>
      </c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41" t="s">
        <v>26</v>
      </c>
      <c r="F17" s="38"/>
      <c r="G17" s="38"/>
      <c r="H17" s="38"/>
      <c r="I17" s="151" t="s">
        <v>27</v>
      </c>
      <c r="J17" s="141" t="s">
        <v>1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51" t="s">
        <v>28</v>
      </c>
      <c r="E19" s="38"/>
      <c r="F19" s="38"/>
      <c r="G19" s="38"/>
      <c r="H19" s="38"/>
      <c r="I19" s="151" t="s">
        <v>25</v>
      </c>
      <c r="J19" s="33" t="str">
        <f>'Rekapitulace stavby'!AN13</f>
        <v>Vyplň údaj</v>
      </c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41"/>
      <c r="G20" s="141"/>
      <c r="H20" s="141"/>
      <c r="I20" s="151" t="s">
        <v>27</v>
      </c>
      <c r="J20" s="33" t="str">
        <f>'Rekapitulace stavby'!AN14</f>
        <v>Vyplň údaj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51" t="s">
        <v>30</v>
      </c>
      <c r="E22" s="38"/>
      <c r="F22" s="38"/>
      <c r="G22" s="38"/>
      <c r="H22" s="38"/>
      <c r="I22" s="151" t="s">
        <v>25</v>
      </c>
      <c r="J22" s="141" t="s">
        <v>1</v>
      </c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41" t="s">
        <v>31</v>
      </c>
      <c r="F23" s="38"/>
      <c r="G23" s="38"/>
      <c r="H23" s="38"/>
      <c r="I23" s="151" t="s">
        <v>27</v>
      </c>
      <c r="J23" s="141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51" t="s">
        <v>33</v>
      </c>
      <c r="E25" s="38"/>
      <c r="F25" s="38"/>
      <c r="G25" s="38"/>
      <c r="H25" s="38"/>
      <c r="I25" s="151" t="s">
        <v>25</v>
      </c>
      <c r="J25" s="141" t="str">
        <f>IF('Rekapitulace stavby'!AN19="","",'Rekapitulace stavby'!AN19)</f>
        <v/>
      </c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41" t="str">
        <f>IF('Rekapitulace stavby'!E20="","",'Rekapitulace stavby'!E20)</f>
        <v>Martin škrabal</v>
      </c>
      <c r="F26" s="38"/>
      <c r="G26" s="38"/>
      <c r="H26" s="38"/>
      <c r="I26" s="151" t="s">
        <v>27</v>
      </c>
      <c r="J26" s="141" t="str">
        <f>IF('Rekapitulace stavby'!AN20="","",'Rekapitulace stavby'!AN20)</f>
        <v/>
      </c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63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51" t="s">
        <v>35</v>
      </c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9"/>
      <c r="E31" s="159"/>
      <c r="F31" s="159"/>
      <c r="G31" s="159"/>
      <c r="H31" s="159"/>
      <c r="I31" s="159"/>
      <c r="J31" s="159"/>
      <c r="K31" s="15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60" t="s">
        <v>36</v>
      </c>
      <c r="E32" s="38"/>
      <c r="F32" s="38"/>
      <c r="G32" s="38"/>
      <c r="H32" s="38"/>
      <c r="I32" s="38"/>
      <c r="J32" s="161">
        <f>ROUND(J138, 2)</f>
        <v>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9"/>
      <c r="E33" s="159"/>
      <c r="F33" s="159"/>
      <c r="G33" s="159"/>
      <c r="H33" s="159"/>
      <c r="I33" s="159"/>
      <c r="J33" s="159"/>
      <c r="K33" s="159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62" t="s">
        <v>38</v>
      </c>
      <c r="G34" s="38"/>
      <c r="H34" s="38"/>
      <c r="I34" s="162" t="s">
        <v>37</v>
      </c>
      <c r="J34" s="162" t="s">
        <v>39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63" t="s">
        <v>40</v>
      </c>
      <c r="E35" s="151" t="s">
        <v>41</v>
      </c>
      <c r="F35" s="164">
        <f>ROUND((SUM(BE138:BE232)),  2)</f>
        <v>0</v>
      </c>
      <c r="G35" s="38"/>
      <c r="H35" s="38"/>
      <c r="I35" s="165">
        <v>0.20999999999999999</v>
      </c>
      <c r="J35" s="164">
        <f>ROUND(((SUM(BE138:BE232))*I35),  2)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51" t="s">
        <v>42</v>
      </c>
      <c r="F36" s="164">
        <f>ROUND((SUM(BF138:BF232)),  2)</f>
        <v>0</v>
      </c>
      <c r="G36" s="38"/>
      <c r="H36" s="38"/>
      <c r="I36" s="165">
        <v>0.12</v>
      </c>
      <c r="J36" s="164">
        <f>ROUND(((SUM(BF138:BF232))*I36),  2)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51" t="s">
        <v>43</v>
      </c>
      <c r="F37" s="164">
        <f>ROUND((SUM(BG138:BG232)),  2)</f>
        <v>0</v>
      </c>
      <c r="G37" s="38"/>
      <c r="H37" s="38"/>
      <c r="I37" s="165">
        <v>0.20999999999999999</v>
      </c>
      <c r="J37" s="16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51" t="s">
        <v>44</v>
      </c>
      <c r="F38" s="164">
        <f>ROUND((SUM(BH138:BH232)),  2)</f>
        <v>0</v>
      </c>
      <c r="G38" s="38"/>
      <c r="H38" s="38"/>
      <c r="I38" s="165">
        <v>0.12</v>
      </c>
      <c r="J38" s="164">
        <f>0</f>
        <v>0</v>
      </c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51" t="s">
        <v>45</v>
      </c>
      <c r="F39" s="164">
        <f>ROUND((SUM(BI138:BI232)),  2)</f>
        <v>0</v>
      </c>
      <c r="G39" s="38"/>
      <c r="H39" s="38"/>
      <c r="I39" s="165">
        <v>0</v>
      </c>
      <c r="J39" s="164">
        <f>0</f>
        <v>0</v>
      </c>
      <c r="K39" s="3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3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44"/>
      <c r="C42" s="38"/>
      <c r="D42" s="38"/>
      <c r="E42" s="38"/>
      <c r="F42" s="38"/>
      <c r="G42" s="38"/>
      <c r="H42" s="38"/>
      <c r="I42" s="38"/>
      <c r="J42" s="38"/>
      <c r="K42" s="38"/>
      <c r="L42" s="63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112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84" t="str">
        <f>E7</f>
        <v>Snížení energetické náročnosti budov v nemocnici Nový Bydžov - Objekt ubytovny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1"/>
      <c r="C86" s="32" t="s">
        <v>110</v>
      </c>
      <c r="D86" s="22"/>
      <c r="E86" s="22"/>
      <c r="F86" s="22"/>
      <c r="G86" s="22"/>
      <c r="H86" s="22"/>
      <c r="I86" s="22"/>
      <c r="J86" s="22"/>
      <c r="K86" s="22"/>
      <c r="L86" s="20"/>
    </row>
    <row r="87" s="2" customFormat="1" ht="16.5" customHeight="1">
      <c r="A87" s="38"/>
      <c r="B87" s="39"/>
      <c r="C87" s="40"/>
      <c r="D87" s="40"/>
      <c r="E87" s="184" t="s">
        <v>111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1158</v>
      </c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40"/>
      <c r="D89" s="40"/>
      <c r="E89" s="76" t="str">
        <f>E11</f>
        <v>FVE - FVE</v>
      </c>
      <c r="F89" s="40"/>
      <c r="G89" s="40"/>
      <c r="H89" s="40"/>
      <c r="I89" s="40"/>
      <c r="J89" s="40"/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40"/>
      <c r="E91" s="40"/>
      <c r="F91" s="27" t="str">
        <f>F14</f>
        <v xml:space="preserve"> </v>
      </c>
      <c r="G91" s="40"/>
      <c r="H91" s="40"/>
      <c r="I91" s="32" t="s">
        <v>22</v>
      </c>
      <c r="J91" s="79" t="str">
        <f>IF(J14="","",J14)</f>
        <v>26. 7. 2024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40.05" customHeight="1">
      <c r="A93" s="38"/>
      <c r="B93" s="39"/>
      <c r="C93" s="32" t="s">
        <v>24</v>
      </c>
      <c r="D93" s="40"/>
      <c r="E93" s="40"/>
      <c r="F93" s="27" t="str">
        <f>E17</f>
        <v>Královéhradecký kraj</v>
      </c>
      <c r="G93" s="40"/>
      <c r="H93" s="40"/>
      <c r="I93" s="32" t="s">
        <v>30</v>
      </c>
      <c r="J93" s="36" t="str">
        <f>E23</f>
        <v>ATELIER H1 &amp; ATELIER HÁJEK s.r.o.</v>
      </c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15.15" customHeight="1">
      <c r="A94" s="38"/>
      <c r="B94" s="39"/>
      <c r="C94" s="32" t="s">
        <v>28</v>
      </c>
      <c r="D94" s="40"/>
      <c r="E94" s="40"/>
      <c r="F94" s="27" t="str">
        <f>IF(E20="","",E20)</f>
        <v>Vyplň údaj</v>
      </c>
      <c r="G94" s="40"/>
      <c r="H94" s="40"/>
      <c r="I94" s="32" t="s">
        <v>33</v>
      </c>
      <c r="J94" s="36" t="str">
        <f>E26</f>
        <v>Martin škrabal</v>
      </c>
      <c r="K94" s="40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85" t="s">
        <v>113</v>
      </c>
      <c r="D96" s="186"/>
      <c r="E96" s="186"/>
      <c r="F96" s="186"/>
      <c r="G96" s="186"/>
      <c r="H96" s="186"/>
      <c r="I96" s="186"/>
      <c r="J96" s="187" t="s">
        <v>114</v>
      </c>
      <c r="K96" s="186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63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88" t="s">
        <v>115</v>
      </c>
      <c r="D98" s="40"/>
      <c r="E98" s="40"/>
      <c r="F98" s="40"/>
      <c r="G98" s="40"/>
      <c r="H98" s="40"/>
      <c r="I98" s="40"/>
      <c r="J98" s="110">
        <f>J138</f>
        <v>0</v>
      </c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7" t="s">
        <v>116</v>
      </c>
    </row>
    <row r="99" s="9" customFormat="1" ht="24.96" customHeight="1">
      <c r="A99" s="9"/>
      <c r="B99" s="189"/>
      <c r="C99" s="190"/>
      <c r="D99" s="191" t="s">
        <v>1352</v>
      </c>
      <c r="E99" s="192"/>
      <c r="F99" s="192"/>
      <c r="G99" s="192"/>
      <c r="H99" s="192"/>
      <c r="I99" s="192"/>
      <c r="J99" s="193">
        <f>J139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3"/>
      <c r="D100" s="196" t="s">
        <v>1353</v>
      </c>
      <c r="E100" s="197"/>
      <c r="F100" s="197"/>
      <c r="G100" s="197"/>
      <c r="H100" s="197"/>
      <c r="I100" s="197"/>
      <c r="J100" s="198">
        <f>J140</f>
        <v>0</v>
      </c>
      <c r="K100" s="133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3"/>
      <c r="D101" s="196" t="s">
        <v>1354</v>
      </c>
      <c r="E101" s="197"/>
      <c r="F101" s="197"/>
      <c r="G101" s="197"/>
      <c r="H101" s="197"/>
      <c r="I101" s="197"/>
      <c r="J101" s="198">
        <f>J142</f>
        <v>0</v>
      </c>
      <c r="K101" s="133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3"/>
      <c r="D102" s="196" t="s">
        <v>1355</v>
      </c>
      <c r="E102" s="197"/>
      <c r="F102" s="197"/>
      <c r="G102" s="197"/>
      <c r="H102" s="197"/>
      <c r="I102" s="197"/>
      <c r="J102" s="198">
        <f>J147</f>
        <v>0</v>
      </c>
      <c r="K102" s="133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3"/>
      <c r="D103" s="196" t="s">
        <v>1356</v>
      </c>
      <c r="E103" s="197"/>
      <c r="F103" s="197"/>
      <c r="G103" s="197"/>
      <c r="H103" s="197"/>
      <c r="I103" s="197"/>
      <c r="J103" s="198">
        <f>J150</f>
        <v>0</v>
      </c>
      <c r="K103" s="133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3"/>
      <c r="D104" s="196" t="s">
        <v>1357</v>
      </c>
      <c r="E104" s="197"/>
      <c r="F104" s="197"/>
      <c r="G104" s="197"/>
      <c r="H104" s="197"/>
      <c r="I104" s="197"/>
      <c r="J104" s="198">
        <f>J155</f>
        <v>0</v>
      </c>
      <c r="K104" s="133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3"/>
      <c r="D105" s="196" t="s">
        <v>1358</v>
      </c>
      <c r="E105" s="197"/>
      <c r="F105" s="197"/>
      <c r="G105" s="197"/>
      <c r="H105" s="197"/>
      <c r="I105" s="197"/>
      <c r="J105" s="198">
        <f>J170</f>
        <v>0</v>
      </c>
      <c r="K105" s="133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3"/>
      <c r="D106" s="196" t="s">
        <v>1359</v>
      </c>
      <c r="E106" s="197"/>
      <c r="F106" s="197"/>
      <c r="G106" s="197"/>
      <c r="H106" s="197"/>
      <c r="I106" s="197"/>
      <c r="J106" s="198">
        <f>J173</f>
        <v>0</v>
      </c>
      <c r="K106" s="133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3"/>
      <c r="D107" s="196" t="s">
        <v>1360</v>
      </c>
      <c r="E107" s="197"/>
      <c r="F107" s="197"/>
      <c r="G107" s="197"/>
      <c r="H107" s="197"/>
      <c r="I107" s="197"/>
      <c r="J107" s="198">
        <f>J178</f>
        <v>0</v>
      </c>
      <c r="K107" s="133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3"/>
      <c r="D108" s="196" t="s">
        <v>1358</v>
      </c>
      <c r="E108" s="197"/>
      <c r="F108" s="197"/>
      <c r="G108" s="197"/>
      <c r="H108" s="197"/>
      <c r="I108" s="197"/>
      <c r="J108" s="198">
        <f>J183</f>
        <v>0</v>
      </c>
      <c r="K108" s="133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3"/>
      <c r="D109" s="196" t="s">
        <v>1361</v>
      </c>
      <c r="E109" s="197"/>
      <c r="F109" s="197"/>
      <c r="G109" s="197"/>
      <c r="H109" s="197"/>
      <c r="I109" s="197"/>
      <c r="J109" s="198">
        <f>J186</f>
        <v>0</v>
      </c>
      <c r="K109" s="133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9"/>
      <c r="C110" s="190"/>
      <c r="D110" s="191" t="s">
        <v>1362</v>
      </c>
      <c r="E110" s="192"/>
      <c r="F110" s="192"/>
      <c r="G110" s="192"/>
      <c r="H110" s="192"/>
      <c r="I110" s="192"/>
      <c r="J110" s="193">
        <f>J203</f>
        <v>0</v>
      </c>
      <c r="K110" s="190"/>
      <c r="L110" s="19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5"/>
      <c r="C111" s="133"/>
      <c r="D111" s="196" t="s">
        <v>1363</v>
      </c>
      <c r="E111" s="197"/>
      <c r="F111" s="197"/>
      <c r="G111" s="197"/>
      <c r="H111" s="197"/>
      <c r="I111" s="197"/>
      <c r="J111" s="198">
        <f>J204</f>
        <v>0</v>
      </c>
      <c r="K111" s="133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3"/>
      <c r="D112" s="196" t="s">
        <v>1364</v>
      </c>
      <c r="E112" s="197"/>
      <c r="F112" s="197"/>
      <c r="G112" s="197"/>
      <c r="H112" s="197"/>
      <c r="I112" s="197"/>
      <c r="J112" s="198">
        <f>J209</f>
        <v>0</v>
      </c>
      <c r="K112" s="133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3"/>
      <c r="D113" s="196" t="s">
        <v>1365</v>
      </c>
      <c r="E113" s="197"/>
      <c r="F113" s="197"/>
      <c r="G113" s="197"/>
      <c r="H113" s="197"/>
      <c r="I113" s="197"/>
      <c r="J113" s="198">
        <f>J218</f>
        <v>0</v>
      </c>
      <c r="K113" s="133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89"/>
      <c r="C114" s="190"/>
      <c r="D114" s="191" t="s">
        <v>1366</v>
      </c>
      <c r="E114" s="192"/>
      <c r="F114" s="192"/>
      <c r="G114" s="192"/>
      <c r="H114" s="192"/>
      <c r="I114" s="192"/>
      <c r="J114" s="193">
        <f>J220</f>
        <v>0</v>
      </c>
      <c r="K114" s="190"/>
      <c r="L114" s="19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10" customFormat="1" ht="19.92" customHeight="1">
      <c r="A115" s="10"/>
      <c r="B115" s="195"/>
      <c r="C115" s="133"/>
      <c r="D115" s="196" t="s">
        <v>1367</v>
      </c>
      <c r="E115" s="197"/>
      <c r="F115" s="197"/>
      <c r="G115" s="197"/>
      <c r="H115" s="197"/>
      <c r="I115" s="197"/>
      <c r="J115" s="198">
        <f>J221</f>
        <v>0</v>
      </c>
      <c r="K115" s="133"/>
      <c r="L115" s="199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89"/>
      <c r="C116" s="190"/>
      <c r="D116" s="191" t="s">
        <v>1368</v>
      </c>
      <c r="E116" s="192"/>
      <c r="F116" s="192"/>
      <c r="G116" s="192"/>
      <c r="H116" s="192"/>
      <c r="I116" s="192"/>
      <c r="J116" s="193">
        <f>J226</f>
        <v>0</v>
      </c>
      <c r="K116" s="190"/>
      <c r="L116" s="19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145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6.25" customHeight="1">
      <c r="A126" s="38"/>
      <c r="B126" s="39"/>
      <c r="C126" s="40"/>
      <c r="D126" s="40"/>
      <c r="E126" s="184" t="str">
        <f>E7</f>
        <v>Snížení energetické náročnosti budov v nemocnici Nový Bydžov - Objekt ubytovny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" customFormat="1" ht="12" customHeight="1">
      <c r="B127" s="21"/>
      <c r="C127" s="32" t="s">
        <v>110</v>
      </c>
      <c r="D127" s="22"/>
      <c r="E127" s="22"/>
      <c r="F127" s="22"/>
      <c r="G127" s="22"/>
      <c r="H127" s="22"/>
      <c r="I127" s="22"/>
      <c r="J127" s="22"/>
      <c r="K127" s="22"/>
      <c r="L127" s="20"/>
    </row>
    <row r="128" s="2" customFormat="1" ht="16.5" customHeight="1">
      <c r="A128" s="38"/>
      <c r="B128" s="39"/>
      <c r="C128" s="40"/>
      <c r="D128" s="40"/>
      <c r="E128" s="184" t="s">
        <v>111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1158</v>
      </c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40"/>
      <c r="D130" s="40"/>
      <c r="E130" s="76" t="str">
        <f>E11</f>
        <v>FVE - FVE</v>
      </c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2" customHeight="1">
      <c r="A132" s="38"/>
      <c r="B132" s="39"/>
      <c r="C132" s="32" t="s">
        <v>20</v>
      </c>
      <c r="D132" s="40"/>
      <c r="E132" s="40"/>
      <c r="F132" s="27" t="str">
        <f>F14</f>
        <v xml:space="preserve"> </v>
      </c>
      <c r="G132" s="40"/>
      <c r="H132" s="40"/>
      <c r="I132" s="32" t="s">
        <v>22</v>
      </c>
      <c r="J132" s="79" t="str">
        <f>IF(J14="","",J14)</f>
        <v>26. 7. 2024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40.05" customHeight="1">
      <c r="A134" s="38"/>
      <c r="B134" s="39"/>
      <c r="C134" s="32" t="s">
        <v>24</v>
      </c>
      <c r="D134" s="40"/>
      <c r="E134" s="40"/>
      <c r="F134" s="27" t="str">
        <f>E17</f>
        <v>Královéhradecký kraj</v>
      </c>
      <c r="G134" s="40"/>
      <c r="H134" s="40"/>
      <c r="I134" s="32" t="s">
        <v>30</v>
      </c>
      <c r="J134" s="36" t="str">
        <f>E23</f>
        <v>ATELIER H1 &amp; ATELIER HÁJEK s.r.o.</v>
      </c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5.15" customHeight="1">
      <c r="A135" s="38"/>
      <c r="B135" s="39"/>
      <c r="C135" s="32" t="s">
        <v>28</v>
      </c>
      <c r="D135" s="40"/>
      <c r="E135" s="40"/>
      <c r="F135" s="27" t="str">
        <f>IF(E20="","",E20)</f>
        <v>Vyplň údaj</v>
      </c>
      <c r="G135" s="40"/>
      <c r="H135" s="40"/>
      <c r="I135" s="32" t="s">
        <v>33</v>
      </c>
      <c r="J135" s="36" t="str">
        <f>E26</f>
        <v>Martin škrabal</v>
      </c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0.32" customHeight="1">
      <c r="A136" s="38"/>
      <c r="B136" s="39"/>
      <c r="C136" s="40"/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11" customFormat="1" ht="29.28" customHeight="1">
      <c r="A137" s="200"/>
      <c r="B137" s="201"/>
      <c r="C137" s="202" t="s">
        <v>146</v>
      </c>
      <c r="D137" s="203" t="s">
        <v>61</v>
      </c>
      <c r="E137" s="203" t="s">
        <v>57</v>
      </c>
      <c r="F137" s="203" t="s">
        <v>58</v>
      </c>
      <c r="G137" s="203" t="s">
        <v>147</v>
      </c>
      <c r="H137" s="203" t="s">
        <v>148</v>
      </c>
      <c r="I137" s="203" t="s">
        <v>149</v>
      </c>
      <c r="J137" s="203" t="s">
        <v>114</v>
      </c>
      <c r="K137" s="204" t="s">
        <v>150</v>
      </c>
      <c r="L137" s="205"/>
      <c r="M137" s="100" t="s">
        <v>1</v>
      </c>
      <c r="N137" s="101" t="s">
        <v>40</v>
      </c>
      <c r="O137" s="101" t="s">
        <v>151</v>
      </c>
      <c r="P137" s="101" t="s">
        <v>152</v>
      </c>
      <c r="Q137" s="101" t="s">
        <v>153</v>
      </c>
      <c r="R137" s="101" t="s">
        <v>154</v>
      </c>
      <c r="S137" s="101" t="s">
        <v>155</v>
      </c>
      <c r="T137" s="102" t="s">
        <v>156</v>
      </c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8"/>
      <c r="B138" s="39"/>
      <c r="C138" s="107" t="s">
        <v>157</v>
      </c>
      <c r="D138" s="40"/>
      <c r="E138" s="40"/>
      <c r="F138" s="40"/>
      <c r="G138" s="40"/>
      <c r="H138" s="40"/>
      <c r="I138" s="40"/>
      <c r="J138" s="206">
        <f>BK138</f>
        <v>0</v>
      </c>
      <c r="K138" s="40"/>
      <c r="L138" s="44"/>
      <c r="M138" s="103"/>
      <c r="N138" s="207"/>
      <c r="O138" s="104"/>
      <c r="P138" s="208">
        <f>P139+P203+P220+P226</f>
        <v>0</v>
      </c>
      <c r="Q138" s="104"/>
      <c r="R138" s="208">
        <f>R139+R203+R220+R226</f>
        <v>0</v>
      </c>
      <c r="S138" s="104"/>
      <c r="T138" s="209">
        <f>T139+T203+T220+T226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75</v>
      </c>
      <c r="AU138" s="17" t="s">
        <v>116</v>
      </c>
      <c r="BK138" s="210">
        <f>BK139+BK203+BK220+BK226</f>
        <v>0</v>
      </c>
    </row>
    <row r="139" s="12" customFormat="1" ht="25.92" customHeight="1">
      <c r="A139" s="12"/>
      <c r="B139" s="211"/>
      <c r="C139" s="212"/>
      <c r="D139" s="213" t="s">
        <v>75</v>
      </c>
      <c r="E139" s="214" t="s">
        <v>1227</v>
      </c>
      <c r="F139" s="214" t="s">
        <v>1369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P140+P142+P147+P150+P155+P170+P173+P178+P183+P186</f>
        <v>0</v>
      </c>
      <c r="Q139" s="219"/>
      <c r="R139" s="220">
        <f>R140+R142+R147+R150+R155+R170+R173+R178+R183+R186</f>
        <v>0</v>
      </c>
      <c r="S139" s="219"/>
      <c r="T139" s="221">
        <f>T140+T142+T147+T150+T155+T170+T173+T178+T183+T186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83</v>
      </c>
      <c r="AT139" s="223" t="s">
        <v>75</v>
      </c>
      <c r="AU139" s="223" t="s">
        <v>76</v>
      </c>
      <c r="AY139" s="222" t="s">
        <v>160</v>
      </c>
      <c r="BK139" s="224">
        <f>BK140+BK142+BK147+BK150+BK155+BK170+BK173+BK178+BK183+BK186</f>
        <v>0</v>
      </c>
    </row>
    <row r="140" s="12" customFormat="1" ht="22.8" customHeight="1">
      <c r="A140" s="12"/>
      <c r="B140" s="211"/>
      <c r="C140" s="212"/>
      <c r="D140" s="213" t="s">
        <v>75</v>
      </c>
      <c r="E140" s="225" t="s">
        <v>1229</v>
      </c>
      <c r="F140" s="225" t="s">
        <v>1370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P141</f>
        <v>0</v>
      </c>
      <c r="Q140" s="219"/>
      <c r="R140" s="220">
        <f>R141</f>
        <v>0</v>
      </c>
      <c r="S140" s="219"/>
      <c r="T140" s="221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83</v>
      </c>
      <c r="AT140" s="223" t="s">
        <v>75</v>
      </c>
      <c r="AU140" s="223" t="s">
        <v>83</v>
      </c>
      <c r="AY140" s="222" t="s">
        <v>160</v>
      </c>
      <c r="BK140" s="224">
        <f>BK141</f>
        <v>0</v>
      </c>
    </row>
    <row r="141" s="2" customFormat="1" ht="16.5" customHeight="1">
      <c r="A141" s="38"/>
      <c r="B141" s="39"/>
      <c r="C141" s="227" t="s">
        <v>83</v>
      </c>
      <c r="D141" s="227" t="s">
        <v>162</v>
      </c>
      <c r="E141" s="228" t="s">
        <v>1371</v>
      </c>
      <c r="F141" s="229" t="s">
        <v>1372</v>
      </c>
      <c r="G141" s="230" t="s">
        <v>725</v>
      </c>
      <c r="H141" s="231">
        <v>1</v>
      </c>
      <c r="I141" s="232"/>
      <c r="J141" s="233">
        <f>ROUND(I141*H141,2)</f>
        <v>0</v>
      </c>
      <c r="K141" s="229" t="s">
        <v>1</v>
      </c>
      <c r="L141" s="44"/>
      <c r="M141" s="234" t="s">
        <v>1</v>
      </c>
      <c r="N141" s="235" t="s">
        <v>41</v>
      </c>
      <c r="O141" s="91"/>
      <c r="P141" s="236">
        <f>O141*H141</f>
        <v>0</v>
      </c>
      <c r="Q141" s="236">
        <v>0</v>
      </c>
      <c r="R141" s="236">
        <f>Q141*H141</f>
        <v>0</v>
      </c>
      <c r="S141" s="236">
        <v>0</v>
      </c>
      <c r="T141" s="23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38" t="s">
        <v>167</v>
      </c>
      <c r="AT141" s="238" t="s">
        <v>162</v>
      </c>
      <c r="AU141" s="238" t="s">
        <v>85</v>
      </c>
      <c r="AY141" s="17" t="s">
        <v>160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7" t="s">
        <v>83</v>
      </c>
      <c r="BK141" s="239">
        <f>ROUND(I141*H141,2)</f>
        <v>0</v>
      </c>
      <c r="BL141" s="17" t="s">
        <v>167</v>
      </c>
      <c r="BM141" s="238" t="s">
        <v>85</v>
      </c>
    </row>
    <row r="142" s="12" customFormat="1" ht="22.8" customHeight="1">
      <c r="A142" s="12"/>
      <c r="B142" s="211"/>
      <c r="C142" s="212"/>
      <c r="D142" s="213" t="s">
        <v>75</v>
      </c>
      <c r="E142" s="225" t="s">
        <v>1239</v>
      </c>
      <c r="F142" s="225" t="s">
        <v>1373</v>
      </c>
      <c r="G142" s="212"/>
      <c r="H142" s="212"/>
      <c r="I142" s="215"/>
      <c r="J142" s="226">
        <f>BK142</f>
        <v>0</v>
      </c>
      <c r="K142" s="212"/>
      <c r="L142" s="217"/>
      <c r="M142" s="218"/>
      <c r="N142" s="219"/>
      <c r="O142" s="219"/>
      <c r="P142" s="220">
        <f>SUM(P143:P146)</f>
        <v>0</v>
      </c>
      <c r="Q142" s="219"/>
      <c r="R142" s="220">
        <f>SUM(R143:R146)</f>
        <v>0</v>
      </c>
      <c r="S142" s="219"/>
      <c r="T142" s="221">
        <f>SUM(T143:T146)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22" t="s">
        <v>83</v>
      </c>
      <c r="AT142" s="223" t="s">
        <v>75</v>
      </c>
      <c r="AU142" s="223" t="s">
        <v>83</v>
      </c>
      <c r="AY142" s="222" t="s">
        <v>160</v>
      </c>
      <c r="BK142" s="224">
        <f>SUM(BK143:BK146)</f>
        <v>0</v>
      </c>
    </row>
    <row r="143" s="2" customFormat="1" ht="16.5" customHeight="1">
      <c r="A143" s="38"/>
      <c r="B143" s="39"/>
      <c r="C143" s="227" t="s">
        <v>85</v>
      </c>
      <c r="D143" s="227" t="s">
        <v>162</v>
      </c>
      <c r="E143" s="228" t="s">
        <v>1374</v>
      </c>
      <c r="F143" s="229" t="s">
        <v>1375</v>
      </c>
      <c r="G143" s="230" t="s">
        <v>725</v>
      </c>
      <c r="H143" s="231">
        <v>96</v>
      </c>
      <c r="I143" s="232"/>
      <c r="J143" s="233">
        <f>ROUND(I143*H143,2)</f>
        <v>0</v>
      </c>
      <c r="K143" s="229" t="s">
        <v>1</v>
      </c>
      <c r="L143" s="44"/>
      <c r="M143" s="234" t="s">
        <v>1</v>
      </c>
      <c r="N143" s="235" t="s">
        <v>41</v>
      </c>
      <c r="O143" s="91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8" t="s">
        <v>167</v>
      </c>
      <c r="AT143" s="238" t="s">
        <v>162</v>
      </c>
      <c r="AU143" s="238" t="s">
        <v>85</v>
      </c>
      <c r="AY143" s="17" t="s">
        <v>160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7" t="s">
        <v>83</v>
      </c>
      <c r="BK143" s="239">
        <f>ROUND(I143*H143,2)</f>
        <v>0</v>
      </c>
      <c r="BL143" s="17" t="s">
        <v>167</v>
      </c>
      <c r="BM143" s="238" t="s">
        <v>167</v>
      </c>
    </row>
    <row r="144" s="2" customFormat="1" ht="16.5" customHeight="1">
      <c r="A144" s="38"/>
      <c r="B144" s="39"/>
      <c r="C144" s="227" t="s">
        <v>172</v>
      </c>
      <c r="D144" s="227" t="s">
        <v>162</v>
      </c>
      <c r="E144" s="228" t="s">
        <v>1376</v>
      </c>
      <c r="F144" s="229" t="s">
        <v>1377</v>
      </c>
      <c r="G144" s="230" t="s">
        <v>725</v>
      </c>
      <c r="H144" s="231">
        <v>96</v>
      </c>
      <c r="I144" s="232"/>
      <c r="J144" s="233">
        <f>ROUND(I144*H144,2)</f>
        <v>0</v>
      </c>
      <c r="K144" s="229" t="s">
        <v>1</v>
      </c>
      <c r="L144" s="44"/>
      <c r="M144" s="234" t="s">
        <v>1</v>
      </c>
      <c r="N144" s="235" t="s">
        <v>41</v>
      </c>
      <c r="O144" s="91"/>
      <c r="P144" s="236">
        <f>O144*H144</f>
        <v>0</v>
      </c>
      <c r="Q144" s="236">
        <v>0</v>
      </c>
      <c r="R144" s="236">
        <f>Q144*H144</f>
        <v>0</v>
      </c>
      <c r="S144" s="236">
        <v>0</v>
      </c>
      <c r="T144" s="23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8" t="s">
        <v>167</v>
      </c>
      <c r="AT144" s="238" t="s">
        <v>162</v>
      </c>
      <c r="AU144" s="238" t="s">
        <v>85</v>
      </c>
      <c r="AY144" s="17" t="s">
        <v>160</v>
      </c>
      <c r="BE144" s="239">
        <f>IF(N144="základní",J144,0)</f>
        <v>0</v>
      </c>
      <c r="BF144" s="239">
        <f>IF(N144="snížená",J144,0)</f>
        <v>0</v>
      </c>
      <c r="BG144" s="239">
        <f>IF(N144="zákl. přenesená",J144,0)</f>
        <v>0</v>
      </c>
      <c r="BH144" s="239">
        <f>IF(N144="sníž. přenesená",J144,0)</f>
        <v>0</v>
      </c>
      <c r="BI144" s="239">
        <f>IF(N144="nulová",J144,0)</f>
        <v>0</v>
      </c>
      <c r="BJ144" s="17" t="s">
        <v>83</v>
      </c>
      <c r="BK144" s="239">
        <f>ROUND(I144*H144,2)</f>
        <v>0</v>
      </c>
      <c r="BL144" s="17" t="s">
        <v>167</v>
      </c>
      <c r="BM144" s="238" t="s">
        <v>191</v>
      </c>
    </row>
    <row r="145" s="2" customFormat="1" ht="16.5" customHeight="1">
      <c r="A145" s="38"/>
      <c r="B145" s="39"/>
      <c r="C145" s="227" t="s">
        <v>167</v>
      </c>
      <c r="D145" s="227" t="s">
        <v>162</v>
      </c>
      <c r="E145" s="228" t="s">
        <v>1378</v>
      </c>
      <c r="F145" s="229" t="s">
        <v>1379</v>
      </c>
      <c r="G145" s="230" t="s">
        <v>725</v>
      </c>
      <c r="H145" s="231">
        <v>48</v>
      </c>
      <c r="I145" s="232"/>
      <c r="J145" s="233">
        <f>ROUND(I145*H145,2)</f>
        <v>0</v>
      </c>
      <c r="K145" s="229" t="s">
        <v>1</v>
      </c>
      <c r="L145" s="44"/>
      <c r="M145" s="234" t="s">
        <v>1</v>
      </c>
      <c r="N145" s="235" t="s">
        <v>41</v>
      </c>
      <c r="O145" s="91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8" t="s">
        <v>167</v>
      </c>
      <c r="AT145" s="238" t="s">
        <v>162</v>
      </c>
      <c r="AU145" s="238" t="s">
        <v>85</v>
      </c>
      <c r="AY145" s="17" t="s">
        <v>160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7" t="s">
        <v>83</v>
      </c>
      <c r="BK145" s="239">
        <f>ROUND(I145*H145,2)</f>
        <v>0</v>
      </c>
      <c r="BL145" s="17" t="s">
        <v>167</v>
      </c>
      <c r="BM145" s="238" t="s">
        <v>201</v>
      </c>
    </row>
    <row r="146" s="2" customFormat="1" ht="16.5" customHeight="1">
      <c r="A146" s="38"/>
      <c r="B146" s="39"/>
      <c r="C146" s="227" t="s">
        <v>186</v>
      </c>
      <c r="D146" s="227" t="s">
        <v>162</v>
      </c>
      <c r="E146" s="228" t="s">
        <v>1380</v>
      </c>
      <c r="F146" s="229" t="s">
        <v>1381</v>
      </c>
      <c r="G146" s="230" t="s">
        <v>1382</v>
      </c>
      <c r="H146" s="231">
        <v>1</v>
      </c>
      <c r="I146" s="232"/>
      <c r="J146" s="233">
        <f>ROUND(I146*H146,2)</f>
        <v>0</v>
      </c>
      <c r="K146" s="229" t="s">
        <v>1</v>
      </c>
      <c r="L146" s="44"/>
      <c r="M146" s="234" t="s">
        <v>1</v>
      </c>
      <c r="N146" s="235" t="s">
        <v>41</v>
      </c>
      <c r="O146" s="91"/>
      <c r="P146" s="236">
        <f>O146*H146</f>
        <v>0</v>
      </c>
      <c r="Q146" s="236">
        <v>0</v>
      </c>
      <c r="R146" s="236">
        <f>Q146*H146</f>
        <v>0</v>
      </c>
      <c r="S146" s="236">
        <v>0</v>
      </c>
      <c r="T146" s="23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8" t="s">
        <v>167</v>
      </c>
      <c r="AT146" s="238" t="s">
        <v>162</v>
      </c>
      <c r="AU146" s="238" t="s">
        <v>85</v>
      </c>
      <c r="AY146" s="17" t="s">
        <v>160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7" t="s">
        <v>83</v>
      </c>
      <c r="BK146" s="239">
        <f>ROUND(I146*H146,2)</f>
        <v>0</v>
      </c>
      <c r="BL146" s="17" t="s">
        <v>167</v>
      </c>
      <c r="BM146" s="238" t="s">
        <v>210</v>
      </c>
    </row>
    <row r="147" s="12" customFormat="1" ht="22.8" customHeight="1">
      <c r="A147" s="12"/>
      <c r="B147" s="211"/>
      <c r="C147" s="212"/>
      <c r="D147" s="213" t="s">
        <v>75</v>
      </c>
      <c r="E147" s="225" t="s">
        <v>1247</v>
      </c>
      <c r="F147" s="225" t="s">
        <v>1383</v>
      </c>
      <c r="G147" s="212"/>
      <c r="H147" s="212"/>
      <c r="I147" s="215"/>
      <c r="J147" s="226">
        <f>BK147</f>
        <v>0</v>
      </c>
      <c r="K147" s="212"/>
      <c r="L147" s="217"/>
      <c r="M147" s="218"/>
      <c r="N147" s="219"/>
      <c r="O147" s="219"/>
      <c r="P147" s="220">
        <f>SUM(P148:P149)</f>
        <v>0</v>
      </c>
      <c r="Q147" s="219"/>
      <c r="R147" s="220">
        <f>SUM(R148:R149)</f>
        <v>0</v>
      </c>
      <c r="S147" s="219"/>
      <c r="T147" s="221">
        <f>SUM(T148:T149)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2" t="s">
        <v>83</v>
      </c>
      <c r="AT147" s="223" t="s">
        <v>75</v>
      </c>
      <c r="AU147" s="223" t="s">
        <v>83</v>
      </c>
      <c r="AY147" s="222" t="s">
        <v>160</v>
      </c>
      <c r="BK147" s="224">
        <f>SUM(BK148:BK149)</f>
        <v>0</v>
      </c>
    </row>
    <row r="148" s="2" customFormat="1" ht="21.75" customHeight="1">
      <c r="A148" s="38"/>
      <c r="B148" s="39"/>
      <c r="C148" s="227" t="s">
        <v>191</v>
      </c>
      <c r="D148" s="227" t="s">
        <v>162</v>
      </c>
      <c r="E148" s="228" t="s">
        <v>1384</v>
      </c>
      <c r="F148" s="229" t="s">
        <v>1385</v>
      </c>
      <c r="G148" s="230" t="s">
        <v>1382</v>
      </c>
      <c r="H148" s="231">
        <v>1</v>
      </c>
      <c r="I148" s="232"/>
      <c r="J148" s="233">
        <f>ROUND(I148*H148,2)</f>
        <v>0</v>
      </c>
      <c r="K148" s="229" t="s">
        <v>1</v>
      </c>
      <c r="L148" s="44"/>
      <c r="M148" s="234" t="s">
        <v>1</v>
      </c>
      <c r="N148" s="235" t="s">
        <v>41</v>
      </c>
      <c r="O148" s="91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8" t="s">
        <v>167</v>
      </c>
      <c r="AT148" s="238" t="s">
        <v>162</v>
      </c>
      <c r="AU148" s="238" t="s">
        <v>85</v>
      </c>
      <c r="AY148" s="17" t="s">
        <v>160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7" t="s">
        <v>83</v>
      </c>
      <c r="BK148" s="239">
        <f>ROUND(I148*H148,2)</f>
        <v>0</v>
      </c>
      <c r="BL148" s="17" t="s">
        <v>167</v>
      </c>
      <c r="BM148" s="238" t="s">
        <v>8</v>
      </c>
    </row>
    <row r="149" s="2" customFormat="1" ht="16.5" customHeight="1">
      <c r="A149" s="38"/>
      <c r="B149" s="39"/>
      <c r="C149" s="227" t="s">
        <v>197</v>
      </c>
      <c r="D149" s="227" t="s">
        <v>162</v>
      </c>
      <c r="E149" s="228" t="s">
        <v>1386</v>
      </c>
      <c r="F149" s="229" t="s">
        <v>1387</v>
      </c>
      <c r="G149" s="230" t="s">
        <v>1382</v>
      </c>
      <c r="H149" s="231">
        <v>1</v>
      </c>
      <c r="I149" s="232"/>
      <c r="J149" s="233">
        <f>ROUND(I149*H149,2)</f>
        <v>0</v>
      </c>
      <c r="K149" s="229" t="s">
        <v>1</v>
      </c>
      <c r="L149" s="44"/>
      <c r="M149" s="234" t="s">
        <v>1</v>
      </c>
      <c r="N149" s="235" t="s">
        <v>41</v>
      </c>
      <c r="O149" s="91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8" t="s">
        <v>167</v>
      </c>
      <c r="AT149" s="238" t="s">
        <v>162</v>
      </c>
      <c r="AU149" s="238" t="s">
        <v>85</v>
      </c>
      <c r="AY149" s="17" t="s">
        <v>160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7" t="s">
        <v>83</v>
      </c>
      <c r="BK149" s="239">
        <f>ROUND(I149*H149,2)</f>
        <v>0</v>
      </c>
      <c r="BL149" s="17" t="s">
        <v>167</v>
      </c>
      <c r="BM149" s="238" t="s">
        <v>229</v>
      </c>
    </row>
    <row r="150" s="12" customFormat="1" ht="22.8" customHeight="1">
      <c r="A150" s="12"/>
      <c r="B150" s="211"/>
      <c r="C150" s="212"/>
      <c r="D150" s="213" t="s">
        <v>75</v>
      </c>
      <c r="E150" s="225" t="s">
        <v>1253</v>
      </c>
      <c r="F150" s="225" t="s">
        <v>1388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SUM(P151:P154)</f>
        <v>0</v>
      </c>
      <c r="Q150" s="219"/>
      <c r="R150" s="220">
        <f>SUM(R151:R154)</f>
        <v>0</v>
      </c>
      <c r="S150" s="219"/>
      <c r="T150" s="221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83</v>
      </c>
      <c r="AT150" s="223" t="s">
        <v>75</v>
      </c>
      <c r="AU150" s="223" t="s">
        <v>83</v>
      </c>
      <c r="AY150" s="222" t="s">
        <v>160</v>
      </c>
      <c r="BK150" s="224">
        <f>SUM(BK151:BK154)</f>
        <v>0</v>
      </c>
    </row>
    <row r="151" s="2" customFormat="1" ht="37.8" customHeight="1">
      <c r="A151" s="38"/>
      <c r="B151" s="39"/>
      <c r="C151" s="227" t="s">
        <v>201</v>
      </c>
      <c r="D151" s="227" t="s">
        <v>162</v>
      </c>
      <c r="E151" s="228" t="s">
        <v>1389</v>
      </c>
      <c r="F151" s="229" t="s">
        <v>1390</v>
      </c>
      <c r="G151" s="230" t="s">
        <v>725</v>
      </c>
      <c r="H151" s="231">
        <v>1</v>
      </c>
      <c r="I151" s="232"/>
      <c r="J151" s="233">
        <f>ROUND(I151*H151,2)</f>
        <v>0</v>
      </c>
      <c r="K151" s="229" t="s">
        <v>1</v>
      </c>
      <c r="L151" s="44"/>
      <c r="M151" s="234" t="s">
        <v>1</v>
      </c>
      <c r="N151" s="235" t="s">
        <v>41</v>
      </c>
      <c r="O151" s="91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8" t="s">
        <v>167</v>
      </c>
      <c r="AT151" s="238" t="s">
        <v>162</v>
      </c>
      <c r="AU151" s="238" t="s">
        <v>85</v>
      </c>
      <c r="AY151" s="17" t="s">
        <v>160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7" t="s">
        <v>83</v>
      </c>
      <c r="BK151" s="239">
        <f>ROUND(I151*H151,2)</f>
        <v>0</v>
      </c>
      <c r="BL151" s="17" t="s">
        <v>167</v>
      </c>
      <c r="BM151" s="238" t="s">
        <v>238</v>
      </c>
    </row>
    <row r="152" s="2" customFormat="1" ht="16.5" customHeight="1">
      <c r="A152" s="38"/>
      <c r="B152" s="39"/>
      <c r="C152" s="227" t="s">
        <v>206</v>
      </c>
      <c r="D152" s="227" t="s">
        <v>162</v>
      </c>
      <c r="E152" s="228" t="s">
        <v>1391</v>
      </c>
      <c r="F152" s="229" t="s">
        <v>1392</v>
      </c>
      <c r="G152" s="230" t="s">
        <v>725</v>
      </c>
      <c r="H152" s="231">
        <v>1</v>
      </c>
      <c r="I152" s="232"/>
      <c r="J152" s="233">
        <f>ROUND(I152*H152,2)</f>
        <v>0</v>
      </c>
      <c r="K152" s="229" t="s">
        <v>1</v>
      </c>
      <c r="L152" s="44"/>
      <c r="M152" s="234" t="s">
        <v>1</v>
      </c>
      <c r="N152" s="235" t="s">
        <v>41</v>
      </c>
      <c r="O152" s="91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8" t="s">
        <v>167</v>
      </c>
      <c r="AT152" s="238" t="s">
        <v>162</v>
      </c>
      <c r="AU152" s="238" t="s">
        <v>85</v>
      </c>
      <c r="AY152" s="17" t="s">
        <v>160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7" t="s">
        <v>83</v>
      </c>
      <c r="BK152" s="239">
        <f>ROUND(I152*H152,2)</f>
        <v>0</v>
      </c>
      <c r="BL152" s="17" t="s">
        <v>167</v>
      </c>
      <c r="BM152" s="238" t="s">
        <v>247</v>
      </c>
    </row>
    <row r="153" s="2" customFormat="1" ht="21.75" customHeight="1">
      <c r="A153" s="38"/>
      <c r="B153" s="39"/>
      <c r="C153" s="227" t="s">
        <v>210</v>
      </c>
      <c r="D153" s="227" t="s">
        <v>162</v>
      </c>
      <c r="E153" s="228" t="s">
        <v>1393</v>
      </c>
      <c r="F153" s="229" t="s">
        <v>1394</v>
      </c>
      <c r="G153" s="230" t="s">
        <v>725</v>
      </c>
      <c r="H153" s="231">
        <v>1</v>
      </c>
      <c r="I153" s="232"/>
      <c r="J153" s="233">
        <f>ROUND(I153*H153,2)</f>
        <v>0</v>
      </c>
      <c r="K153" s="229" t="s">
        <v>1</v>
      </c>
      <c r="L153" s="44"/>
      <c r="M153" s="234" t="s">
        <v>1</v>
      </c>
      <c r="N153" s="235" t="s">
        <v>41</v>
      </c>
      <c r="O153" s="91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8" t="s">
        <v>167</v>
      </c>
      <c r="AT153" s="238" t="s">
        <v>162</v>
      </c>
      <c r="AU153" s="238" t="s">
        <v>85</v>
      </c>
      <c r="AY153" s="17" t="s">
        <v>160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7" t="s">
        <v>83</v>
      </c>
      <c r="BK153" s="239">
        <f>ROUND(I153*H153,2)</f>
        <v>0</v>
      </c>
      <c r="BL153" s="17" t="s">
        <v>167</v>
      </c>
      <c r="BM153" s="238" t="s">
        <v>259</v>
      </c>
    </row>
    <row r="154" s="2" customFormat="1" ht="16.5" customHeight="1">
      <c r="A154" s="38"/>
      <c r="B154" s="39"/>
      <c r="C154" s="227" t="s">
        <v>216</v>
      </c>
      <c r="D154" s="227" t="s">
        <v>162</v>
      </c>
      <c r="E154" s="228" t="s">
        <v>1395</v>
      </c>
      <c r="F154" s="229" t="s">
        <v>1396</v>
      </c>
      <c r="G154" s="230" t="s">
        <v>725</v>
      </c>
      <c r="H154" s="231">
        <v>1</v>
      </c>
      <c r="I154" s="232"/>
      <c r="J154" s="233">
        <f>ROUND(I154*H154,2)</f>
        <v>0</v>
      </c>
      <c r="K154" s="229" t="s">
        <v>1</v>
      </c>
      <c r="L154" s="44"/>
      <c r="M154" s="234" t="s">
        <v>1</v>
      </c>
      <c r="N154" s="235" t="s">
        <v>41</v>
      </c>
      <c r="O154" s="91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8" t="s">
        <v>167</v>
      </c>
      <c r="AT154" s="238" t="s">
        <v>162</v>
      </c>
      <c r="AU154" s="238" t="s">
        <v>85</v>
      </c>
      <c r="AY154" s="17" t="s">
        <v>160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7" t="s">
        <v>83</v>
      </c>
      <c r="BK154" s="239">
        <f>ROUND(I154*H154,2)</f>
        <v>0</v>
      </c>
      <c r="BL154" s="17" t="s">
        <v>167</v>
      </c>
      <c r="BM154" s="238" t="s">
        <v>269</v>
      </c>
    </row>
    <row r="155" s="12" customFormat="1" ht="22.8" customHeight="1">
      <c r="A155" s="12"/>
      <c r="B155" s="211"/>
      <c r="C155" s="212"/>
      <c r="D155" s="213" t="s">
        <v>75</v>
      </c>
      <c r="E155" s="225" t="s">
        <v>1257</v>
      </c>
      <c r="F155" s="225" t="s">
        <v>1397</v>
      </c>
      <c r="G155" s="212"/>
      <c r="H155" s="212"/>
      <c r="I155" s="215"/>
      <c r="J155" s="226">
        <f>BK155</f>
        <v>0</v>
      </c>
      <c r="K155" s="212"/>
      <c r="L155" s="217"/>
      <c r="M155" s="218"/>
      <c r="N155" s="219"/>
      <c r="O155" s="219"/>
      <c r="P155" s="220">
        <f>SUM(P156:P169)</f>
        <v>0</v>
      </c>
      <c r="Q155" s="219"/>
      <c r="R155" s="220">
        <f>SUM(R156:R169)</f>
        <v>0</v>
      </c>
      <c r="S155" s="219"/>
      <c r="T155" s="221">
        <f>SUM(T156:T169)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2" t="s">
        <v>83</v>
      </c>
      <c r="AT155" s="223" t="s">
        <v>75</v>
      </c>
      <c r="AU155" s="223" t="s">
        <v>83</v>
      </c>
      <c r="AY155" s="222" t="s">
        <v>160</v>
      </c>
      <c r="BK155" s="224">
        <f>SUM(BK156:BK169)</f>
        <v>0</v>
      </c>
    </row>
    <row r="156" s="2" customFormat="1" ht="62.7" customHeight="1">
      <c r="A156" s="38"/>
      <c r="B156" s="39"/>
      <c r="C156" s="227" t="s">
        <v>8</v>
      </c>
      <c r="D156" s="227" t="s">
        <v>162</v>
      </c>
      <c r="E156" s="228" t="s">
        <v>1398</v>
      </c>
      <c r="F156" s="229" t="s">
        <v>1399</v>
      </c>
      <c r="G156" s="230" t="s">
        <v>725</v>
      </c>
      <c r="H156" s="231">
        <v>1</v>
      </c>
      <c r="I156" s="232"/>
      <c r="J156" s="233">
        <f>ROUND(I156*H156,2)</f>
        <v>0</v>
      </c>
      <c r="K156" s="229" t="s">
        <v>1</v>
      </c>
      <c r="L156" s="44"/>
      <c r="M156" s="234" t="s">
        <v>1</v>
      </c>
      <c r="N156" s="235" t="s">
        <v>41</v>
      </c>
      <c r="O156" s="91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8" t="s">
        <v>167</v>
      </c>
      <c r="AT156" s="238" t="s">
        <v>162</v>
      </c>
      <c r="AU156" s="238" t="s">
        <v>85</v>
      </c>
      <c r="AY156" s="17" t="s">
        <v>160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7" t="s">
        <v>83</v>
      </c>
      <c r="BK156" s="239">
        <f>ROUND(I156*H156,2)</f>
        <v>0</v>
      </c>
      <c r="BL156" s="17" t="s">
        <v>167</v>
      </c>
      <c r="BM156" s="238" t="s">
        <v>281</v>
      </c>
    </row>
    <row r="157" s="2" customFormat="1" ht="24.15" customHeight="1">
      <c r="A157" s="38"/>
      <c r="B157" s="39"/>
      <c r="C157" s="227" t="s">
        <v>225</v>
      </c>
      <c r="D157" s="227" t="s">
        <v>162</v>
      </c>
      <c r="E157" s="228" t="s">
        <v>1400</v>
      </c>
      <c r="F157" s="229" t="s">
        <v>1401</v>
      </c>
      <c r="G157" s="230" t="s">
        <v>725</v>
      </c>
      <c r="H157" s="231">
        <v>1</v>
      </c>
      <c r="I157" s="232"/>
      <c r="J157" s="233">
        <f>ROUND(I157*H157,2)</f>
        <v>0</v>
      </c>
      <c r="K157" s="229" t="s">
        <v>1</v>
      </c>
      <c r="L157" s="44"/>
      <c r="M157" s="234" t="s">
        <v>1</v>
      </c>
      <c r="N157" s="235" t="s">
        <v>41</v>
      </c>
      <c r="O157" s="91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8" t="s">
        <v>167</v>
      </c>
      <c r="AT157" s="238" t="s">
        <v>162</v>
      </c>
      <c r="AU157" s="238" t="s">
        <v>85</v>
      </c>
      <c r="AY157" s="17" t="s">
        <v>160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7" t="s">
        <v>83</v>
      </c>
      <c r="BK157" s="239">
        <f>ROUND(I157*H157,2)</f>
        <v>0</v>
      </c>
      <c r="BL157" s="17" t="s">
        <v>167</v>
      </c>
      <c r="BM157" s="238" t="s">
        <v>290</v>
      </c>
    </row>
    <row r="158" s="2" customFormat="1" ht="21.75" customHeight="1">
      <c r="A158" s="38"/>
      <c r="B158" s="39"/>
      <c r="C158" s="227" t="s">
        <v>229</v>
      </c>
      <c r="D158" s="227" t="s">
        <v>162</v>
      </c>
      <c r="E158" s="228" t="s">
        <v>1402</v>
      </c>
      <c r="F158" s="229" t="s">
        <v>1403</v>
      </c>
      <c r="G158" s="230" t="s">
        <v>725</v>
      </c>
      <c r="H158" s="231">
        <v>1</v>
      </c>
      <c r="I158" s="232"/>
      <c r="J158" s="233">
        <f>ROUND(I158*H158,2)</f>
        <v>0</v>
      </c>
      <c r="K158" s="229" t="s">
        <v>1</v>
      </c>
      <c r="L158" s="44"/>
      <c r="M158" s="234" t="s">
        <v>1</v>
      </c>
      <c r="N158" s="235" t="s">
        <v>41</v>
      </c>
      <c r="O158" s="91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8" t="s">
        <v>167</v>
      </c>
      <c r="AT158" s="238" t="s">
        <v>162</v>
      </c>
      <c r="AU158" s="238" t="s">
        <v>85</v>
      </c>
      <c r="AY158" s="17" t="s">
        <v>160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7" t="s">
        <v>83</v>
      </c>
      <c r="BK158" s="239">
        <f>ROUND(I158*H158,2)</f>
        <v>0</v>
      </c>
      <c r="BL158" s="17" t="s">
        <v>167</v>
      </c>
      <c r="BM158" s="238" t="s">
        <v>299</v>
      </c>
    </row>
    <row r="159" s="2" customFormat="1" ht="16.5" customHeight="1">
      <c r="A159" s="38"/>
      <c r="B159" s="39"/>
      <c r="C159" s="227" t="s">
        <v>234</v>
      </c>
      <c r="D159" s="227" t="s">
        <v>162</v>
      </c>
      <c r="E159" s="228" t="s">
        <v>1404</v>
      </c>
      <c r="F159" s="229" t="s">
        <v>1405</v>
      </c>
      <c r="G159" s="230" t="s">
        <v>725</v>
      </c>
      <c r="H159" s="231">
        <v>1</v>
      </c>
      <c r="I159" s="232"/>
      <c r="J159" s="233">
        <f>ROUND(I159*H159,2)</f>
        <v>0</v>
      </c>
      <c r="K159" s="229" t="s">
        <v>1</v>
      </c>
      <c r="L159" s="44"/>
      <c r="M159" s="234" t="s">
        <v>1</v>
      </c>
      <c r="N159" s="235" t="s">
        <v>41</v>
      </c>
      <c r="O159" s="91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8" t="s">
        <v>167</v>
      </c>
      <c r="AT159" s="238" t="s">
        <v>162</v>
      </c>
      <c r="AU159" s="238" t="s">
        <v>85</v>
      </c>
      <c r="AY159" s="17" t="s">
        <v>160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7" t="s">
        <v>83</v>
      </c>
      <c r="BK159" s="239">
        <f>ROUND(I159*H159,2)</f>
        <v>0</v>
      </c>
      <c r="BL159" s="17" t="s">
        <v>167</v>
      </c>
      <c r="BM159" s="238" t="s">
        <v>309</v>
      </c>
    </row>
    <row r="160" s="2" customFormat="1" ht="16.5" customHeight="1">
      <c r="A160" s="38"/>
      <c r="B160" s="39"/>
      <c r="C160" s="227" t="s">
        <v>238</v>
      </c>
      <c r="D160" s="227" t="s">
        <v>162</v>
      </c>
      <c r="E160" s="228" t="s">
        <v>1406</v>
      </c>
      <c r="F160" s="229" t="s">
        <v>1407</v>
      </c>
      <c r="G160" s="230" t="s">
        <v>725</v>
      </c>
      <c r="H160" s="231">
        <v>1</v>
      </c>
      <c r="I160" s="232"/>
      <c r="J160" s="233">
        <f>ROUND(I160*H160,2)</f>
        <v>0</v>
      </c>
      <c r="K160" s="229" t="s">
        <v>1</v>
      </c>
      <c r="L160" s="44"/>
      <c r="M160" s="234" t="s">
        <v>1</v>
      </c>
      <c r="N160" s="235" t="s">
        <v>41</v>
      </c>
      <c r="O160" s="91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8" t="s">
        <v>167</v>
      </c>
      <c r="AT160" s="238" t="s">
        <v>162</v>
      </c>
      <c r="AU160" s="238" t="s">
        <v>85</v>
      </c>
      <c r="AY160" s="17" t="s">
        <v>160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7" t="s">
        <v>83</v>
      </c>
      <c r="BK160" s="239">
        <f>ROUND(I160*H160,2)</f>
        <v>0</v>
      </c>
      <c r="BL160" s="17" t="s">
        <v>167</v>
      </c>
      <c r="BM160" s="238" t="s">
        <v>319</v>
      </c>
    </row>
    <row r="161" s="2" customFormat="1" ht="16.5" customHeight="1">
      <c r="A161" s="38"/>
      <c r="B161" s="39"/>
      <c r="C161" s="227" t="s">
        <v>243</v>
      </c>
      <c r="D161" s="227" t="s">
        <v>162</v>
      </c>
      <c r="E161" s="228" t="s">
        <v>1408</v>
      </c>
      <c r="F161" s="229" t="s">
        <v>1409</v>
      </c>
      <c r="G161" s="230" t="s">
        <v>725</v>
      </c>
      <c r="H161" s="231">
        <v>1</v>
      </c>
      <c r="I161" s="232"/>
      <c r="J161" s="233">
        <f>ROUND(I161*H161,2)</f>
        <v>0</v>
      </c>
      <c r="K161" s="229" t="s">
        <v>1</v>
      </c>
      <c r="L161" s="44"/>
      <c r="M161" s="234" t="s">
        <v>1</v>
      </c>
      <c r="N161" s="235" t="s">
        <v>41</v>
      </c>
      <c r="O161" s="91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8" t="s">
        <v>167</v>
      </c>
      <c r="AT161" s="238" t="s">
        <v>162</v>
      </c>
      <c r="AU161" s="238" t="s">
        <v>85</v>
      </c>
      <c r="AY161" s="17" t="s">
        <v>160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7" t="s">
        <v>83</v>
      </c>
      <c r="BK161" s="239">
        <f>ROUND(I161*H161,2)</f>
        <v>0</v>
      </c>
      <c r="BL161" s="17" t="s">
        <v>167</v>
      </c>
      <c r="BM161" s="238" t="s">
        <v>331</v>
      </c>
    </row>
    <row r="162" s="2" customFormat="1" ht="21.75" customHeight="1">
      <c r="A162" s="38"/>
      <c r="B162" s="39"/>
      <c r="C162" s="227" t="s">
        <v>247</v>
      </c>
      <c r="D162" s="227" t="s">
        <v>162</v>
      </c>
      <c r="E162" s="228" t="s">
        <v>1410</v>
      </c>
      <c r="F162" s="229" t="s">
        <v>1411</v>
      </c>
      <c r="G162" s="230" t="s">
        <v>725</v>
      </c>
      <c r="H162" s="231">
        <v>1</v>
      </c>
      <c r="I162" s="232"/>
      <c r="J162" s="233">
        <f>ROUND(I162*H162,2)</f>
        <v>0</v>
      </c>
      <c r="K162" s="229" t="s">
        <v>1</v>
      </c>
      <c r="L162" s="44"/>
      <c r="M162" s="234" t="s">
        <v>1</v>
      </c>
      <c r="N162" s="235" t="s">
        <v>41</v>
      </c>
      <c r="O162" s="91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8" t="s">
        <v>167</v>
      </c>
      <c r="AT162" s="238" t="s">
        <v>162</v>
      </c>
      <c r="AU162" s="238" t="s">
        <v>85</v>
      </c>
      <c r="AY162" s="17" t="s">
        <v>160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7" t="s">
        <v>83</v>
      </c>
      <c r="BK162" s="239">
        <f>ROUND(I162*H162,2)</f>
        <v>0</v>
      </c>
      <c r="BL162" s="17" t="s">
        <v>167</v>
      </c>
      <c r="BM162" s="238" t="s">
        <v>345</v>
      </c>
    </row>
    <row r="163" s="2" customFormat="1" ht="16.5" customHeight="1">
      <c r="A163" s="38"/>
      <c r="B163" s="39"/>
      <c r="C163" s="227" t="s">
        <v>253</v>
      </c>
      <c r="D163" s="227" t="s">
        <v>162</v>
      </c>
      <c r="E163" s="228" t="s">
        <v>1412</v>
      </c>
      <c r="F163" s="229" t="s">
        <v>1413</v>
      </c>
      <c r="G163" s="230" t="s">
        <v>725</v>
      </c>
      <c r="H163" s="231">
        <v>1</v>
      </c>
      <c r="I163" s="232"/>
      <c r="J163" s="233">
        <f>ROUND(I163*H163,2)</f>
        <v>0</v>
      </c>
      <c r="K163" s="229" t="s">
        <v>1</v>
      </c>
      <c r="L163" s="44"/>
      <c r="M163" s="234" t="s">
        <v>1</v>
      </c>
      <c r="N163" s="235" t="s">
        <v>41</v>
      </c>
      <c r="O163" s="91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8" t="s">
        <v>167</v>
      </c>
      <c r="AT163" s="238" t="s">
        <v>162</v>
      </c>
      <c r="AU163" s="238" t="s">
        <v>85</v>
      </c>
      <c r="AY163" s="17" t="s">
        <v>160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7" t="s">
        <v>83</v>
      </c>
      <c r="BK163" s="239">
        <f>ROUND(I163*H163,2)</f>
        <v>0</v>
      </c>
      <c r="BL163" s="17" t="s">
        <v>167</v>
      </c>
      <c r="BM163" s="238" t="s">
        <v>356</v>
      </c>
    </row>
    <row r="164" s="2" customFormat="1" ht="16.5" customHeight="1">
      <c r="A164" s="38"/>
      <c r="B164" s="39"/>
      <c r="C164" s="227" t="s">
        <v>259</v>
      </c>
      <c r="D164" s="227" t="s">
        <v>162</v>
      </c>
      <c r="E164" s="228" t="s">
        <v>1414</v>
      </c>
      <c r="F164" s="229" t="s">
        <v>1415</v>
      </c>
      <c r="G164" s="230" t="s">
        <v>725</v>
      </c>
      <c r="H164" s="231">
        <v>1</v>
      </c>
      <c r="I164" s="232"/>
      <c r="J164" s="233">
        <f>ROUND(I164*H164,2)</f>
        <v>0</v>
      </c>
      <c r="K164" s="229" t="s">
        <v>1</v>
      </c>
      <c r="L164" s="44"/>
      <c r="M164" s="234" t="s">
        <v>1</v>
      </c>
      <c r="N164" s="235" t="s">
        <v>41</v>
      </c>
      <c r="O164" s="91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8" t="s">
        <v>167</v>
      </c>
      <c r="AT164" s="238" t="s">
        <v>162</v>
      </c>
      <c r="AU164" s="238" t="s">
        <v>85</v>
      </c>
      <c r="AY164" s="17" t="s">
        <v>160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7" t="s">
        <v>83</v>
      </c>
      <c r="BK164" s="239">
        <f>ROUND(I164*H164,2)</f>
        <v>0</v>
      </c>
      <c r="BL164" s="17" t="s">
        <v>167</v>
      </c>
      <c r="BM164" s="238" t="s">
        <v>366</v>
      </c>
    </row>
    <row r="165" s="2" customFormat="1" ht="16.5" customHeight="1">
      <c r="A165" s="38"/>
      <c r="B165" s="39"/>
      <c r="C165" s="227" t="s">
        <v>7</v>
      </c>
      <c r="D165" s="227" t="s">
        <v>162</v>
      </c>
      <c r="E165" s="228" t="s">
        <v>1416</v>
      </c>
      <c r="F165" s="229" t="s">
        <v>1417</v>
      </c>
      <c r="G165" s="230" t="s">
        <v>725</v>
      </c>
      <c r="H165" s="231">
        <v>2</v>
      </c>
      <c r="I165" s="232"/>
      <c r="J165" s="233">
        <f>ROUND(I165*H165,2)</f>
        <v>0</v>
      </c>
      <c r="K165" s="229" t="s">
        <v>1</v>
      </c>
      <c r="L165" s="44"/>
      <c r="M165" s="234" t="s">
        <v>1</v>
      </c>
      <c r="N165" s="235" t="s">
        <v>41</v>
      </c>
      <c r="O165" s="91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8" t="s">
        <v>167</v>
      </c>
      <c r="AT165" s="238" t="s">
        <v>162</v>
      </c>
      <c r="AU165" s="238" t="s">
        <v>85</v>
      </c>
      <c r="AY165" s="17" t="s">
        <v>160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7" t="s">
        <v>83</v>
      </c>
      <c r="BK165" s="239">
        <f>ROUND(I165*H165,2)</f>
        <v>0</v>
      </c>
      <c r="BL165" s="17" t="s">
        <v>167</v>
      </c>
      <c r="BM165" s="238" t="s">
        <v>375</v>
      </c>
    </row>
    <row r="166" s="2" customFormat="1" ht="16.5" customHeight="1">
      <c r="A166" s="38"/>
      <c r="B166" s="39"/>
      <c r="C166" s="227" t="s">
        <v>269</v>
      </c>
      <c r="D166" s="227" t="s">
        <v>162</v>
      </c>
      <c r="E166" s="228" t="s">
        <v>1418</v>
      </c>
      <c r="F166" s="229" t="s">
        <v>1419</v>
      </c>
      <c r="G166" s="230" t="s">
        <v>725</v>
      </c>
      <c r="H166" s="231">
        <v>1</v>
      </c>
      <c r="I166" s="232"/>
      <c r="J166" s="233">
        <f>ROUND(I166*H166,2)</f>
        <v>0</v>
      </c>
      <c r="K166" s="229" t="s">
        <v>1</v>
      </c>
      <c r="L166" s="44"/>
      <c r="M166" s="234" t="s">
        <v>1</v>
      </c>
      <c r="N166" s="235" t="s">
        <v>41</v>
      </c>
      <c r="O166" s="91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8" t="s">
        <v>167</v>
      </c>
      <c r="AT166" s="238" t="s">
        <v>162</v>
      </c>
      <c r="AU166" s="238" t="s">
        <v>85</v>
      </c>
      <c r="AY166" s="17" t="s">
        <v>160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7" t="s">
        <v>83</v>
      </c>
      <c r="BK166" s="239">
        <f>ROUND(I166*H166,2)</f>
        <v>0</v>
      </c>
      <c r="BL166" s="17" t="s">
        <v>167</v>
      </c>
      <c r="BM166" s="238" t="s">
        <v>385</v>
      </c>
    </row>
    <row r="167" s="2" customFormat="1" ht="16.5" customHeight="1">
      <c r="A167" s="38"/>
      <c r="B167" s="39"/>
      <c r="C167" s="227" t="s">
        <v>275</v>
      </c>
      <c r="D167" s="227" t="s">
        <v>162</v>
      </c>
      <c r="E167" s="228" t="s">
        <v>1420</v>
      </c>
      <c r="F167" s="229" t="s">
        <v>1421</v>
      </c>
      <c r="G167" s="230" t="s">
        <v>725</v>
      </c>
      <c r="H167" s="231">
        <v>1</v>
      </c>
      <c r="I167" s="232"/>
      <c r="J167" s="233">
        <f>ROUND(I167*H167,2)</f>
        <v>0</v>
      </c>
      <c r="K167" s="229" t="s">
        <v>1</v>
      </c>
      <c r="L167" s="44"/>
      <c r="M167" s="234" t="s">
        <v>1</v>
      </c>
      <c r="N167" s="235" t="s">
        <v>41</v>
      </c>
      <c r="O167" s="91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8" t="s">
        <v>167</v>
      </c>
      <c r="AT167" s="238" t="s">
        <v>162</v>
      </c>
      <c r="AU167" s="238" t="s">
        <v>85</v>
      </c>
      <c r="AY167" s="17" t="s">
        <v>160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7" t="s">
        <v>83</v>
      </c>
      <c r="BK167" s="239">
        <f>ROUND(I167*H167,2)</f>
        <v>0</v>
      </c>
      <c r="BL167" s="17" t="s">
        <v>167</v>
      </c>
      <c r="BM167" s="238" t="s">
        <v>394</v>
      </c>
    </row>
    <row r="168" s="2" customFormat="1" ht="24.15" customHeight="1">
      <c r="A168" s="38"/>
      <c r="B168" s="39"/>
      <c r="C168" s="227" t="s">
        <v>281</v>
      </c>
      <c r="D168" s="227" t="s">
        <v>162</v>
      </c>
      <c r="E168" s="228" t="s">
        <v>1422</v>
      </c>
      <c r="F168" s="229" t="s">
        <v>1423</v>
      </c>
      <c r="G168" s="230" t="s">
        <v>725</v>
      </c>
      <c r="H168" s="231">
        <v>1</v>
      </c>
      <c r="I168" s="232"/>
      <c r="J168" s="233">
        <f>ROUND(I168*H168,2)</f>
        <v>0</v>
      </c>
      <c r="K168" s="229" t="s">
        <v>1</v>
      </c>
      <c r="L168" s="44"/>
      <c r="M168" s="234" t="s">
        <v>1</v>
      </c>
      <c r="N168" s="235" t="s">
        <v>41</v>
      </c>
      <c r="O168" s="91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8" t="s">
        <v>167</v>
      </c>
      <c r="AT168" s="238" t="s">
        <v>162</v>
      </c>
      <c r="AU168" s="238" t="s">
        <v>85</v>
      </c>
      <c r="AY168" s="17" t="s">
        <v>160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7" t="s">
        <v>83</v>
      </c>
      <c r="BK168" s="239">
        <f>ROUND(I168*H168,2)</f>
        <v>0</v>
      </c>
      <c r="BL168" s="17" t="s">
        <v>167</v>
      </c>
      <c r="BM168" s="238" t="s">
        <v>404</v>
      </c>
    </row>
    <row r="169" s="2" customFormat="1" ht="16.5" customHeight="1">
      <c r="A169" s="38"/>
      <c r="B169" s="39"/>
      <c r="C169" s="227" t="s">
        <v>285</v>
      </c>
      <c r="D169" s="227" t="s">
        <v>162</v>
      </c>
      <c r="E169" s="228" t="s">
        <v>1424</v>
      </c>
      <c r="F169" s="229" t="s">
        <v>1425</v>
      </c>
      <c r="G169" s="230" t="s">
        <v>1382</v>
      </c>
      <c r="H169" s="231">
        <v>1</v>
      </c>
      <c r="I169" s="232"/>
      <c r="J169" s="233">
        <f>ROUND(I169*H169,2)</f>
        <v>0</v>
      </c>
      <c r="K169" s="229" t="s">
        <v>1</v>
      </c>
      <c r="L169" s="44"/>
      <c r="M169" s="234" t="s">
        <v>1</v>
      </c>
      <c r="N169" s="235" t="s">
        <v>41</v>
      </c>
      <c r="O169" s="91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8" t="s">
        <v>167</v>
      </c>
      <c r="AT169" s="238" t="s">
        <v>162</v>
      </c>
      <c r="AU169" s="238" t="s">
        <v>85</v>
      </c>
      <c r="AY169" s="17" t="s">
        <v>160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7" t="s">
        <v>83</v>
      </c>
      <c r="BK169" s="239">
        <f>ROUND(I169*H169,2)</f>
        <v>0</v>
      </c>
      <c r="BL169" s="17" t="s">
        <v>167</v>
      </c>
      <c r="BM169" s="238" t="s">
        <v>417</v>
      </c>
    </row>
    <row r="170" s="12" customFormat="1" ht="22.8" customHeight="1">
      <c r="A170" s="12"/>
      <c r="B170" s="211"/>
      <c r="C170" s="212"/>
      <c r="D170" s="213" t="s">
        <v>75</v>
      </c>
      <c r="E170" s="225" t="s">
        <v>1263</v>
      </c>
      <c r="F170" s="225" t="s">
        <v>1426</v>
      </c>
      <c r="G170" s="212"/>
      <c r="H170" s="212"/>
      <c r="I170" s="215"/>
      <c r="J170" s="226">
        <f>BK170</f>
        <v>0</v>
      </c>
      <c r="K170" s="212"/>
      <c r="L170" s="217"/>
      <c r="M170" s="218"/>
      <c r="N170" s="219"/>
      <c r="O170" s="219"/>
      <c r="P170" s="220">
        <f>SUM(P171:P172)</f>
        <v>0</v>
      </c>
      <c r="Q170" s="219"/>
      <c r="R170" s="220">
        <f>SUM(R171:R172)</f>
        <v>0</v>
      </c>
      <c r="S170" s="219"/>
      <c r="T170" s="22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2" t="s">
        <v>83</v>
      </c>
      <c r="AT170" s="223" t="s">
        <v>75</v>
      </c>
      <c r="AU170" s="223" t="s">
        <v>83</v>
      </c>
      <c r="AY170" s="222" t="s">
        <v>160</v>
      </c>
      <c r="BK170" s="224">
        <f>SUM(BK171:BK172)</f>
        <v>0</v>
      </c>
    </row>
    <row r="171" s="2" customFormat="1" ht="16.5" customHeight="1">
      <c r="A171" s="38"/>
      <c r="B171" s="39"/>
      <c r="C171" s="227" t="s">
        <v>290</v>
      </c>
      <c r="D171" s="227" t="s">
        <v>162</v>
      </c>
      <c r="E171" s="228" t="s">
        <v>1427</v>
      </c>
      <c r="F171" s="229" t="s">
        <v>1428</v>
      </c>
      <c r="G171" s="230" t="s">
        <v>1429</v>
      </c>
      <c r="H171" s="231">
        <v>1</v>
      </c>
      <c r="I171" s="232"/>
      <c r="J171" s="233">
        <f>ROUND(I171*H171,2)</f>
        <v>0</v>
      </c>
      <c r="K171" s="229" t="s">
        <v>1</v>
      </c>
      <c r="L171" s="44"/>
      <c r="M171" s="234" t="s">
        <v>1</v>
      </c>
      <c r="N171" s="235" t="s">
        <v>41</v>
      </c>
      <c r="O171" s="91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38" t="s">
        <v>167</v>
      </c>
      <c r="AT171" s="238" t="s">
        <v>162</v>
      </c>
      <c r="AU171" s="238" t="s">
        <v>85</v>
      </c>
      <c r="AY171" s="17" t="s">
        <v>160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7" t="s">
        <v>83</v>
      </c>
      <c r="BK171" s="239">
        <f>ROUND(I171*H171,2)</f>
        <v>0</v>
      </c>
      <c r="BL171" s="17" t="s">
        <v>167</v>
      </c>
      <c r="BM171" s="238" t="s">
        <v>427</v>
      </c>
    </row>
    <row r="172" s="2" customFormat="1" ht="16.5" customHeight="1">
      <c r="A172" s="38"/>
      <c r="B172" s="39"/>
      <c r="C172" s="227" t="s">
        <v>294</v>
      </c>
      <c r="D172" s="227" t="s">
        <v>162</v>
      </c>
      <c r="E172" s="228" t="s">
        <v>1430</v>
      </c>
      <c r="F172" s="229" t="s">
        <v>1431</v>
      </c>
      <c r="G172" s="230" t="s">
        <v>1429</v>
      </c>
      <c r="H172" s="231">
        <v>1</v>
      </c>
      <c r="I172" s="232"/>
      <c r="J172" s="233">
        <f>ROUND(I172*H172,2)</f>
        <v>0</v>
      </c>
      <c r="K172" s="229" t="s">
        <v>1</v>
      </c>
      <c r="L172" s="44"/>
      <c r="M172" s="234" t="s">
        <v>1</v>
      </c>
      <c r="N172" s="235" t="s">
        <v>41</v>
      </c>
      <c r="O172" s="91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8" t="s">
        <v>167</v>
      </c>
      <c r="AT172" s="238" t="s">
        <v>162</v>
      </c>
      <c r="AU172" s="238" t="s">
        <v>85</v>
      </c>
      <c r="AY172" s="17" t="s">
        <v>160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7" t="s">
        <v>83</v>
      </c>
      <c r="BK172" s="239">
        <f>ROUND(I172*H172,2)</f>
        <v>0</v>
      </c>
      <c r="BL172" s="17" t="s">
        <v>167</v>
      </c>
      <c r="BM172" s="238" t="s">
        <v>436</v>
      </c>
    </row>
    <row r="173" s="12" customFormat="1" ht="22.8" customHeight="1">
      <c r="A173" s="12"/>
      <c r="B173" s="211"/>
      <c r="C173" s="212"/>
      <c r="D173" s="213" t="s">
        <v>75</v>
      </c>
      <c r="E173" s="225" t="s">
        <v>1301</v>
      </c>
      <c r="F173" s="225" t="s">
        <v>1432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SUM(P174:P177)</f>
        <v>0</v>
      </c>
      <c r="Q173" s="219"/>
      <c r="R173" s="220">
        <f>SUM(R174:R177)</f>
        <v>0</v>
      </c>
      <c r="S173" s="219"/>
      <c r="T173" s="221">
        <f>SUM(T174:T177)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83</v>
      </c>
      <c r="AT173" s="223" t="s">
        <v>75</v>
      </c>
      <c r="AU173" s="223" t="s">
        <v>83</v>
      </c>
      <c r="AY173" s="222" t="s">
        <v>160</v>
      </c>
      <c r="BK173" s="224">
        <f>SUM(BK174:BK177)</f>
        <v>0</v>
      </c>
    </row>
    <row r="174" s="2" customFormat="1" ht="37.8" customHeight="1">
      <c r="A174" s="38"/>
      <c r="B174" s="39"/>
      <c r="C174" s="227" t="s">
        <v>299</v>
      </c>
      <c r="D174" s="227" t="s">
        <v>162</v>
      </c>
      <c r="E174" s="228" t="s">
        <v>1389</v>
      </c>
      <c r="F174" s="229" t="s">
        <v>1390</v>
      </c>
      <c r="G174" s="230" t="s">
        <v>725</v>
      </c>
      <c r="H174" s="231">
        <v>1</v>
      </c>
      <c r="I174" s="232"/>
      <c r="J174" s="233">
        <f>ROUND(I174*H174,2)</f>
        <v>0</v>
      </c>
      <c r="K174" s="229" t="s">
        <v>1</v>
      </c>
      <c r="L174" s="44"/>
      <c r="M174" s="234" t="s">
        <v>1</v>
      </c>
      <c r="N174" s="235" t="s">
        <v>41</v>
      </c>
      <c r="O174" s="91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8" t="s">
        <v>167</v>
      </c>
      <c r="AT174" s="238" t="s">
        <v>162</v>
      </c>
      <c r="AU174" s="238" t="s">
        <v>85</v>
      </c>
      <c r="AY174" s="17" t="s">
        <v>160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7" t="s">
        <v>83</v>
      </c>
      <c r="BK174" s="239">
        <f>ROUND(I174*H174,2)</f>
        <v>0</v>
      </c>
      <c r="BL174" s="17" t="s">
        <v>167</v>
      </c>
      <c r="BM174" s="238" t="s">
        <v>444</v>
      </c>
    </row>
    <row r="175" s="2" customFormat="1" ht="16.5" customHeight="1">
      <c r="A175" s="38"/>
      <c r="B175" s="39"/>
      <c r="C175" s="227" t="s">
        <v>305</v>
      </c>
      <c r="D175" s="227" t="s">
        <v>162</v>
      </c>
      <c r="E175" s="228" t="s">
        <v>1391</v>
      </c>
      <c r="F175" s="229" t="s">
        <v>1392</v>
      </c>
      <c r="G175" s="230" t="s">
        <v>725</v>
      </c>
      <c r="H175" s="231">
        <v>1</v>
      </c>
      <c r="I175" s="232"/>
      <c r="J175" s="233">
        <f>ROUND(I175*H175,2)</f>
        <v>0</v>
      </c>
      <c r="K175" s="229" t="s">
        <v>1</v>
      </c>
      <c r="L175" s="44"/>
      <c r="M175" s="234" t="s">
        <v>1</v>
      </c>
      <c r="N175" s="235" t="s">
        <v>41</v>
      </c>
      <c r="O175" s="91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8" t="s">
        <v>167</v>
      </c>
      <c r="AT175" s="238" t="s">
        <v>162</v>
      </c>
      <c r="AU175" s="238" t="s">
        <v>85</v>
      </c>
      <c r="AY175" s="17" t="s">
        <v>160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7" t="s">
        <v>83</v>
      </c>
      <c r="BK175" s="239">
        <f>ROUND(I175*H175,2)</f>
        <v>0</v>
      </c>
      <c r="BL175" s="17" t="s">
        <v>167</v>
      </c>
      <c r="BM175" s="238" t="s">
        <v>455</v>
      </c>
    </row>
    <row r="176" s="2" customFormat="1" ht="21.75" customHeight="1">
      <c r="A176" s="38"/>
      <c r="B176" s="39"/>
      <c r="C176" s="227" t="s">
        <v>309</v>
      </c>
      <c r="D176" s="227" t="s">
        <v>162</v>
      </c>
      <c r="E176" s="228" t="s">
        <v>1393</v>
      </c>
      <c r="F176" s="229" t="s">
        <v>1394</v>
      </c>
      <c r="G176" s="230" t="s">
        <v>725</v>
      </c>
      <c r="H176" s="231">
        <v>1</v>
      </c>
      <c r="I176" s="232"/>
      <c r="J176" s="233">
        <f>ROUND(I176*H176,2)</f>
        <v>0</v>
      </c>
      <c r="K176" s="229" t="s">
        <v>1</v>
      </c>
      <c r="L176" s="44"/>
      <c r="M176" s="234" t="s">
        <v>1</v>
      </c>
      <c r="N176" s="235" t="s">
        <v>41</v>
      </c>
      <c r="O176" s="91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8" t="s">
        <v>167</v>
      </c>
      <c r="AT176" s="238" t="s">
        <v>162</v>
      </c>
      <c r="AU176" s="238" t="s">
        <v>85</v>
      </c>
      <c r="AY176" s="17" t="s">
        <v>160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7" t="s">
        <v>83</v>
      </c>
      <c r="BK176" s="239">
        <f>ROUND(I176*H176,2)</f>
        <v>0</v>
      </c>
      <c r="BL176" s="17" t="s">
        <v>167</v>
      </c>
      <c r="BM176" s="238" t="s">
        <v>466</v>
      </c>
    </row>
    <row r="177" s="2" customFormat="1" ht="16.5" customHeight="1">
      <c r="A177" s="38"/>
      <c r="B177" s="39"/>
      <c r="C177" s="227" t="s">
        <v>313</v>
      </c>
      <c r="D177" s="227" t="s">
        <v>162</v>
      </c>
      <c r="E177" s="228" t="s">
        <v>1395</v>
      </c>
      <c r="F177" s="229" t="s">
        <v>1396</v>
      </c>
      <c r="G177" s="230" t="s">
        <v>725</v>
      </c>
      <c r="H177" s="231">
        <v>1</v>
      </c>
      <c r="I177" s="232"/>
      <c r="J177" s="233">
        <f>ROUND(I177*H177,2)</f>
        <v>0</v>
      </c>
      <c r="K177" s="229" t="s">
        <v>1</v>
      </c>
      <c r="L177" s="44"/>
      <c r="M177" s="234" t="s">
        <v>1</v>
      </c>
      <c r="N177" s="235" t="s">
        <v>41</v>
      </c>
      <c r="O177" s="91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8" t="s">
        <v>167</v>
      </c>
      <c r="AT177" s="238" t="s">
        <v>162</v>
      </c>
      <c r="AU177" s="238" t="s">
        <v>85</v>
      </c>
      <c r="AY177" s="17" t="s">
        <v>160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7" t="s">
        <v>83</v>
      </c>
      <c r="BK177" s="239">
        <f>ROUND(I177*H177,2)</f>
        <v>0</v>
      </c>
      <c r="BL177" s="17" t="s">
        <v>167</v>
      </c>
      <c r="BM177" s="238" t="s">
        <v>476</v>
      </c>
    </row>
    <row r="178" s="12" customFormat="1" ht="22.8" customHeight="1">
      <c r="A178" s="12"/>
      <c r="B178" s="211"/>
      <c r="C178" s="212"/>
      <c r="D178" s="213" t="s">
        <v>75</v>
      </c>
      <c r="E178" s="225" t="s">
        <v>1307</v>
      </c>
      <c r="F178" s="225" t="s">
        <v>1433</v>
      </c>
      <c r="G178" s="212"/>
      <c r="H178" s="212"/>
      <c r="I178" s="215"/>
      <c r="J178" s="226">
        <f>BK178</f>
        <v>0</v>
      </c>
      <c r="K178" s="212"/>
      <c r="L178" s="217"/>
      <c r="M178" s="218"/>
      <c r="N178" s="219"/>
      <c r="O178" s="219"/>
      <c r="P178" s="220">
        <f>SUM(P179:P182)</f>
        <v>0</v>
      </c>
      <c r="Q178" s="219"/>
      <c r="R178" s="220">
        <f>SUM(R179:R182)</f>
        <v>0</v>
      </c>
      <c r="S178" s="219"/>
      <c r="T178" s="221">
        <f>SUM(T179:T182)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22" t="s">
        <v>83</v>
      </c>
      <c r="AT178" s="223" t="s">
        <v>75</v>
      </c>
      <c r="AU178" s="223" t="s">
        <v>83</v>
      </c>
      <c r="AY178" s="222" t="s">
        <v>160</v>
      </c>
      <c r="BK178" s="224">
        <f>SUM(BK179:BK182)</f>
        <v>0</v>
      </c>
    </row>
    <row r="179" s="2" customFormat="1" ht="24.15" customHeight="1">
      <c r="A179" s="38"/>
      <c r="B179" s="39"/>
      <c r="C179" s="227" t="s">
        <v>319</v>
      </c>
      <c r="D179" s="227" t="s">
        <v>162</v>
      </c>
      <c r="E179" s="228" t="s">
        <v>1434</v>
      </c>
      <c r="F179" s="229" t="s">
        <v>1435</v>
      </c>
      <c r="G179" s="230" t="s">
        <v>725</v>
      </c>
      <c r="H179" s="231">
        <v>6</v>
      </c>
      <c r="I179" s="232"/>
      <c r="J179" s="233">
        <f>ROUND(I179*H179,2)</f>
        <v>0</v>
      </c>
      <c r="K179" s="229" t="s">
        <v>1</v>
      </c>
      <c r="L179" s="44"/>
      <c r="M179" s="234" t="s">
        <v>1</v>
      </c>
      <c r="N179" s="235" t="s">
        <v>41</v>
      </c>
      <c r="O179" s="91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8" t="s">
        <v>167</v>
      </c>
      <c r="AT179" s="238" t="s">
        <v>162</v>
      </c>
      <c r="AU179" s="238" t="s">
        <v>85</v>
      </c>
      <c r="AY179" s="17" t="s">
        <v>160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7" t="s">
        <v>83</v>
      </c>
      <c r="BK179" s="239">
        <f>ROUND(I179*H179,2)</f>
        <v>0</v>
      </c>
      <c r="BL179" s="17" t="s">
        <v>167</v>
      </c>
      <c r="BM179" s="238" t="s">
        <v>485</v>
      </c>
    </row>
    <row r="180" s="2" customFormat="1" ht="16.5" customHeight="1">
      <c r="A180" s="38"/>
      <c r="B180" s="39"/>
      <c r="C180" s="227" t="s">
        <v>326</v>
      </c>
      <c r="D180" s="227" t="s">
        <v>162</v>
      </c>
      <c r="E180" s="228" t="s">
        <v>1436</v>
      </c>
      <c r="F180" s="229" t="s">
        <v>1437</v>
      </c>
      <c r="G180" s="230" t="s">
        <v>725</v>
      </c>
      <c r="H180" s="231">
        <v>12</v>
      </c>
      <c r="I180" s="232"/>
      <c r="J180" s="233">
        <f>ROUND(I180*H180,2)</f>
        <v>0</v>
      </c>
      <c r="K180" s="229" t="s">
        <v>1</v>
      </c>
      <c r="L180" s="44"/>
      <c r="M180" s="234" t="s">
        <v>1</v>
      </c>
      <c r="N180" s="235" t="s">
        <v>41</v>
      </c>
      <c r="O180" s="91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38" t="s">
        <v>167</v>
      </c>
      <c r="AT180" s="238" t="s">
        <v>162</v>
      </c>
      <c r="AU180" s="238" t="s">
        <v>85</v>
      </c>
      <c r="AY180" s="17" t="s">
        <v>160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7" t="s">
        <v>83</v>
      </c>
      <c r="BK180" s="239">
        <f>ROUND(I180*H180,2)</f>
        <v>0</v>
      </c>
      <c r="BL180" s="17" t="s">
        <v>167</v>
      </c>
      <c r="BM180" s="238" t="s">
        <v>495</v>
      </c>
    </row>
    <row r="181" s="2" customFormat="1" ht="16.5" customHeight="1">
      <c r="A181" s="38"/>
      <c r="B181" s="39"/>
      <c r="C181" s="227" t="s">
        <v>331</v>
      </c>
      <c r="D181" s="227" t="s">
        <v>162</v>
      </c>
      <c r="E181" s="228" t="s">
        <v>1438</v>
      </c>
      <c r="F181" s="229" t="s">
        <v>1439</v>
      </c>
      <c r="G181" s="230" t="s">
        <v>725</v>
      </c>
      <c r="H181" s="231">
        <v>6</v>
      </c>
      <c r="I181" s="232"/>
      <c r="J181" s="233">
        <f>ROUND(I181*H181,2)</f>
        <v>0</v>
      </c>
      <c r="K181" s="229" t="s">
        <v>1</v>
      </c>
      <c r="L181" s="44"/>
      <c r="M181" s="234" t="s">
        <v>1</v>
      </c>
      <c r="N181" s="235" t="s">
        <v>41</v>
      </c>
      <c r="O181" s="91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8" t="s">
        <v>167</v>
      </c>
      <c r="AT181" s="238" t="s">
        <v>162</v>
      </c>
      <c r="AU181" s="238" t="s">
        <v>85</v>
      </c>
      <c r="AY181" s="17" t="s">
        <v>160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7" t="s">
        <v>83</v>
      </c>
      <c r="BK181" s="239">
        <f>ROUND(I181*H181,2)</f>
        <v>0</v>
      </c>
      <c r="BL181" s="17" t="s">
        <v>167</v>
      </c>
      <c r="BM181" s="238" t="s">
        <v>504</v>
      </c>
    </row>
    <row r="182" s="2" customFormat="1" ht="16.5" customHeight="1">
      <c r="A182" s="38"/>
      <c r="B182" s="39"/>
      <c r="C182" s="227" t="s">
        <v>336</v>
      </c>
      <c r="D182" s="227" t="s">
        <v>162</v>
      </c>
      <c r="E182" s="228" t="s">
        <v>1424</v>
      </c>
      <c r="F182" s="229" t="s">
        <v>1425</v>
      </c>
      <c r="G182" s="230" t="s">
        <v>1382</v>
      </c>
      <c r="H182" s="231">
        <v>1</v>
      </c>
      <c r="I182" s="232"/>
      <c r="J182" s="233">
        <f>ROUND(I182*H182,2)</f>
        <v>0</v>
      </c>
      <c r="K182" s="229" t="s">
        <v>1</v>
      </c>
      <c r="L182" s="44"/>
      <c r="M182" s="234" t="s">
        <v>1</v>
      </c>
      <c r="N182" s="235" t="s">
        <v>41</v>
      </c>
      <c r="O182" s="91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38" t="s">
        <v>167</v>
      </c>
      <c r="AT182" s="238" t="s">
        <v>162</v>
      </c>
      <c r="AU182" s="238" t="s">
        <v>85</v>
      </c>
      <c r="AY182" s="17" t="s">
        <v>160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7" t="s">
        <v>83</v>
      </c>
      <c r="BK182" s="239">
        <f>ROUND(I182*H182,2)</f>
        <v>0</v>
      </c>
      <c r="BL182" s="17" t="s">
        <v>167</v>
      </c>
      <c r="BM182" s="238" t="s">
        <v>512</v>
      </c>
    </row>
    <row r="183" s="12" customFormat="1" ht="22.8" customHeight="1">
      <c r="A183" s="12"/>
      <c r="B183" s="211"/>
      <c r="C183" s="212"/>
      <c r="D183" s="213" t="s">
        <v>75</v>
      </c>
      <c r="E183" s="225" t="s">
        <v>1263</v>
      </c>
      <c r="F183" s="225" t="s">
        <v>1426</v>
      </c>
      <c r="G183" s="212"/>
      <c r="H183" s="212"/>
      <c r="I183" s="215"/>
      <c r="J183" s="226">
        <f>BK183</f>
        <v>0</v>
      </c>
      <c r="K183" s="212"/>
      <c r="L183" s="217"/>
      <c r="M183" s="218"/>
      <c r="N183" s="219"/>
      <c r="O183" s="219"/>
      <c r="P183" s="220">
        <f>SUM(P184:P185)</f>
        <v>0</v>
      </c>
      <c r="Q183" s="219"/>
      <c r="R183" s="220">
        <f>SUM(R184:R185)</f>
        <v>0</v>
      </c>
      <c r="S183" s="219"/>
      <c r="T183" s="221">
        <f>SUM(T184:T185)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2" t="s">
        <v>83</v>
      </c>
      <c r="AT183" s="223" t="s">
        <v>75</v>
      </c>
      <c r="AU183" s="223" t="s">
        <v>83</v>
      </c>
      <c r="AY183" s="222" t="s">
        <v>160</v>
      </c>
      <c r="BK183" s="224">
        <f>SUM(BK184:BK185)</f>
        <v>0</v>
      </c>
    </row>
    <row r="184" s="2" customFormat="1" ht="16.5" customHeight="1">
      <c r="A184" s="38"/>
      <c r="B184" s="39"/>
      <c r="C184" s="227" t="s">
        <v>345</v>
      </c>
      <c r="D184" s="227" t="s">
        <v>162</v>
      </c>
      <c r="E184" s="228" t="s">
        <v>1440</v>
      </c>
      <c r="F184" s="229" t="s">
        <v>1428</v>
      </c>
      <c r="G184" s="230" t="s">
        <v>1429</v>
      </c>
      <c r="H184" s="231">
        <v>1</v>
      </c>
      <c r="I184" s="232"/>
      <c r="J184" s="233">
        <f>ROUND(I184*H184,2)</f>
        <v>0</v>
      </c>
      <c r="K184" s="229" t="s">
        <v>1</v>
      </c>
      <c r="L184" s="44"/>
      <c r="M184" s="234" t="s">
        <v>1</v>
      </c>
      <c r="N184" s="235" t="s">
        <v>41</v>
      </c>
      <c r="O184" s="91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8" t="s">
        <v>167</v>
      </c>
      <c r="AT184" s="238" t="s">
        <v>162</v>
      </c>
      <c r="AU184" s="238" t="s">
        <v>85</v>
      </c>
      <c r="AY184" s="17" t="s">
        <v>160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7" t="s">
        <v>83</v>
      </c>
      <c r="BK184" s="239">
        <f>ROUND(I184*H184,2)</f>
        <v>0</v>
      </c>
      <c r="BL184" s="17" t="s">
        <v>167</v>
      </c>
      <c r="BM184" s="238" t="s">
        <v>521</v>
      </c>
    </row>
    <row r="185" s="2" customFormat="1" ht="16.5" customHeight="1">
      <c r="A185" s="38"/>
      <c r="B185" s="39"/>
      <c r="C185" s="227" t="s">
        <v>350</v>
      </c>
      <c r="D185" s="227" t="s">
        <v>162</v>
      </c>
      <c r="E185" s="228" t="s">
        <v>1430</v>
      </c>
      <c r="F185" s="229" t="s">
        <v>1431</v>
      </c>
      <c r="G185" s="230" t="s">
        <v>1429</v>
      </c>
      <c r="H185" s="231">
        <v>1</v>
      </c>
      <c r="I185" s="232"/>
      <c r="J185" s="233">
        <f>ROUND(I185*H185,2)</f>
        <v>0</v>
      </c>
      <c r="K185" s="229" t="s">
        <v>1</v>
      </c>
      <c r="L185" s="44"/>
      <c r="M185" s="234" t="s">
        <v>1</v>
      </c>
      <c r="N185" s="235" t="s">
        <v>41</v>
      </c>
      <c r="O185" s="91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8" t="s">
        <v>167</v>
      </c>
      <c r="AT185" s="238" t="s">
        <v>162</v>
      </c>
      <c r="AU185" s="238" t="s">
        <v>85</v>
      </c>
      <c r="AY185" s="17" t="s">
        <v>160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7" t="s">
        <v>83</v>
      </c>
      <c r="BK185" s="239">
        <f>ROUND(I185*H185,2)</f>
        <v>0</v>
      </c>
      <c r="BL185" s="17" t="s">
        <v>167</v>
      </c>
      <c r="BM185" s="238" t="s">
        <v>530</v>
      </c>
    </row>
    <row r="186" s="12" customFormat="1" ht="22.8" customHeight="1">
      <c r="A186" s="12"/>
      <c r="B186" s="211"/>
      <c r="C186" s="212"/>
      <c r="D186" s="213" t="s">
        <v>75</v>
      </c>
      <c r="E186" s="225" t="s">
        <v>1341</v>
      </c>
      <c r="F186" s="225" t="s">
        <v>1441</v>
      </c>
      <c r="G186" s="212"/>
      <c r="H186" s="212"/>
      <c r="I186" s="215"/>
      <c r="J186" s="226">
        <f>BK186</f>
        <v>0</v>
      </c>
      <c r="K186" s="212"/>
      <c r="L186" s="217"/>
      <c r="M186" s="218"/>
      <c r="N186" s="219"/>
      <c r="O186" s="219"/>
      <c r="P186" s="220">
        <f>SUM(P187:P202)</f>
        <v>0</v>
      </c>
      <c r="Q186" s="219"/>
      <c r="R186" s="220">
        <f>SUM(R187:R202)</f>
        <v>0</v>
      </c>
      <c r="S186" s="219"/>
      <c r="T186" s="221">
        <f>SUM(T187:T202)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2" t="s">
        <v>83</v>
      </c>
      <c r="AT186" s="223" t="s">
        <v>75</v>
      </c>
      <c r="AU186" s="223" t="s">
        <v>83</v>
      </c>
      <c r="AY186" s="222" t="s">
        <v>160</v>
      </c>
      <c r="BK186" s="224">
        <f>SUM(BK187:BK202)</f>
        <v>0</v>
      </c>
    </row>
    <row r="187" s="2" customFormat="1" ht="16.5" customHeight="1">
      <c r="A187" s="38"/>
      <c r="B187" s="39"/>
      <c r="C187" s="227" t="s">
        <v>356</v>
      </c>
      <c r="D187" s="227" t="s">
        <v>162</v>
      </c>
      <c r="E187" s="228" t="s">
        <v>1442</v>
      </c>
      <c r="F187" s="229" t="s">
        <v>1443</v>
      </c>
      <c r="G187" s="230" t="s">
        <v>725</v>
      </c>
      <c r="H187" s="231">
        <v>120</v>
      </c>
      <c r="I187" s="232"/>
      <c r="J187" s="233">
        <f>ROUND(I187*H187,2)</f>
        <v>0</v>
      </c>
      <c r="K187" s="229" t="s">
        <v>1</v>
      </c>
      <c r="L187" s="44"/>
      <c r="M187" s="234" t="s">
        <v>1</v>
      </c>
      <c r="N187" s="235" t="s">
        <v>41</v>
      </c>
      <c r="O187" s="91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38" t="s">
        <v>167</v>
      </c>
      <c r="AT187" s="238" t="s">
        <v>162</v>
      </c>
      <c r="AU187" s="238" t="s">
        <v>85</v>
      </c>
      <c r="AY187" s="17" t="s">
        <v>160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7" t="s">
        <v>83</v>
      </c>
      <c r="BK187" s="239">
        <f>ROUND(I187*H187,2)</f>
        <v>0</v>
      </c>
      <c r="BL187" s="17" t="s">
        <v>167</v>
      </c>
      <c r="BM187" s="238" t="s">
        <v>542</v>
      </c>
    </row>
    <row r="188" s="2" customFormat="1" ht="16.5" customHeight="1">
      <c r="A188" s="38"/>
      <c r="B188" s="39"/>
      <c r="C188" s="227" t="s">
        <v>361</v>
      </c>
      <c r="D188" s="227" t="s">
        <v>162</v>
      </c>
      <c r="E188" s="228" t="s">
        <v>1444</v>
      </c>
      <c r="F188" s="229" t="s">
        <v>1445</v>
      </c>
      <c r="G188" s="230" t="s">
        <v>725</v>
      </c>
      <c r="H188" s="231">
        <v>6</v>
      </c>
      <c r="I188" s="232"/>
      <c r="J188" s="233">
        <f>ROUND(I188*H188,2)</f>
        <v>0</v>
      </c>
      <c r="K188" s="229" t="s">
        <v>1</v>
      </c>
      <c r="L188" s="44"/>
      <c r="M188" s="234" t="s">
        <v>1</v>
      </c>
      <c r="N188" s="235" t="s">
        <v>41</v>
      </c>
      <c r="O188" s="91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8" t="s">
        <v>167</v>
      </c>
      <c r="AT188" s="238" t="s">
        <v>162</v>
      </c>
      <c r="AU188" s="238" t="s">
        <v>85</v>
      </c>
      <c r="AY188" s="17" t="s">
        <v>160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7" t="s">
        <v>83</v>
      </c>
      <c r="BK188" s="239">
        <f>ROUND(I188*H188,2)</f>
        <v>0</v>
      </c>
      <c r="BL188" s="17" t="s">
        <v>167</v>
      </c>
      <c r="BM188" s="238" t="s">
        <v>553</v>
      </c>
    </row>
    <row r="189" s="2" customFormat="1" ht="16.5" customHeight="1">
      <c r="A189" s="38"/>
      <c r="B189" s="39"/>
      <c r="C189" s="227" t="s">
        <v>366</v>
      </c>
      <c r="D189" s="227" t="s">
        <v>162</v>
      </c>
      <c r="E189" s="228" t="s">
        <v>1446</v>
      </c>
      <c r="F189" s="229" t="s">
        <v>1447</v>
      </c>
      <c r="G189" s="230" t="s">
        <v>725</v>
      </c>
      <c r="H189" s="231">
        <v>60</v>
      </c>
      <c r="I189" s="232"/>
      <c r="J189" s="233">
        <f>ROUND(I189*H189,2)</f>
        <v>0</v>
      </c>
      <c r="K189" s="229" t="s">
        <v>1</v>
      </c>
      <c r="L189" s="44"/>
      <c r="M189" s="234" t="s">
        <v>1</v>
      </c>
      <c r="N189" s="235" t="s">
        <v>41</v>
      </c>
      <c r="O189" s="91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38" t="s">
        <v>167</v>
      </c>
      <c r="AT189" s="238" t="s">
        <v>162</v>
      </c>
      <c r="AU189" s="238" t="s">
        <v>85</v>
      </c>
      <c r="AY189" s="17" t="s">
        <v>160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7" t="s">
        <v>83</v>
      </c>
      <c r="BK189" s="239">
        <f>ROUND(I189*H189,2)</f>
        <v>0</v>
      </c>
      <c r="BL189" s="17" t="s">
        <v>167</v>
      </c>
      <c r="BM189" s="238" t="s">
        <v>170</v>
      </c>
    </row>
    <row r="190" s="2" customFormat="1" ht="16.5" customHeight="1">
      <c r="A190" s="38"/>
      <c r="B190" s="39"/>
      <c r="C190" s="227" t="s">
        <v>371</v>
      </c>
      <c r="D190" s="227" t="s">
        <v>162</v>
      </c>
      <c r="E190" s="228" t="s">
        <v>1448</v>
      </c>
      <c r="F190" s="229" t="s">
        <v>1449</v>
      </c>
      <c r="G190" s="230" t="s">
        <v>725</v>
      </c>
      <c r="H190" s="231">
        <v>6</v>
      </c>
      <c r="I190" s="232"/>
      <c r="J190" s="233">
        <f>ROUND(I190*H190,2)</f>
        <v>0</v>
      </c>
      <c r="K190" s="229" t="s">
        <v>1</v>
      </c>
      <c r="L190" s="44"/>
      <c r="M190" s="234" t="s">
        <v>1</v>
      </c>
      <c r="N190" s="235" t="s">
        <v>41</v>
      </c>
      <c r="O190" s="91"/>
      <c r="P190" s="236">
        <f>O190*H190</f>
        <v>0</v>
      </c>
      <c r="Q190" s="236">
        <v>0</v>
      </c>
      <c r="R190" s="236">
        <f>Q190*H190</f>
        <v>0</v>
      </c>
      <c r="S190" s="236">
        <v>0</v>
      </c>
      <c r="T190" s="237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8" t="s">
        <v>167</v>
      </c>
      <c r="AT190" s="238" t="s">
        <v>162</v>
      </c>
      <c r="AU190" s="238" t="s">
        <v>85</v>
      </c>
      <c r="AY190" s="17" t="s">
        <v>160</v>
      </c>
      <c r="BE190" s="239">
        <f>IF(N190="základní",J190,0)</f>
        <v>0</v>
      </c>
      <c r="BF190" s="239">
        <f>IF(N190="snížená",J190,0)</f>
        <v>0</v>
      </c>
      <c r="BG190" s="239">
        <f>IF(N190="zákl. přenesená",J190,0)</f>
        <v>0</v>
      </c>
      <c r="BH190" s="239">
        <f>IF(N190="sníž. přenesená",J190,0)</f>
        <v>0</v>
      </c>
      <c r="BI190" s="239">
        <f>IF(N190="nulová",J190,0)</f>
        <v>0</v>
      </c>
      <c r="BJ190" s="17" t="s">
        <v>83</v>
      </c>
      <c r="BK190" s="239">
        <f>ROUND(I190*H190,2)</f>
        <v>0</v>
      </c>
      <c r="BL190" s="17" t="s">
        <v>167</v>
      </c>
      <c r="BM190" s="238" t="s">
        <v>575</v>
      </c>
    </row>
    <row r="191" s="2" customFormat="1" ht="16.5" customHeight="1">
      <c r="A191" s="38"/>
      <c r="B191" s="39"/>
      <c r="C191" s="227" t="s">
        <v>375</v>
      </c>
      <c r="D191" s="227" t="s">
        <v>162</v>
      </c>
      <c r="E191" s="228" t="s">
        <v>1450</v>
      </c>
      <c r="F191" s="229" t="s">
        <v>1451</v>
      </c>
      <c r="G191" s="230" t="s">
        <v>725</v>
      </c>
      <c r="H191" s="231">
        <v>12</v>
      </c>
      <c r="I191" s="232"/>
      <c r="J191" s="233">
        <f>ROUND(I191*H191,2)</f>
        <v>0</v>
      </c>
      <c r="K191" s="229" t="s">
        <v>1</v>
      </c>
      <c r="L191" s="44"/>
      <c r="M191" s="234" t="s">
        <v>1</v>
      </c>
      <c r="N191" s="235" t="s">
        <v>41</v>
      </c>
      <c r="O191" s="91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38" t="s">
        <v>167</v>
      </c>
      <c r="AT191" s="238" t="s">
        <v>162</v>
      </c>
      <c r="AU191" s="238" t="s">
        <v>85</v>
      </c>
      <c r="AY191" s="17" t="s">
        <v>160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7" t="s">
        <v>83</v>
      </c>
      <c r="BK191" s="239">
        <f>ROUND(I191*H191,2)</f>
        <v>0</v>
      </c>
      <c r="BL191" s="17" t="s">
        <v>167</v>
      </c>
      <c r="BM191" s="238" t="s">
        <v>583</v>
      </c>
    </row>
    <row r="192" s="2" customFormat="1" ht="16.5" customHeight="1">
      <c r="A192" s="38"/>
      <c r="B192" s="39"/>
      <c r="C192" s="227" t="s">
        <v>380</v>
      </c>
      <c r="D192" s="227" t="s">
        <v>162</v>
      </c>
      <c r="E192" s="228" t="s">
        <v>1452</v>
      </c>
      <c r="F192" s="229" t="s">
        <v>1453</v>
      </c>
      <c r="G192" s="230" t="s">
        <v>725</v>
      </c>
      <c r="H192" s="231">
        <v>6</v>
      </c>
      <c r="I192" s="232"/>
      <c r="J192" s="233">
        <f>ROUND(I192*H192,2)</f>
        <v>0</v>
      </c>
      <c r="K192" s="229" t="s">
        <v>1</v>
      </c>
      <c r="L192" s="44"/>
      <c r="M192" s="234" t="s">
        <v>1</v>
      </c>
      <c r="N192" s="235" t="s">
        <v>41</v>
      </c>
      <c r="O192" s="91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8" t="s">
        <v>167</v>
      </c>
      <c r="AT192" s="238" t="s">
        <v>162</v>
      </c>
      <c r="AU192" s="238" t="s">
        <v>85</v>
      </c>
      <c r="AY192" s="17" t="s">
        <v>160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7" t="s">
        <v>83</v>
      </c>
      <c r="BK192" s="239">
        <f>ROUND(I192*H192,2)</f>
        <v>0</v>
      </c>
      <c r="BL192" s="17" t="s">
        <v>167</v>
      </c>
      <c r="BM192" s="238" t="s">
        <v>594</v>
      </c>
    </row>
    <row r="193" s="2" customFormat="1" ht="16.5" customHeight="1">
      <c r="A193" s="38"/>
      <c r="B193" s="39"/>
      <c r="C193" s="227" t="s">
        <v>385</v>
      </c>
      <c r="D193" s="227" t="s">
        <v>162</v>
      </c>
      <c r="E193" s="228" t="s">
        <v>1454</v>
      </c>
      <c r="F193" s="229" t="s">
        <v>1455</v>
      </c>
      <c r="G193" s="230" t="s">
        <v>725</v>
      </c>
      <c r="H193" s="231">
        <v>6</v>
      </c>
      <c r="I193" s="232"/>
      <c r="J193" s="233">
        <f>ROUND(I193*H193,2)</f>
        <v>0</v>
      </c>
      <c r="K193" s="229" t="s">
        <v>1</v>
      </c>
      <c r="L193" s="44"/>
      <c r="M193" s="234" t="s">
        <v>1</v>
      </c>
      <c r="N193" s="235" t="s">
        <v>41</v>
      </c>
      <c r="O193" s="91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38" t="s">
        <v>167</v>
      </c>
      <c r="AT193" s="238" t="s">
        <v>162</v>
      </c>
      <c r="AU193" s="238" t="s">
        <v>85</v>
      </c>
      <c r="AY193" s="17" t="s">
        <v>160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7" t="s">
        <v>83</v>
      </c>
      <c r="BK193" s="239">
        <f>ROUND(I193*H193,2)</f>
        <v>0</v>
      </c>
      <c r="BL193" s="17" t="s">
        <v>167</v>
      </c>
      <c r="BM193" s="238" t="s">
        <v>607</v>
      </c>
    </row>
    <row r="194" s="2" customFormat="1" ht="16.5" customHeight="1">
      <c r="A194" s="38"/>
      <c r="B194" s="39"/>
      <c r="C194" s="227" t="s">
        <v>389</v>
      </c>
      <c r="D194" s="227" t="s">
        <v>162</v>
      </c>
      <c r="E194" s="228" t="s">
        <v>1456</v>
      </c>
      <c r="F194" s="229" t="s">
        <v>1457</v>
      </c>
      <c r="G194" s="230" t="s">
        <v>725</v>
      </c>
      <c r="H194" s="231">
        <v>12</v>
      </c>
      <c r="I194" s="232"/>
      <c r="J194" s="233">
        <f>ROUND(I194*H194,2)</f>
        <v>0</v>
      </c>
      <c r="K194" s="229" t="s">
        <v>1</v>
      </c>
      <c r="L194" s="44"/>
      <c r="M194" s="234" t="s">
        <v>1</v>
      </c>
      <c r="N194" s="235" t="s">
        <v>41</v>
      </c>
      <c r="O194" s="91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8" t="s">
        <v>167</v>
      </c>
      <c r="AT194" s="238" t="s">
        <v>162</v>
      </c>
      <c r="AU194" s="238" t="s">
        <v>85</v>
      </c>
      <c r="AY194" s="17" t="s">
        <v>160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7" t="s">
        <v>83</v>
      </c>
      <c r="BK194" s="239">
        <f>ROUND(I194*H194,2)</f>
        <v>0</v>
      </c>
      <c r="BL194" s="17" t="s">
        <v>167</v>
      </c>
      <c r="BM194" s="238" t="s">
        <v>617</v>
      </c>
    </row>
    <row r="195" s="2" customFormat="1" ht="16.5" customHeight="1">
      <c r="A195" s="38"/>
      <c r="B195" s="39"/>
      <c r="C195" s="227" t="s">
        <v>394</v>
      </c>
      <c r="D195" s="227" t="s">
        <v>162</v>
      </c>
      <c r="E195" s="228" t="s">
        <v>1458</v>
      </c>
      <c r="F195" s="229" t="s">
        <v>1459</v>
      </c>
      <c r="G195" s="230" t="s">
        <v>725</v>
      </c>
      <c r="H195" s="231">
        <v>12</v>
      </c>
      <c r="I195" s="232"/>
      <c r="J195" s="233">
        <f>ROUND(I195*H195,2)</f>
        <v>0</v>
      </c>
      <c r="K195" s="229" t="s">
        <v>1</v>
      </c>
      <c r="L195" s="44"/>
      <c r="M195" s="234" t="s">
        <v>1</v>
      </c>
      <c r="N195" s="235" t="s">
        <v>41</v>
      </c>
      <c r="O195" s="91"/>
      <c r="P195" s="236">
        <f>O195*H195</f>
        <v>0</v>
      </c>
      <c r="Q195" s="236">
        <v>0</v>
      </c>
      <c r="R195" s="236">
        <f>Q195*H195</f>
        <v>0</v>
      </c>
      <c r="S195" s="236">
        <v>0</v>
      </c>
      <c r="T195" s="237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38" t="s">
        <v>167</v>
      </c>
      <c r="AT195" s="238" t="s">
        <v>162</v>
      </c>
      <c r="AU195" s="238" t="s">
        <v>85</v>
      </c>
      <c r="AY195" s="17" t="s">
        <v>160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7" t="s">
        <v>83</v>
      </c>
      <c r="BK195" s="239">
        <f>ROUND(I195*H195,2)</f>
        <v>0</v>
      </c>
      <c r="BL195" s="17" t="s">
        <v>167</v>
      </c>
      <c r="BM195" s="238" t="s">
        <v>627</v>
      </c>
    </row>
    <row r="196" s="2" customFormat="1" ht="16.5" customHeight="1">
      <c r="A196" s="38"/>
      <c r="B196" s="39"/>
      <c r="C196" s="227" t="s">
        <v>399</v>
      </c>
      <c r="D196" s="227" t="s">
        <v>162</v>
      </c>
      <c r="E196" s="228" t="s">
        <v>1460</v>
      </c>
      <c r="F196" s="229" t="s">
        <v>1461</v>
      </c>
      <c r="G196" s="230" t="s">
        <v>725</v>
      </c>
      <c r="H196" s="231">
        <v>8</v>
      </c>
      <c r="I196" s="232"/>
      <c r="J196" s="233">
        <f>ROUND(I196*H196,2)</f>
        <v>0</v>
      </c>
      <c r="K196" s="229" t="s">
        <v>1</v>
      </c>
      <c r="L196" s="44"/>
      <c r="M196" s="234" t="s">
        <v>1</v>
      </c>
      <c r="N196" s="235" t="s">
        <v>41</v>
      </c>
      <c r="O196" s="91"/>
      <c r="P196" s="236">
        <f>O196*H196</f>
        <v>0</v>
      </c>
      <c r="Q196" s="236">
        <v>0</v>
      </c>
      <c r="R196" s="236">
        <f>Q196*H196</f>
        <v>0</v>
      </c>
      <c r="S196" s="236">
        <v>0</v>
      </c>
      <c r="T196" s="237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38" t="s">
        <v>167</v>
      </c>
      <c r="AT196" s="238" t="s">
        <v>162</v>
      </c>
      <c r="AU196" s="238" t="s">
        <v>85</v>
      </c>
      <c r="AY196" s="17" t="s">
        <v>160</v>
      </c>
      <c r="BE196" s="239">
        <f>IF(N196="základní",J196,0)</f>
        <v>0</v>
      </c>
      <c r="BF196" s="239">
        <f>IF(N196="snížená",J196,0)</f>
        <v>0</v>
      </c>
      <c r="BG196" s="239">
        <f>IF(N196="zákl. přenesená",J196,0)</f>
        <v>0</v>
      </c>
      <c r="BH196" s="239">
        <f>IF(N196="sníž. přenesená",J196,0)</f>
        <v>0</v>
      </c>
      <c r="BI196" s="239">
        <f>IF(N196="nulová",J196,0)</f>
        <v>0</v>
      </c>
      <c r="BJ196" s="17" t="s">
        <v>83</v>
      </c>
      <c r="BK196" s="239">
        <f>ROUND(I196*H196,2)</f>
        <v>0</v>
      </c>
      <c r="BL196" s="17" t="s">
        <v>167</v>
      </c>
      <c r="BM196" s="238" t="s">
        <v>635</v>
      </c>
    </row>
    <row r="197" s="2" customFormat="1" ht="16.5" customHeight="1">
      <c r="A197" s="38"/>
      <c r="B197" s="39"/>
      <c r="C197" s="227" t="s">
        <v>404</v>
      </c>
      <c r="D197" s="227" t="s">
        <v>162</v>
      </c>
      <c r="E197" s="228" t="s">
        <v>1462</v>
      </c>
      <c r="F197" s="229" t="s">
        <v>1463</v>
      </c>
      <c r="G197" s="230" t="s">
        <v>725</v>
      </c>
      <c r="H197" s="231">
        <v>7</v>
      </c>
      <c r="I197" s="232"/>
      <c r="J197" s="233">
        <f>ROUND(I197*H197,2)</f>
        <v>0</v>
      </c>
      <c r="K197" s="229" t="s">
        <v>1</v>
      </c>
      <c r="L197" s="44"/>
      <c r="M197" s="234" t="s">
        <v>1</v>
      </c>
      <c r="N197" s="235" t="s">
        <v>41</v>
      </c>
      <c r="O197" s="91"/>
      <c r="P197" s="236">
        <f>O197*H197</f>
        <v>0</v>
      </c>
      <c r="Q197" s="236">
        <v>0</v>
      </c>
      <c r="R197" s="236">
        <f>Q197*H197</f>
        <v>0</v>
      </c>
      <c r="S197" s="236">
        <v>0</v>
      </c>
      <c r="T197" s="237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8" t="s">
        <v>167</v>
      </c>
      <c r="AT197" s="238" t="s">
        <v>162</v>
      </c>
      <c r="AU197" s="238" t="s">
        <v>85</v>
      </c>
      <c r="AY197" s="17" t="s">
        <v>160</v>
      </c>
      <c r="BE197" s="239">
        <f>IF(N197="základní",J197,0)</f>
        <v>0</v>
      </c>
      <c r="BF197" s="239">
        <f>IF(N197="snížená",J197,0)</f>
        <v>0</v>
      </c>
      <c r="BG197" s="239">
        <f>IF(N197="zákl. přenesená",J197,0)</f>
        <v>0</v>
      </c>
      <c r="BH197" s="239">
        <f>IF(N197="sníž. přenesená",J197,0)</f>
        <v>0</v>
      </c>
      <c r="BI197" s="239">
        <f>IF(N197="nulová",J197,0)</f>
        <v>0</v>
      </c>
      <c r="BJ197" s="17" t="s">
        <v>83</v>
      </c>
      <c r="BK197" s="239">
        <f>ROUND(I197*H197,2)</f>
        <v>0</v>
      </c>
      <c r="BL197" s="17" t="s">
        <v>167</v>
      </c>
      <c r="BM197" s="238" t="s">
        <v>644</v>
      </c>
    </row>
    <row r="198" s="2" customFormat="1" ht="16.5" customHeight="1">
      <c r="A198" s="38"/>
      <c r="B198" s="39"/>
      <c r="C198" s="227" t="s">
        <v>412</v>
      </c>
      <c r="D198" s="227" t="s">
        <v>162</v>
      </c>
      <c r="E198" s="228" t="s">
        <v>1464</v>
      </c>
      <c r="F198" s="229" t="s">
        <v>1465</v>
      </c>
      <c r="G198" s="230" t="s">
        <v>725</v>
      </c>
      <c r="H198" s="231">
        <v>120</v>
      </c>
      <c r="I198" s="232"/>
      <c r="J198" s="233">
        <f>ROUND(I198*H198,2)</f>
        <v>0</v>
      </c>
      <c r="K198" s="229" t="s">
        <v>1</v>
      </c>
      <c r="L198" s="44"/>
      <c r="M198" s="234" t="s">
        <v>1</v>
      </c>
      <c r="N198" s="235" t="s">
        <v>41</v>
      </c>
      <c r="O198" s="91"/>
      <c r="P198" s="236">
        <f>O198*H198</f>
        <v>0</v>
      </c>
      <c r="Q198" s="236">
        <v>0</v>
      </c>
      <c r="R198" s="236">
        <f>Q198*H198</f>
        <v>0</v>
      </c>
      <c r="S198" s="236">
        <v>0</v>
      </c>
      <c r="T198" s="237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8" t="s">
        <v>167</v>
      </c>
      <c r="AT198" s="238" t="s">
        <v>162</v>
      </c>
      <c r="AU198" s="238" t="s">
        <v>85</v>
      </c>
      <c r="AY198" s="17" t="s">
        <v>160</v>
      </c>
      <c r="BE198" s="239">
        <f>IF(N198="základní",J198,0)</f>
        <v>0</v>
      </c>
      <c r="BF198" s="239">
        <f>IF(N198="snížená",J198,0)</f>
        <v>0</v>
      </c>
      <c r="BG198" s="239">
        <f>IF(N198="zákl. přenesená",J198,0)</f>
        <v>0</v>
      </c>
      <c r="BH198" s="239">
        <f>IF(N198="sníž. přenesená",J198,0)</f>
        <v>0</v>
      </c>
      <c r="BI198" s="239">
        <f>IF(N198="nulová",J198,0)</f>
        <v>0</v>
      </c>
      <c r="BJ198" s="17" t="s">
        <v>83</v>
      </c>
      <c r="BK198" s="239">
        <f>ROUND(I198*H198,2)</f>
        <v>0</v>
      </c>
      <c r="BL198" s="17" t="s">
        <v>167</v>
      </c>
      <c r="BM198" s="238" t="s">
        <v>653</v>
      </c>
    </row>
    <row r="199" s="2" customFormat="1" ht="16.5" customHeight="1">
      <c r="A199" s="38"/>
      <c r="B199" s="39"/>
      <c r="C199" s="227" t="s">
        <v>417</v>
      </c>
      <c r="D199" s="227" t="s">
        <v>162</v>
      </c>
      <c r="E199" s="228" t="s">
        <v>1466</v>
      </c>
      <c r="F199" s="229" t="s">
        <v>1467</v>
      </c>
      <c r="G199" s="230" t="s">
        <v>725</v>
      </c>
      <c r="H199" s="231">
        <v>195</v>
      </c>
      <c r="I199" s="232"/>
      <c r="J199" s="233">
        <f>ROUND(I199*H199,2)</f>
        <v>0</v>
      </c>
      <c r="K199" s="229" t="s">
        <v>1</v>
      </c>
      <c r="L199" s="44"/>
      <c r="M199" s="234" t="s">
        <v>1</v>
      </c>
      <c r="N199" s="235" t="s">
        <v>41</v>
      </c>
      <c r="O199" s="91"/>
      <c r="P199" s="236">
        <f>O199*H199</f>
        <v>0</v>
      </c>
      <c r="Q199" s="236">
        <v>0</v>
      </c>
      <c r="R199" s="236">
        <f>Q199*H199</f>
        <v>0</v>
      </c>
      <c r="S199" s="236">
        <v>0</v>
      </c>
      <c r="T199" s="237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38" t="s">
        <v>167</v>
      </c>
      <c r="AT199" s="238" t="s">
        <v>162</v>
      </c>
      <c r="AU199" s="238" t="s">
        <v>85</v>
      </c>
      <c r="AY199" s="17" t="s">
        <v>160</v>
      </c>
      <c r="BE199" s="239">
        <f>IF(N199="základní",J199,0)</f>
        <v>0</v>
      </c>
      <c r="BF199" s="239">
        <f>IF(N199="snížená",J199,0)</f>
        <v>0</v>
      </c>
      <c r="BG199" s="239">
        <f>IF(N199="zákl. přenesená",J199,0)</f>
        <v>0</v>
      </c>
      <c r="BH199" s="239">
        <f>IF(N199="sníž. přenesená",J199,0)</f>
        <v>0</v>
      </c>
      <c r="BI199" s="239">
        <f>IF(N199="nulová",J199,0)</f>
        <v>0</v>
      </c>
      <c r="BJ199" s="17" t="s">
        <v>83</v>
      </c>
      <c r="BK199" s="239">
        <f>ROUND(I199*H199,2)</f>
        <v>0</v>
      </c>
      <c r="BL199" s="17" t="s">
        <v>167</v>
      </c>
      <c r="BM199" s="238" t="s">
        <v>666</v>
      </c>
    </row>
    <row r="200" s="2" customFormat="1" ht="16.5" customHeight="1">
      <c r="A200" s="38"/>
      <c r="B200" s="39"/>
      <c r="C200" s="227" t="s">
        <v>422</v>
      </c>
      <c r="D200" s="227" t="s">
        <v>162</v>
      </c>
      <c r="E200" s="228" t="s">
        <v>1468</v>
      </c>
      <c r="F200" s="229" t="s">
        <v>1469</v>
      </c>
      <c r="G200" s="230" t="s">
        <v>1382</v>
      </c>
      <c r="H200" s="231">
        <v>1</v>
      </c>
      <c r="I200" s="232"/>
      <c r="J200" s="233">
        <f>ROUND(I200*H200,2)</f>
        <v>0</v>
      </c>
      <c r="K200" s="229" t="s">
        <v>1</v>
      </c>
      <c r="L200" s="44"/>
      <c r="M200" s="234" t="s">
        <v>1</v>
      </c>
      <c r="N200" s="235" t="s">
        <v>41</v>
      </c>
      <c r="O200" s="91"/>
      <c r="P200" s="236">
        <f>O200*H200</f>
        <v>0</v>
      </c>
      <c r="Q200" s="236">
        <v>0</v>
      </c>
      <c r="R200" s="236">
        <f>Q200*H200</f>
        <v>0</v>
      </c>
      <c r="S200" s="236">
        <v>0</v>
      </c>
      <c r="T200" s="237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8" t="s">
        <v>167</v>
      </c>
      <c r="AT200" s="238" t="s">
        <v>162</v>
      </c>
      <c r="AU200" s="238" t="s">
        <v>85</v>
      </c>
      <c r="AY200" s="17" t="s">
        <v>160</v>
      </c>
      <c r="BE200" s="239">
        <f>IF(N200="základní",J200,0)</f>
        <v>0</v>
      </c>
      <c r="BF200" s="239">
        <f>IF(N200="snížená",J200,0)</f>
        <v>0</v>
      </c>
      <c r="BG200" s="239">
        <f>IF(N200="zákl. přenesená",J200,0)</f>
        <v>0</v>
      </c>
      <c r="BH200" s="239">
        <f>IF(N200="sníž. přenesená",J200,0)</f>
        <v>0</v>
      </c>
      <c r="BI200" s="239">
        <f>IF(N200="nulová",J200,0)</f>
        <v>0</v>
      </c>
      <c r="BJ200" s="17" t="s">
        <v>83</v>
      </c>
      <c r="BK200" s="239">
        <f>ROUND(I200*H200,2)</f>
        <v>0</v>
      </c>
      <c r="BL200" s="17" t="s">
        <v>167</v>
      </c>
      <c r="BM200" s="238" t="s">
        <v>676</v>
      </c>
    </row>
    <row r="201" s="2" customFormat="1" ht="16.5" customHeight="1">
      <c r="A201" s="38"/>
      <c r="B201" s="39"/>
      <c r="C201" s="227" t="s">
        <v>427</v>
      </c>
      <c r="D201" s="227" t="s">
        <v>162</v>
      </c>
      <c r="E201" s="228" t="s">
        <v>1470</v>
      </c>
      <c r="F201" s="229" t="s">
        <v>1471</v>
      </c>
      <c r="G201" s="230" t="s">
        <v>176</v>
      </c>
      <c r="H201" s="231">
        <v>23</v>
      </c>
      <c r="I201" s="232"/>
      <c r="J201" s="233">
        <f>ROUND(I201*H201,2)</f>
        <v>0</v>
      </c>
      <c r="K201" s="229" t="s">
        <v>1</v>
      </c>
      <c r="L201" s="44"/>
      <c r="M201" s="234" t="s">
        <v>1</v>
      </c>
      <c r="N201" s="235" t="s">
        <v>41</v>
      </c>
      <c r="O201" s="91"/>
      <c r="P201" s="236">
        <f>O201*H201</f>
        <v>0</v>
      </c>
      <c r="Q201" s="236">
        <v>0</v>
      </c>
      <c r="R201" s="236">
        <f>Q201*H201</f>
        <v>0</v>
      </c>
      <c r="S201" s="236">
        <v>0</v>
      </c>
      <c r="T201" s="237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8" t="s">
        <v>167</v>
      </c>
      <c r="AT201" s="238" t="s">
        <v>162</v>
      </c>
      <c r="AU201" s="238" t="s">
        <v>85</v>
      </c>
      <c r="AY201" s="17" t="s">
        <v>160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7" t="s">
        <v>83</v>
      </c>
      <c r="BK201" s="239">
        <f>ROUND(I201*H201,2)</f>
        <v>0</v>
      </c>
      <c r="BL201" s="17" t="s">
        <v>167</v>
      </c>
      <c r="BM201" s="238" t="s">
        <v>686</v>
      </c>
    </row>
    <row r="202" s="2" customFormat="1" ht="16.5" customHeight="1">
      <c r="A202" s="38"/>
      <c r="B202" s="39"/>
      <c r="C202" s="227" t="s">
        <v>432</v>
      </c>
      <c r="D202" s="227" t="s">
        <v>162</v>
      </c>
      <c r="E202" s="228" t="s">
        <v>1472</v>
      </c>
      <c r="F202" s="229" t="s">
        <v>1473</v>
      </c>
      <c r="G202" s="230" t="s">
        <v>176</v>
      </c>
      <c r="H202" s="231">
        <v>23</v>
      </c>
      <c r="I202" s="232"/>
      <c r="J202" s="233">
        <f>ROUND(I202*H202,2)</f>
        <v>0</v>
      </c>
      <c r="K202" s="229" t="s">
        <v>1</v>
      </c>
      <c r="L202" s="44"/>
      <c r="M202" s="234" t="s">
        <v>1</v>
      </c>
      <c r="N202" s="235" t="s">
        <v>41</v>
      </c>
      <c r="O202" s="91"/>
      <c r="P202" s="236">
        <f>O202*H202</f>
        <v>0</v>
      </c>
      <c r="Q202" s="236">
        <v>0</v>
      </c>
      <c r="R202" s="236">
        <f>Q202*H202</f>
        <v>0</v>
      </c>
      <c r="S202" s="236">
        <v>0</v>
      </c>
      <c r="T202" s="237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8" t="s">
        <v>167</v>
      </c>
      <c r="AT202" s="238" t="s">
        <v>162</v>
      </c>
      <c r="AU202" s="238" t="s">
        <v>85</v>
      </c>
      <c r="AY202" s="17" t="s">
        <v>160</v>
      </c>
      <c r="BE202" s="239">
        <f>IF(N202="základní",J202,0)</f>
        <v>0</v>
      </c>
      <c r="BF202" s="239">
        <f>IF(N202="snížená",J202,0)</f>
        <v>0</v>
      </c>
      <c r="BG202" s="239">
        <f>IF(N202="zákl. přenesená",J202,0)</f>
        <v>0</v>
      </c>
      <c r="BH202" s="239">
        <f>IF(N202="sníž. přenesená",J202,0)</f>
        <v>0</v>
      </c>
      <c r="BI202" s="239">
        <f>IF(N202="nulová",J202,0)</f>
        <v>0</v>
      </c>
      <c r="BJ202" s="17" t="s">
        <v>83</v>
      </c>
      <c r="BK202" s="239">
        <f>ROUND(I202*H202,2)</f>
        <v>0</v>
      </c>
      <c r="BL202" s="17" t="s">
        <v>167</v>
      </c>
      <c r="BM202" s="238" t="s">
        <v>696</v>
      </c>
    </row>
    <row r="203" s="12" customFormat="1" ht="25.92" customHeight="1">
      <c r="A203" s="12"/>
      <c r="B203" s="211"/>
      <c r="C203" s="212"/>
      <c r="D203" s="213" t="s">
        <v>75</v>
      </c>
      <c r="E203" s="214" t="s">
        <v>1474</v>
      </c>
      <c r="F203" s="214" t="s">
        <v>1475</v>
      </c>
      <c r="G203" s="212"/>
      <c r="H203" s="212"/>
      <c r="I203" s="215"/>
      <c r="J203" s="216">
        <f>BK203</f>
        <v>0</v>
      </c>
      <c r="K203" s="212"/>
      <c r="L203" s="217"/>
      <c r="M203" s="218"/>
      <c r="N203" s="219"/>
      <c r="O203" s="219"/>
      <c r="P203" s="220">
        <f>P204+P209+P218</f>
        <v>0</v>
      </c>
      <c r="Q203" s="219"/>
      <c r="R203" s="220">
        <f>R204+R209+R218</f>
        <v>0</v>
      </c>
      <c r="S203" s="219"/>
      <c r="T203" s="221">
        <f>T204+T209+T218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2" t="s">
        <v>83</v>
      </c>
      <c r="AT203" s="223" t="s">
        <v>75</v>
      </c>
      <c r="AU203" s="223" t="s">
        <v>76</v>
      </c>
      <c r="AY203" s="222" t="s">
        <v>160</v>
      </c>
      <c r="BK203" s="224">
        <f>BK204+BK209+BK218</f>
        <v>0</v>
      </c>
    </row>
    <row r="204" s="12" customFormat="1" ht="22.8" customHeight="1">
      <c r="A204" s="12"/>
      <c r="B204" s="211"/>
      <c r="C204" s="212"/>
      <c r="D204" s="213" t="s">
        <v>75</v>
      </c>
      <c r="E204" s="225" t="s">
        <v>1476</v>
      </c>
      <c r="F204" s="225" t="s">
        <v>1477</v>
      </c>
      <c r="G204" s="212"/>
      <c r="H204" s="212"/>
      <c r="I204" s="215"/>
      <c r="J204" s="226">
        <f>BK204</f>
        <v>0</v>
      </c>
      <c r="K204" s="212"/>
      <c r="L204" s="217"/>
      <c r="M204" s="218"/>
      <c r="N204" s="219"/>
      <c r="O204" s="219"/>
      <c r="P204" s="220">
        <f>SUM(P205:P208)</f>
        <v>0</v>
      </c>
      <c r="Q204" s="219"/>
      <c r="R204" s="220">
        <f>SUM(R205:R208)</f>
        <v>0</v>
      </c>
      <c r="S204" s="219"/>
      <c r="T204" s="221">
        <f>SUM(T205:T208)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22" t="s">
        <v>83</v>
      </c>
      <c r="AT204" s="223" t="s">
        <v>75</v>
      </c>
      <c r="AU204" s="223" t="s">
        <v>83</v>
      </c>
      <c r="AY204" s="222" t="s">
        <v>160</v>
      </c>
      <c r="BK204" s="224">
        <f>SUM(BK205:BK208)</f>
        <v>0</v>
      </c>
    </row>
    <row r="205" s="2" customFormat="1" ht="21.75" customHeight="1">
      <c r="A205" s="38"/>
      <c r="B205" s="39"/>
      <c r="C205" s="227" t="s">
        <v>436</v>
      </c>
      <c r="D205" s="227" t="s">
        <v>162</v>
      </c>
      <c r="E205" s="228" t="s">
        <v>1478</v>
      </c>
      <c r="F205" s="229" t="s">
        <v>1479</v>
      </c>
      <c r="G205" s="230" t="s">
        <v>322</v>
      </c>
      <c r="H205" s="231">
        <v>40</v>
      </c>
      <c r="I205" s="232"/>
      <c r="J205" s="233">
        <f>ROUND(I205*H205,2)</f>
        <v>0</v>
      </c>
      <c r="K205" s="229" t="s">
        <v>1</v>
      </c>
      <c r="L205" s="44"/>
      <c r="M205" s="234" t="s">
        <v>1</v>
      </c>
      <c r="N205" s="235" t="s">
        <v>41</v>
      </c>
      <c r="O205" s="91"/>
      <c r="P205" s="236">
        <f>O205*H205</f>
        <v>0</v>
      </c>
      <c r="Q205" s="236">
        <v>0</v>
      </c>
      <c r="R205" s="236">
        <f>Q205*H205</f>
        <v>0</v>
      </c>
      <c r="S205" s="236">
        <v>0</v>
      </c>
      <c r="T205" s="237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8" t="s">
        <v>167</v>
      </c>
      <c r="AT205" s="238" t="s">
        <v>162</v>
      </c>
      <c r="AU205" s="238" t="s">
        <v>85</v>
      </c>
      <c r="AY205" s="17" t="s">
        <v>160</v>
      </c>
      <c r="BE205" s="239">
        <f>IF(N205="základní",J205,0)</f>
        <v>0</v>
      </c>
      <c r="BF205" s="239">
        <f>IF(N205="snížená",J205,0)</f>
        <v>0</v>
      </c>
      <c r="BG205" s="239">
        <f>IF(N205="zákl. přenesená",J205,0)</f>
        <v>0</v>
      </c>
      <c r="BH205" s="239">
        <f>IF(N205="sníž. přenesená",J205,0)</f>
        <v>0</v>
      </c>
      <c r="BI205" s="239">
        <f>IF(N205="nulová",J205,0)</f>
        <v>0</v>
      </c>
      <c r="BJ205" s="17" t="s">
        <v>83</v>
      </c>
      <c r="BK205" s="239">
        <f>ROUND(I205*H205,2)</f>
        <v>0</v>
      </c>
      <c r="BL205" s="17" t="s">
        <v>167</v>
      </c>
      <c r="BM205" s="238" t="s">
        <v>706</v>
      </c>
    </row>
    <row r="206" s="2" customFormat="1" ht="24.15" customHeight="1">
      <c r="A206" s="38"/>
      <c r="B206" s="39"/>
      <c r="C206" s="227" t="s">
        <v>440</v>
      </c>
      <c r="D206" s="227" t="s">
        <v>162</v>
      </c>
      <c r="E206" s="228" t="s">
        <v>1480</v>
      </c>
      <c r="F206" s="229" t="s">
        <v>1481</v>
      </c>
      <c r="G206" s="230" t="s">
        <v>322</v>
      </c>
      <c r="H206" s="231">
        <v>35</v>
      </c>
      <c r="I206" s="232"/>
      <c r="J206" s="233">
        <f>ROUND(I206*H206,2)</f>
        <v>0</v>
      </c>
      <c r="K206" s="229" t="s">
        <v>1</v>
      </c>
      <c r="L206" s="44"/>
      <c r="M206" s="234" t="s">
        <v>1</v>
      </c>
      <c r="N206" s="235" t="s">
        <v>41</v>
      </c>
      <c r="O206" s="91"/>
      <c r="P206" s="236">
        <f>O206*H206</f>
        <v>0</v>
      </c>
      <c r="Q206" s="236">
        <v>0</v>
      </c>
      <c r="R206" s="236">
        <f>Q206*H206</f>
        <v>0</v>
      </c>
      <c r="S206" s="236">
        <v>0</v>
      </c>
      <c r="T206" s="237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8" t="s">
        <v>167</v>
      </c>
      <c r="AT206" s="238" t="s">
        <v>162</v>
      </c>
      <c r="AU206" s="238" t="s">
        <v>85</v>
      </c>
      <c r="AY206" s="17" t="s">
        <v>160</v>
      </c>
      <c r="BE206" s="239">
        <f>IF(N206="základní",J206,0)</f>
        <v>0</v>
      </c>
      <c r="BF206" s="239">
        <f>IF(N206="snížená",J206,0)</f>
        <v>0</v>
      </c>
      <c r="BG206" s="239">
        <f>IF(N206="zákl. přenesená",J206,0)</f>
        <v>0</v>
      </c>
      <c r="BH206" s="239">
        <f>IF(N206="sníž. přenesená",J206,0)</f>
        <v>0</v>
      </c>
      <c r="BI206" s="239">
        <f>IF(N206="nulová",J206,0)</f>
        <v>0</v>
      </c>
      <c r="BJ206" s="17" t="s">
        <v>83</v>
      </c>
      <c r="BK206" s="239">
        <f>ROUND(I206*H206,2)</f>
        <v>0</v>
      </c>
      <c r="BL206" s="17" t="s">
        <v>167</v>
      </c>
      <c r="BM206" s="238" t="s">
        <v>716</v>
      </c>
    </row>
    <row r="207" s="2" customFormat="1" ht="16.5" customHeight="1">
      <c r="A207" s="38"/>
      <c r="B207" s="39"/>
      <c r="C207" s="227" t="s">
        <v>444</v>
      </c>
      <c r="D207" s="227" t="s">
        <v>162</v>
      </c>
      <c r="E207" s="228" t="s">
        <v>1482</v>
      </c>
      <c r="F207" s="229" t="s">
        <v>1483</v>
      </c>
      <c r="G207" s="230" t="s">
        <v>322</v>
      </c>
      <c r="H207" s="231">
        <v>50</v>
      </c>
      <c r="I207" s="232"/>
      <c r="J207" s="233">
        <f>ROUND(I207*H207,2)</f>
        <v>0</v>
      </c>
      <c r="K207" s="229" t="s">
        <v>1</v>
      </c>
      <c r="L207" s="44"/>
      <c r="M207" s="234" t="s">
        <v>1</v>
      </c>
      <c r="N207" s="235" t="s">
        <v>41</v>
      </c>
      <c r="O207" s="91"/>
      <c r="P207" s="236">
        <f>O207*H207</f>
        <v>0</v>
      </c>
      <c r="Q207" s="236">
        <v>0</v>
      </c>
      <c r="R207" s="236">
        <f>Q207*H207</f>
        <v>0</v>
      </c>
      <c r="S207" s="236">
        <v>0</v>
      </c>
      <c r="T207" s="237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8" t="s">
        <v>167</v>
      </c>
      <c r="AT207" s="238" t="s">
        <v>162</v>
      </c>
      <c r="AU207" s="238" t="s">
        <v>85</v>
      </c>
      <c r="AY207" s="17" t="s">
        <v>160</v>
      </c>
      <c r="BE207" s="239">
        <f>IF(N207="základní",J207,0)</f>
        <v>0</v>
      </c>
      <c r="BF207" s="239">
        <f>IF(N207="snížená",J207,0)</f>
        <v>0</v>
      </c>
      <c r="BG207" s="239">
        <f>IF(N207="zákl. přenesená",J207,0)</f>
        <v>0</v>
      </c>
      <c r="BH207" s="239">
        <f>IF(N207="sníž. přenesená",J207,0)</f>
        <v>0</v>
      </c>
      <c r="BI207" s="239">
        <f>IF(N207="nulová",J207,0)</f>
        <v>0</v>
      </c>
      <c r="BJ207" s="17" t="s">
        <v>83</v>
      </c>
      <c r="BK207" s="239">
        <f>ROUND(I207*H207,2)</f>
        <v>0</v>
      </c>
      <c r="BL207" s="17" t="s">
        <v>167</v>
      </c>
      <c r="BM207" s="238" t="s">
        <v>727</v>
      </c>
    </row>
    <row r="208" s="2" customFormat="1" ht="16.5" customHeight="1">
      <c r="A208" s="38"/>
      <c r="B208" s="39"/>
      <c r="C208" s="227" t="s">
        <v>448</v>
      </c>
      <c r="D208" s="227" t="s">
        <v>162</v>
      </c>
      <c r="E208" s="228" t="s">
        <v>1484</v>
      </c>
      <c r="F208" s="229" t="s">
        <v>1485</v>
      </c>
      <c r="G208" s="230" t="s">
        <v>322</v>
      </c>
      <c r="H208" s="231">
        <v>45</v>
      </c>
      <c r="I208" s="232"/>
      <c r="J208" s="233">
        <f>ROUND(I208*H208,2)</f>
        <v>0</v>
      </c>
      <c r="K208" s="229" t="s">
        <v>1</v>
      </c>
      <c r="L208" s="44"/>
      <c r="M208" s="234" t="s">
        <v>1</v>
      </c>
      <c r="N208" s="235" t="s">
        <v>41</v>
      </c>
      <c r="O208" s="91"/>
      <c r="P208" s="236">
        <f>O208*H208</f>
        <v>0</v>
      </c>
      <c r="Q208" s="236">
        <v>0</v>
      </c>
      <c r="R208" s="236">
        <f>Q208*H208</f>
        <v>0</v>
      </c>
      <c r="S208" s="236">
        <v>0</v>
      </c>
      <c r="T208" s="237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8" t="s">
        <v>167</v>
      </c>
      <c r="AT208" s="238" t="s">
        <v>162</v>
      </c>
      <c r="AU208" s="238" t="s">
        <v>85</v>
      </c>
      <c r="AY208" s="17" t="s">
        <v>160</v>
      </c>
      <c r="BE208" s="239">
        <f>IF(N208="základní",J208,0)</f>
        <v>0</v>
      </c>
      <c r="BF208" s="239">
        <f>IF(N208="snížená",J208,0)</f>
        <v>0</v>
      </c>
      <c r="BG208" s="239">
        <f>IF(N208="zákl. přenesená",J208,0)</f>
        <v>0</v>
      </c>
      <c r="BH208" s="239">
        <f>IF(N208="sníž. přenesená",J208,0)</f>
        <v>0</v>
      </c>
      <c r="BI208" s="239">
        <f>IF(N208="nulová",J208,0)</f>
        <v>0</v>
      </c>
      <c r="BJ208" s="17" t="s">
        <v>83</v>
      </c>
      <c r="BK208" s="239">
        <f>ROUND(I208*H208,2)</f>
        <v>0</v>
      </c>
      <c r="BL208" s="17" t="s">
        <v>167</v>
      </c>
      <c r="BM208" s="238" t="s">
        <v>735</v>
      </c>
    </row>
    <row r="209" s="12" customFormat="1" ht="22.8" customHeight="1">
      <c r="A209" s="12"/>
      <c r="B209" s="211"/>
      <c r="C209" s="212"/>
      <c r="D209" s="213" t="s">
        <v>75</v>
      </c>
      <c r="E209" s="225" t="s">
        <v>1486</v>
      </c>
      <c r="F209" s="225" t="s">
        <v>1487</v>
      </c>
      <c r="G209" s="212"/>
      <c r="H209" s="212"/>
      <c r="I209" s="215"/>
      <c r="J209" s="226">
        <f>BK209</f>
        <v>0</v>
      </c>
      <c r="K209" s="212"/>
      <c r="L209" s="217"/>
      <c r="M209" s="218"/>
      <c r="N209" s="219"/>
      <c r="O209" s="219"/>
      <c r="P209" s="220">
        <f>SUM(P210:P217)</f>
        <v>0</v>
      </c>
      <c r="Q209" s="219"/>
      <c r="R209" s="220">
        <f>SUM(R210:R217)</f>
        <v>0</v>
      </c>
      <c r="S209" s="219"/>
      <c r="T209" s="221">
        <f>SUM(T210:T217)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22" t="s">
        <v>83</v>
      </c>
      <c r="AT209" s="223" t="s">
        <v>75</v>
      </c>
      <c r="AU209" s="223" t="s">
        <v>83</v>
      </c>
      <c r="AY209" s="222" t="s">
        <v>160</v>
      </c>
      <c r="BK209" s="224">
        <f>SUM(BK210:BK217)</f>
        <v>0</v>
      </c>
    </row>
    <row r="210" s="2" customFormat="1" ht="16.5" customHeight="1">
      <c r="A210" s="38"/>
      <c r="B210" s="39"/>
      <c r="C210" s="227" t="s">
        <v>455</v>
      </c>
      <c r="D210" s="227" t="s">
        <v>162</v>
      </c>
      <c r="E210" s="228" t="s">
        <v>1488</v>
      </c>
      <c r="F210" s="229" t="s">
        <v>1489</v>
      </c>
      <c r="G210" s="230" t="s">
        <v>322</v>
      </c>
      <c r="H210" s="231">
        <v>51</v>
      </c>
      <c r="I210" s="232"/>
      <c r="J210" s="233">
        <f>ROUND(I210*H210,2)</f>
        <v>0</v>
      </c>
      <c r="K210" s="229" t="s">
        <v>1</v>
      </c>
      <c r="L210" s="44"/>
      <c r="M210" s="234" t="s">
        <v>1</v>
      </c>
      <c r="N210" s="235" t="s">
        <v>41</v>
      </c>
      <c r="O210" s="91"/>
      <c r="P210" s="236">
        <f>O210*H210</f>
        <v>0</v>
      </c>
      <c r="Q210" s="236">
        <v>0</v>
      </c>
      <c r="R210" s="236">
        <f>Q210*H210</f>
        <v>0</v>
      </c>
      <c r="S210" s="236">
        <v>0</v>
      </c>
      <c r="T210" s="237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8" t="s">
        <v>167</v>
      </c>
      <c r="AT210" s="238" t="s">
        <v>162</v>
      </c>
      <c r="AU210" s="238" t="s">
        <v>85</v>
      </c>
      <c r="AY210" s="17" t="s">
        <v>160</v>
      </c>
      <c r="BE210" s="239">
        <f>IF(N210="základní",J210,0)</f>
        <v>0</v>
      </c>
      <c r="BF210" s="239">
        <f>IF(N210="snížená",J210,0)</f>
        <v>0</v>
      </c>
      <c r="BG210" s="239">
        <f>IF(N210="zákl. přenesená",J210,0)</f>
        <v>0</v>
      </c>
      <c r="BH210" s="239">
        <f>IF(N210="sníž. přenesená",J210,0)</f>
        <v>0</v>
      </c>
      <c r="BI210" s="239">
        <f>IF(N210="nulová",J210,0)</f>
        <v>0</v>
      </c>
      <c r="BJ210" s="17" t="s">
        <v>83</v>
      </c>
      <c r="BK210" s="239">
        <f>ROUND(I210*H210,2)</f>
        <v>0</v>
      </c>
      <c r="BL210" s="17" t="s">
        <v>167</v>
      </c>
      <c r="BM210" s="238" t="s">
        <v>746</v>
      </c>
    </row>
    <row r="211" s="2" customFormat="1" ht="16.5" customHeight="1">
      <c r="A211" s="38"/>
      <c r="B211" s="39"/>
      <c r="C211" s="227" t="s">
        <v>460</v>
      </c>
      <c r="D211" s="227" t="s">
        <v>162</v>
      </c>
      <c r="E211" s="228" t="s">
        <v>1490</v>
      </c>
      <c r="F211" s="229" t="s">
        <v>1491</v>
      </c>
      <c r="G211" s="230" t="s">
        <v>322</v>
      </c>
      <c r="H211" s="231">
        <v>45</v>
      </c>
      <c r="I211" s="232"/>
      <c r="J211" s="233">
        <f>ROUND(I211*H211,2)</f>
        <v>0</v>
      </c>
      <c r="K211" s="229" t="s">
        <v>1</v>
      </c>
      <c r="L211" s="44"/>
      <c r="M211" s="234" t="s">
        <v>1</v>
      </c>
      <c r="N211" s="235" t="s">
        <v>41</v>
      </c>
      <c r="O211" s="91"/>
      <c r="P211" s="236">
        <f>O211*H211</f>
        <v>0</v>
      </c>
      <c r="Q211" s="236">
        <v>0</v>
      </c>
      <c r="R211" s="236">
        <f>Q211*H211</f>
        <v>0</v>
      </c>
      <c r="S211" s="236">
        <v>0</v>
      </c>
      <c r="T211" s="237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8" t="s">
        <v>167</v>
      </c>
      <c r="AT211" s="238" t="s">
        <v>162</v>
      </c>
      <c r="AU211" s="238" t="s">
        <v>85</v>
      </c>
      <c r="AY211" s="17" t="s">
        <v>160</v>
      </c>
      <c r="BE211" s="239">
        <f>IF(N211="základní",J211,0)</f>
        <v>0</v>
      </c>
      <c r="BF211" s="239">
        <f>IF(N211="snížená",J211,0)</f>
        <v>0</v>
      </c>
      <c r="BG211" s="239">
        <f>IF(N211="zákl. přenesená",J211,0)</f>
        <v>0</v>
      </c>
      <c r="BH211" s="239">
        <f>IF(N211="sníž. přenesená",J211,0)</f>
        <v>0</v>
      </c>
      <c r="BI211" s="239">
        <f>IF(N211="nulová",J211,0)</f>
        <v>0</v>
      </c>
      <c r="BJ211" s="17" t="s">
        <v>83</v>
      </c>
      <c r="BK211" s="239">
        <f>ROUND(I211*H211,2)</f>
        <v>0</v>
      </c>
      <c r="BL211" s="17" t="s">
        <v>167</v>
      </c>
      <c r="BM211" s="238" t="s">
        <v>756</v>
      </c>
    </row>
    <row r="212" s="2" customFormat="1" ht="16.5" customHeight="1">
      <c r="A212" s="38"/>
      <c r="B212" s="39"/>
      <c r="C212" s="227" t="s">
        <v>466</v>
      </c>
      <c r="D212" s="227" t="s">
        <v>162</v>
      </c>
      <c r="E212" s="228" t="s">
        <v>1492</v>
      </c>
      <c r="F212" s="229" t="s">
        <v>1493</v>
      </c>
      <c r="G212" s="230" t="s">
        <v>322</v>
      </c>
      <c r="H212" s="231">
        <v>45</v>
      </c>
      <c r="I212" s="232"/>
      <c r="J212" s="233">
        <f>ROUND(I212*H212,2)</f>
        <v>0</v>
      </c>
      <c r="K212" s="229" t="s">
        <v>1</v>
      </c>
      <c r="L212" s="44"/>
      <c r="M212" s="234" t="s">
        <v>1</v>
      </c>
      <c r="N212" s="235" t="s">
        <v>41</v>
      </c>
      <c r="O212" s="91"/>
      <c r="P212" s="236">
        <f>O212*H212</f>
        <v>0</v>
      </c>
      <c r="Q212" s="236">
        <v>0</v>
      </c>
      <c r="R212" s="236">
        <f>Q212*H212</f>
        <v>0</v>
      </c>
      <c r="S212" s="236">
        <v>0</v>
      </c>
      <c r="T212" s="237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38" t="s">
        <v>167</v>
      </c>
      <c r="AT212" s="238" t="s">
        <v>162</v>
      </c>
      <c r="AU212" s="238" t="s">
        <v>85</v>
      </c>
      <c r="AY212" s="17" t="s">
        <v>160</v>
      </c>
      <c r="BE212" s="239">
        <f>IF(N212="základní",J212,0)</f>
        <v>0</v>
      </c>
      <c r="BF212" s="239">
        <f>IF(N212="snížená",J212,0)</f>
        <v>0</v>
      </c>
      <c r="BG212" s="239">
        <f>IF(N212="zákl. přenesená",J212,0)</f>
        <v>0</v>
      </c>
      <c r="BH212" s="239">
        <f>IF(N212="sníž. přenesená",J212,0)</f>
        <v>0</v>
      </c>
      <c r="BI212" s="239">
        <f>IF(N212="nulová",J212,0)</f>
        <v>0</v>
      </c>
      <c r="BJ212" s="17" t="s">
        <v>83</v>
      </c>
      <c r="BK212" s="239">
        <f>ROUND(I212*H212,2)</f>
        <v>0</v>
      </c>
      <c r="BL212" s="17" t="s">
        <v>167</v>
      </c>
      <c r="BM212" s="238" t="s">
        <v>766</v>
      </c>
    </row>
    <row r="213" s="2" customFormat="1" ht="16.5" customHeight="1">
      <c r="A213" s="38"/>
      <c r="B213" s="39"/>
      <c r="C213" s="227" t="s">
        <v>471</v>
      </c>
      <c r="D213" s="227" t="s">
        <v>162</v>
      </c>
      <c r="E213" s="228" t="s">
        <v>1494</v>
      </c>
      <c r="F213" s="229" t="s">
        <v>1495</v>
      </c>
      <c r="G213" s="230" t="s">
        <v>322</v>
      </c>
      <c r="H213" s="231">
        <v>47</v>
      </c>
      <c r="I213" s="232"/>
      <c r="J213" s="233">
        <f>ROUND(I213*H213,2)</f>
        <v>0</v>
      </c>
      <c r="K213" s="229" t="s">
        <v>1</v>
      </c>
      <c r="L213" s="44"/>
      <c r="M213" s="234" t="s">
        <v>1</v>
      </c>
      <c r="N213" s="235" t="s">
        <v>41</v>
      </c>
      <c r="O213" s="91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38" t="s">
        <v>167</v>
      </c>
      <c r="AT213" s="238" t="s">
        <v>162</v>
      </c>
      <c r="AU213" s="238" t="s">
        <v>85</v>
      </c>
      <c r="AY213" s="17" t="s">
        <v>160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7" t="s">
        <v>83</v>
      </c>
      <c r="BK213" s="239">
        <f>ROUND(I213*H213,2)</f>
        <v>0</v>
      </c>
      <c r="BL213" s="17" t="s">
        <v>167</v>
      </c>
      <c r="BM213" s="238" t="s">
        <v>777</v>
      </c>
    </row>
    <row r="214" s="2" customFormat="1" ht="16.5" customHeight="1">
      <c r="A214" s="38"/>
      <c r="B214" s="39"/>
      <c r="C214" s="227" t="s">
        <v>476</v>
      </c>
      <c r="D214" s="227" t="s">
        <v>162</v>
      </c>
      <c r="E214" s="228" t="s">
        <v>1496</v>
      </c>
      <c r="F214" s="229" t="s">
        <v>1497</v>
      </c>
      <c r="G214" s="230" t="s">
        <v>322</v>
      </c>
      <c r="H214" s="231">
        <v>6</v>
      </c>
      <c r="I214" s="232"/>
      <c r="J214" s="233">
        <f>ROUND(I214*H214,2)</f>
        <v>0</v>
      </c>
      <c r="K214" s="229" t="s">
        <v>1</v>
      </c>
      <c r="L214" s="44"/>
      <c r="M214" s="234" t="s">
        <v>1</v>
      </c>
      <c r="N214" s="235" t="s">
        <v>41</v>
      </c>
      <c r="O214" s="91"/>
      <c r="P214" s="236">
        <f>O214*H214</f>
        <v>0</v>
      </c>
      <c r="Q214" s="236">
        <v>0</v>
      </c>
      <c r="R214" s="236">
        <f>Q214*H214</f>
        <v>0</v>
      </c>
      <c r="S214" s="236">
        <v>0</v>
      </c>
      <c r="T214" s="237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38" t="s">
        <v>167</v>
      </c>
      <c r="AT214" s="238" t="s">
        <v>162</v>
      </c>
      <c r="AU214" s="238" t="s">
        <v>85</v>
      </c>
      <c r="AY214" s="17" t="s">
        <v>160</v>
      </c>
      <c r="BE214" s="239">
        <f>IF(N214="základní",J214,0)</f>
        <v>0</v>
      </c>
      <c r="BF214" s="239">
        <f>IF(N214="snížená",J214,0)</f>
        <v>0</v>
      </c>
      <c r="BG214" s="239">
        <f>IF(N214="zákl. přenesená",J214,0)</f>
        <v>0</v>
      </c>
      <c r="BH214" s="239">
        <f>IF(N214="sníž. přenesená",J214,0)</f>
        <v>0</v>
      </c>
      <c r="BI214" s="239">
        <f>IF(N214="nulová",J214,0)</f>
        <v>0</v>
      </c>
      <c r="BJ214" s="17" t="s">
        <v>83</v>
      </c>
      <c r="BK214" s="239">
        <f>ROUND(I214*H214,2)</f>
        <v>0</v>
      </c>
      <c r="BL214" s="17" t="s">
        <v>167</v>
      </c>
      <c r="BM214" s="238" t="s">
        <v>787</v>
      </c>
    </row>
    <row r="215" s="2" customFormat="1" ht="16.5" customHeight="1">
      <c r="A215" s="38"/>
      <c r="B215" s="39"/>
      <c r="C215" s="227" t="s">
        <v>481</v>
      </c>
      <c r="D215" s="227" t="s">
        <v>162</v>
      </c>
      <c r="E215" s="228" t="s">
        <v>1498</v>
      </c>
      <c r="F215" s="229" t="s">
        <v>1499</v>
      </c>
      <c r="G215" s="230" t="s">
        <v>322</v>
      </c>
      <c r="H215" s="231">
        <v>52</v>
      </c>
      <c r="I215" s="232"/>
      <c r="J215" s="233">
        <f>ROUND(I215*H215,2)</f>
        <v>0</v>
      </c>
      <c r="K215" s="229" t="s">
        <v>1</v>
      </c>
      <c r="L215" s="44"/>
      <c r="M215" s="234" t="s">
        <v>1</v>
      </c>
      <c r="N215" s="235" t="s">
        <v>41</v>
      </c>
      <c r="O215" s="91"/>
      <c r="P215" s="236">
        <f>O215*H215</f>
        <v>0</v>
      </c>
      <c r="Q215" s="236">
        <v>0</v>
      </c>
      <c r="R215" s="236">
        <f>Q215*H215</f>
        <v>0</v>
      </c>
      <c r="S215" s="236">
        <v>0</v>
      </c>
      <c r="T215" s="237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38" t="s">
        <v>167</v>
      </c>
      <c r="AT215" s="238" t="s">
        <v>162</v>
      </c>
      <c r="AU215" s="238" t="s">
        <v>85</v>
      </c>
      <c r="AY215" s="17" t="s">
        <v>160</v>
      </c>
      <c r="BE215" s="239">
        <f>IF(N215="základní",J215,0)</f>
        <v>0</v>
      </c>
      <c r="BF215" s="239">
        <f>IF(N215="snížená",J215,0)</f>
        <v>0</v>
      </c>
      <c r="BG215" s="239">
        <f>IF(N215="zákl. přenesená",J215,0)</f>
        <v>0</v>
      </c>
      <c r="BH215" s="239">
        <f>IF(N215="sníž. přenesená",J215,0)</f>
        <v>0</v>
      </c>
      <c r="BI215" s="239">
        <f>IF(N215="nulová",J215,0)</f>
        <v>0</v>
      </c>
      <c r="BJ215" s="17" t="s">
        <v>83</v>
      </c>
      <c r="BK215" s="239">
        <f>ROUND(I215*H215,2)</f>
        <v>0</v>
      </c>
      <c r="BL215" s="17" t="s">
        <v>167</v>
      </c>
      <c r="BM215" s="238" t="s">
        <v>799</v>
      </c>
    </row>
    <row r="216" s="2" customFormat="1" ht="16.5" customHeight="1">
      <c r="A216" s="38"/>
      <c r="B216" s="39"/>
      <c r="C216" s="227" t="s">
        <v>485</v>
      </c>
      <c r="D216" s="227" t="s">
        <v>162</v>
      </c>
      <c r="E216" s="228" t="s">
        <v>1500</v>
      </c>
      <c r="F216" s="229" t="s">
        <v>1501</v>
      </c>
      <c r="G216" s="230" t="s">
        <v>322</v>
      </c>
      <c r="H216" s="231">
        <v>30</v>
      </c>
      <c r="I216" s="232"/>
      <c r="J216" s="233">
        <f>ROUND(I216*H216,2)</f>
        <v>0</v>
      </c>
      <c r="K216" s="229" t="s">
        <v>1</v>
      </c>
      <c r="L216" s="44"/>
      <c r="M216" s="234" t="s">
        <v>1</v>
      </c>
      <c r="N216" s="235" t="s">
        <v>41</v>
      </c>
      <c r="O216" s="91"/>
      <c r="P216" s="236">
        <f>O216*H216</f>
        <v>0</v>
      </c>
      <c r="Q216" s="236">
        <v>0</v>
      </c>
      <c r="R216" s="236">
        <f>Q216*H216</f>
        <v>0</v>
      </c>
      <c r="S216" s="236">
        <v>0</v>
      </c>
      <c r="T216" s="237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8" t="s">
        <v>167</v>
      </c>
      <c r="AT216" s="238" t="s">
        <v>162</v>
      </c>
      <c r="AU216" s="238" t="s">
        <v>85</v>
      </c>
      <c r="AY216" s="17" t="s">
        <v>160</v>
      </c>
      <c r="BE216" s="239">
        <f>IF(N216="základní",J216,0)</f>
        <v>0</v>
      </c>
      <c r="BF216" s="239">
        <f>IF(N216="snížená",J216,0)</f>
        <v>0</v>
      </c>
      <c r="BG216" s="239">
        <f>IF(N216="zákl. přenesená",J216,0)</f>
        <v>0</v>
      </c>
      <c r="BH216" s="239">
        <f>IF(N216="sníž. přenesená",J216,0)</f>
        <v>0</v>
      </c>
      <c r="BI216" s="239">
        <f>IF(N216="nulová",J216,0)</f>
        <v>0</v>
      </c>
      <c r="BJ216" s="17" t="s">
        <v>83</v>
      </c>
      <c r="BK216" s="239">
        <f>ROUND(I216*H216,2)</f>
        <v>0</v>
      </c>
      <c r="BL216" s="17" t="s">
        <v>167</v>
      </c>
      <c r="BM216" s="238" t="s">
        <v>809</v>
      </c>
    </row>
    <row r="217" s="2" customFormat="1" ht="16.5" customHeight="1">
      <c r="A217" s="38"/>
      <c r="B217" s="39"/>
      <c r="C217" s="227" t="s">
        <v>490</v>
      </c>
      <c r="D217" s="227" t="s">
        <v>162</v>
      </c>
      <c r="E217" s="228" t="s">
        <v>1502</v>
      </c>
      <c r="F217" s="229" t="s">
        <v>1425</v>
      </c>
      <c r="G217" s="230" t="s">
        <v>1382</v>
      </c>
      <c r="H217" s="231">
        <v>1</v>
      </c>
      <c r="I217" s="232"/>
      <c r="J217" s="233">
        <f>ROUND(I217*H217,2)</f>
        <v>0</v>
      </c>
      <c r="K217" s="229" t="s">
        <v>1</v>
      </c>
      <c r="L217" s="44"/>
      <c r="M217" s="234" t="s">
        <v>1</v>
      </c>
      <c r="N217" s="235" t="s">
        <v>41</v>
      </c>
      <c r="O217" s="91"/>
      <c r="P217" s="236">
        <f>O217*H217</f>
        <v>0</v>
      </c>
      <c r="Q217" s="236">
        <v>0</v>
      </c>
      <c r="R217" s="236">
        <f>Q217*H217</f>
        <v>0</v>
      </c>
      <c r="S217" s="236">
        <v>0</v>
      </c>
      <c r="T217" s="237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38" t="s">
        <v>167</v>
      </c>
      <c r="AT217" s="238" t="s">
        <v>162</v>
      </c>
      <c r="AU217" s="238" t="s">
        <v>85</v>
      </c>
      <c r="AY217" s="17" t="s">
        <v>160</v>
      </c>
      <c r="BE217" s="239">
        <f>IF(N217="základní",J217,0)</f>
        <v>0</v>
      </c>
      <c r="BF217" s="239">
        <f>IF(N217="snížená",J217,0)</f>
        <v>0</v>
      </c>
      <c r="BG217" s="239">
        <f>IF(N217="zákl. přenesená",J217,0)</f>
        <v>0</v>
      </c>
      <c r="BH217" s="239">
        <f>IF(N217="sníž. přenesená",J217,0)</f>
        <v>0</v>
      </c>
      <c r="BI217" s="239">
        <f>IF(N217="nulová",J217,0)</f>
        <v>0</v>
      </c>
      <c r="BJ217" s="17" t="s">
        <v>83</v>
      </c>
      <c r="BK217" s="239">
        <f>ROUND(I217*H217,2)</f>
        <v>0</v>
      </c>
      <c r="BL217" s="17" t="s">
        <v>167</v>
      </c>
      <c r="BM217" s="238" t="s">
        <v>821</v>
      </c>
    </row>
    <row r="218" s="12" customFormat="1" ht="22.8" customHeight="1">
      <c r="A218" s="12"/>
      <c r="B218" s="211"/>
      <c r="C218" s="212"/>
      <c r="D218" s="213" t="s">
        <v>75</v>
      </c>
      <c r="E218" s="225" t="s">
        <v>1503</v>
      </c>
      <c r="F218" s="225" t="s">
        <v>1504</v>
      </c>
      <c r="G218" s="212"/>
      <c r="H218" s="212"/>
      <c r="I218" s="215"/>
      <c r="J218" s="226">
        <f>BK218</f>
        <v>0</v>
      </c>
      <c r="K218" s="212"/>
      <c r="L218" s="217"/>
      <c r="M218" s="218"/>
      <c r="N218" s="219"/>
      <c r="O218" s="219"/>
      <c r="P218" s="220">
        <f>P219</f>
        <v>0</v>
      </c>
      <c r="Q218" s="219"/>
      <c r="R218" s="220">
        <f>R219</f>
        <v>0</v>
      </c>
      <c r="S218" s="219"/>
      <c r="T218" s="221">
        <f>T219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22" t="s">
        <v>83</v>
      </c>
      <c r="AT218" s="223" t="s">
        <v>75</v>
      </c>
      <c r="AU218" s="223" t="s">
        <v>83</v>
      </c>
      <c r="AY218" s="222" t="s">
        <v>160</v>
      </c>
      <c r="BK218" s="224">
        <f>BK219</f>
        <v>0</v>
      </c>
    </row>
    <row r="219" s="2" customFormat="1" ht="16.5" customHeight="1">
      <c r="A219" s="38"/>
      <c r="B219" s="39"/>
      <c r="C219" s="227" t="s">
        <v>495</v>
      </c>
      <c r="D219" s="227" t="s">
        <v>162</v>
      </c>
      <c r="E219" s="228" t="s">
        <v>1505</v>
      </c>
      <c r="F219" s="229" t="s">
        <v>1506</v>
      </c>
      <c r="G219" s="230" t="s">
        <v>322</v>
      </c>
      <c r="H219" s="231">
        <v>330</v>
      </c>
      <c r="I219" s="232"/>
      <c r="J219" s="233">
        <f>ROUND(I219*H219,2)</f>
        <v>0</v>
      </c>
      <c r="K219" s="229" t="s">
        <v>1</v>
      </c>
      <c r="L219" s="44"/>
      <c r="M219" s="234" t="s">
        <v>1</v>
      </c>
      <c r="N219" s="235" t="s">
        <v>41</v>
      </c>
      <c r="O219" s="91"/>
      <c r="P219" s="236">
        <f>O219*H219</f>
        <v>0</v>
      </c>
      <c r="Q219" s="236">
        <v>0</v>
      </c>
      <c r="R219" s="236">
        <f>Q219*H219</f>
        <v>0</v>
      </c>
      <c r="S219" s="236">
        <v>0</v>
      </c>
      <c r="T219" s="237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38" t="s">
        <v>167</v>
      </c>
      <c r="AT219" s="238" t="s">
        <v>162</v>
      </c>
      <c r="AU219" s="238" t="s">
        <v>85</v>
      </c>
      <c r="AY219" s="17" t="s">
        <v>160</v>
      </c>
      <c r="BE219" s="239">
        <f>IF(N219="základní",J219,0)</f>
        <v>0</v>
      </c>
      <c r="BF219" s="239">
        <f>IF(N219="snížená",J219,0)</f>
        <v>0</v>
      </c>
      <c r="BG219" s="239">
        <f>IF(N219="zákl. přenesená",J219,0)</f>
        <v>0</v>
      </c>
      <c r="BH219" s="239">
        <f>IF(N219="sníž. přenesená",J219,0)</f>
        <v>0</v>
      </c>
      <c r="BI219" s="239">
        <f>IF(N219="nulová",J219,0)</f>
        <v>0</v>
      </c>
      <c r="BJ219" s="17" t="s">
        <v>83</v>
      </c>
      <c r="BK219" s="239">
        <f>ROUND(I219*H219,2)</f>
        <v>0</v>
      </c>
      <c r="BL219" s="17" t="s">
        <v>167</v>
      </c>
      <c r="BM219" s="238" t="s">
        <v>832</v>
      </c>
    </row>
    <row r="220" s="12" customFormat="1" ht="25.92" customHeight="1">
      <c r="A220" s="12"/>
      <c r="B220" s="211"/>
      <c r="C220" s="212"/>
      <c r="D220" s="213" t="s">
        <v>75</v>
      </c>
      <c r="E220" s="214" t="s">
        <v>1507</v>
      </c>
      <c r="F220" s="214" t="s">
        <v>1308</v>
      </c>
      <c r="G220" s="212"/>
      <c r="H220" s="212"/>
      <c r="I220" s="215"/>
      <c r="J220" s="216">
        <f>BK220</f>
        <v>0</v>
      </c>
      <c r="K220" s="212"/>
      <c r="L220" s="217"/>
      <c r="M220" s="218"/>
      <c r="N220" s="219"/>
      <c r="O220" s="219"/>
      <c r="P220" s="220">
        <f>P221</f>
        <v>0</v>
      </c>
      <c r="Q220" s="219"/>
      <c r="R220" s="220">
        <f>R221</f>
        <v>0</v>
      </c>
      <c r="S220" s="219"/>
      <c r="T220" s="221">
        <f>T221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22" t="s">
        <v>83</v>
      </c>
      <c r="AT220" s="223" t="s">
        <v>75</v>
      </c>
      <c r="AU220" s="223" t="s">
        <v>76</v>
      </c>
      <c r="AY220" s="222" t="s">
        <v>160</v>
      </c>
      <c r="BK220" s="224">
        <f>BK221</f>
        <v>0</v>
      </c>
    </row>
    <row r="221" s="12" customFormat="1" ht="22.8" customHeight="1">
      <c r="A221" s="12"/>
      <c r="B221" s="211"/>
      <c r="C221" s="212"/>
      <c r="D221" s="213" t="s">
        <v>75</v>
      </c>
      <c r="E221" s="225" t="s">
        <v>1508</v>
      </c>
      <c r="F221" s="225" t="s">
        <v>1509</v>
      </c>
      <c r="G221" s="212"/>
      <c r="H221" s="212"/>
      <c r="I221" s="215"/>
      <c r="J221" s="226">
        <f>BK221</f>
        <v>0</v>
      </c>
      <c r="K221" s="212"/>
      <c r="L221" s="217"/>
      <c r="M221" s="218"/>
      <c r="N221" s="219"/>
      <c r="O221" s="219"/>
      <c r="P221" s="220">
        <f>SUM(P222:P225)</f>
        <v>0</v>
      </c>
      <c r="Q221" s="219"/>
      <c r="R221" s="220">
        <f>SUM(R222:R225)</f>
        <v>0</v>
      </c>
      <c r="S221" s="219"/>
      <c r="T221" s="221">
        <f>SUM(T222:T225)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22" t="s">
        <v>83</v>
      </c>
      <c r="AT221" s="223" t="s">
        <v>75</v>
      </c>
      <c r="AU221" s="223" t="s">
        <v>83</v>
      </c>
      <c r="AY221" s="222" t="s">
        <v>160</v>
      </c>
      <c r="BK221" s="224">
        <f>SUM(BK222:BK225)</f>
        <v>0</v>
      </c>
    </row>
    <row r="222" s="2" customFormat="1" ht="16.5" customHeight="1">
      <c r="A222" s="38"/>
      <c r="B222" s="39"/>
      <c r="C222" s="227" t="s">
        <v>500</v>
      </c>
      <c r="D222" s="227" t="s">
        <v>162</v>
      </c>
      <c r="E222" s="228" t="s">
        <v>1510</v>
      </c>
      <c r="F222" s="229" t="s">
        <v>1511</v>
      </c>
      <c r="G222" s="230" t="s">
        <v>1321</v>
      </c>
      <c r="H222" s="231">
        <v>1</v>
      </c>
      <c r="I222" s="232"/>
      <c r="J222" s="233">
        <f>ROUND(I222*H222,2)</f>
        <v>0</v>
      </c>
      <c r="K222" s="229" t="s">
        <v>1</v>
      </c>
      <c r="L222" s="44"/>
      <c r="M222" s="234" t="s">
        <v>1</v>
      </c>
      <c r="N222" s="235" t="s">
        <v>41</v>
      </c>
      <c r="O222" s="91"/>
      <c r="P222" s="236">
        <f>O222*H222</f>
        <v>0</v>
      </c>
      <c r="Q222" s="236">
        <v>0</v>
      </c>
      <c r="R222" s="236">
        <f>Q222*H222</f>
        <v>0</v>
      </c>
      <c r="S222" s="236">
        <v>0</v>
      </c>
      <c r="T222" s="237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38" t="s">
        <v>167</v>
      </c>
      <c r="AT222" s="238" t="s">
        <v>162</v>
      </c>
      <c r="AU222" s="238" t="s">
        <v>85</v>
      </c>
      <c r="AY222" s="17" t="s">
        <v>160</v>
      </c>
      <c r="BE222" s="239">
        <f>IF(N222="základní",J222,0)</f>
        <v>0</v>
      </c>
      <c r="BF222" s="239">
        <f>IF(N222="snížená",J222,0)</f>
        <v>0</v>
      </c>
      <c r="BG222" s="239">
        <f>IF(N222="zákl. přenesená",J222,0)</f>
        <v>0</v>
      </c>
      <c r="BH222" s="239">
        <f>IF(N222="sníž. přenesená",J222,0)</f>
        <v>0</v>
      </c>
      <c r="BI222" s="239">
        <f>IF(N222="nulová",J222,0)</f>
        <v>0</v>
      </c>
      <c r="BJ222" s="17" t="s">
        <v>83</v>
      </c>
      <c r="BK222" s="239">
        <f>ROUND(I222*H222,2)</f>
        <v>0</v>
      </c>
      <c r="BL222" s="17" t="s">
        <v>167</v>
      </c>
      <c r="BM222" s="238" t="s">
        <v>842</v>
      </c>
    </row>
    <row r="223" s="2" customFormat="1" ht="16.5" customHeight="1">
      <c r="A223" s="38"/>
      <c r="B223" s="39"/>
      <c r="C223" s="227" t="s">
        <v>504</v>
      </c>
      <c r="D223" s="227" t="s">
        <v>162</v>
      </c>
      <c r="E223" s="228" t="s">
        <v>1512</v>
      </c>
      <c r="F223" s="229" t="s">
        <v>1513</v>
      </c>
      <c r="G223" s="230" t="s">
        <v>1321</v>
      </c>
      <c r="H223" s="231">
        <v>1</v>
      </c>
      <c r="I223" s="232"/>
      <c r="J223" s="233">
        <f>ROUND(I223*H223,2)</f>
        <v>0</v>
      </c>
      <c r="K223" s="229" t="s">
        <v>1</v>
      </c>
      <c r="L223" s="44"/>
      <c r="M223" s="234" t="s">
        <v>1</v>
      </c>
      <c r="N223" s="235" t="s">
        <v>41</v>
      </c>
      <c r="O223" s="91"/>
      <c r="P223" s="236">
        <f>O223*H223</f>
        <v>0</v>
      </c>
      <c r="Q223" s="236">
        <v>0</v>
      </c>
      <c r="R223" s="236">
        <f>Q223*H223</f>
        <v>0</v>
      </c>
      <c r="S223" s="236">
        <v>0</v>
      </c>
      <c r="T223" s="237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8" t="s">
        <v>167</v>
      </c>
      <c r="AT223" s="238" t="s">
        <v>162</v>
      </c>
      <c r="AU223" s="238" t="s">
        <v>85</v>
      </c>
      <c r="AY223" s="17" t="s">
        <v>160</v>
      </c>
      <c r="BE223" s="239">
        <f>IF(N223="základní",J223,0)</f>
        <v>0</v>
      </c>
      <c r="BF223" s="239">
        <f>IF(N223="snížená",J223,0)</f>
        <v>0</v>
      </c>
      <c r="BG223" s="239">
        <f>IF(N223="zákl. přenesená",J223,0)</f>
        <v>0</v>
      </c>
      <c r="BH223" s="239">
        <f>IF(N223="sníž. přenesená",J223,0)</f>
        <v>0</v>
      </c>
      <c r="BI223" s="239">
        <f>IF(N223="nulová",J223,0)</f>
        <v>0</v>
      </c>
      <c r="BJ223" s="17" t="s">
        <v>83</v>
      </c>
      <c r="BK223" s="239">
        <f>ROUND(I223*H223,2)</f>
        <v>0</v>
      </c>
      <c r="BL223" s="17" t="s">
        <v>167</v>
      </c>
      <c r="BM223" s="238" t="s">
        <v>853</v>
      </c>
    </row>
    <row r="224" s="2" customFormat="1" ht="16.5" customHeight="1">
      <c r="A224" s="38"/>
      <c r="B224" s="39"/>
      <c r="C224" s="227" t="s">
        <v>508</v>
      </c>
      <c r="D224" s="227" t="s">
        <v>162</v>
      </c>
      <c r="E224" s="228" t="s">
        <v>1514</v>
      </c>
      <c r="F224" s="229" t="s">
        <v>1515</v>
      </c>
      <c r="G224" s="230" t="s">
        <v>1321</v>
      </c>
      <c r="H224" s="231">
        <v>1</v>
      </c>
      <c r="I224" s="232"/>
      <c r="J224" s="233">
        <f>ROUND(I224*H224,2)</f>
        <v>0</v>
      </c>
      <c r="K224" s="229" t="s">
        <v>1</v>
      </c>
      <c r="L224" s="44"/>
      <c r="M224" s="234" t="s">
        <v>1</v>
      </c>
      <c r="N224" s="235" t="s">
        <v>41</v>
      </c>
      <c r="O224" s="91"/>
      <c r="P224" s="236">
        <f>O224*H224</f>
        <v>0</v>
      </c>
      <c r="Q224" s="236">
        <v>0</v>
      </c>
      <c r="R224" s="236">
        <f>Q224*H224</f>
        <v>0</v>
      </c>
      <c r="S224" s="236">
        <v>0</v>
      </c>
      <c r="T224" s="237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8" t="s">
        <v>167</v>
      </c>
      <c r="AT224" s="238" t="s">
        <v>162</v>
      </c>
      <c r="AU224" s="238" t="s">
        <v>85</v>
      </c>
      <c r="AY224" s="17" t="s">
        <v>160</v>
      </c>
      <c r="BE224" s="239">
        <f>IF(N224="základní",J224,0)</f>
        <v>0</v>
      </c>
      <c r="BF224" s="239">
        <f>IF(N224="snížená",J224,0)</f>
        <v>0</v>
      </c>
      <c r="BG224" s="239">
        <f>IF(N224="zákl. přenesená",J224,0)</f>
        <v>0</v>
      </c>
      <c r="BH224" s="239">
        <f>IF(N224="sníž. přenesená",J224,0)</f>
        <v>0</v>
      </c>
      <c r="BI224" s="239">
        <f>IF(N224="nulová",J224,0)</f>
        <v>0</v>
      </c>
      <c r="BJ224" s="17" t="s">
        <v>83</v>
      </c>
      <c r="BK224" s="239">
        <f>ROUND(I224*H224,2)</f>
        <v>0</v>
      </c>
      <c r="BL224" s="17" t="s">
        <v>167</v>
      </c>
      <c r="BM224" s="238" t="s">
        <v>865</v>
      </c>
    </row>
    <row r="225" s="2" customFormat="1" ht="16.5" customHeight="1">
      <c r="A225" s="38"/>
      <c r="B225" s="39"/>
      <c r="C225" s="227" t="s">
        <v>512</v>
      </c>
      <c r="D225" s="227" t="s">
        <v>162</v>
      </c>
      <c r="E225" s="228" t="s">
        <v>1516</v>
      </c>
      <c r="F225" s="229" t="s">
        <v>1517</v>
      </c>
      <c r="G225" s="230" t="s">
        <v>479</v>
      </c>
      <c r="H225" s="231">
        <v>8</v>
      </c>
      <c r="I225" s="232"/>
      <c r="J225" s="233">
        <f>ROUND(I225*H225,2)</f>
        <v>0</v>
      </c>
      <c r="K225" s="229" t="s">
        <v>1</v>
      </c>
      <c r="L225" s="44"/>
      <c r="M225" s="234" t="s">
        <v>1</v>
      </c>
      <c r="N225" s="235" t="s">
        <v>41</v>
      </c>
      <c r="O225" s="91"/>
      <c r="P225" s="236">
        <f>O225*H225</f>
        <v>0</v>
      </c>
      <c r="Q225" s="236">
        <v>0</v>
      </c>
      <c r="R225" s="236">
        <f>Q225*H225</f>
        <v>0</v>
      </c>
      <c r="S225" s="236">
        <v>0</v>
      </c>
      <c r="T225" s="23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38" t="s">
        <v>167</v>
      </c>
      <c r="AT225" s="238" t="s">
        <v>162</v>
      </c>
      <c r="AU225" s="238" t="s">
        <v>85</v>
      </c>
      <c r="AY225" s="17" t="s">
        <v>160</v>
      </c>
      <c r="BE225" s="239">
        <f>IF(N225="základní",J225,0)</f>
        <v>0</v>
      </c>
      <c r="BF225" s="239">
        <f>IF(N225="snížená",J225,0)</f>
        <v>0</v>
      </c>
      <c r="BG225" s="239">
        <f>IF(N225="zákl. přenesená",J225,0)</f>
        <v>0</v>
      </c>
      <c r="BH225" s="239">
        <f>IF(N225="sníž. přenesená",J225,0)</f>
        <v>0</v>
      </c>
      <c r="BI225" s="239">
        <f>IF(N225="nulová",J225,0)</f>
        <v>0</v>
      </c>
      <c r="BJ225" s="17" t="s">
        <v>83</v>
      </c>
      <c r="BK225" s="239">
        <f>ROUND(I225*H225,2)</f>
        <v>0</v>
      </c>
      <c r="BL225" s="17" t="s">
        <v>167</v>
      </c>
      <c r="BM225" s="238" t="s">
        <v>874</v>
      </c>
    </row>
    <row r="226" s="12" customFormat="1" ht="25.92" customHeight="1">
      <c r="A226" s="12"/>
      <c r="B226" s="211"/>
      <c r="C226" s="212"/>
      <c r="D226" s="213" t="s">
        <v>75</v>
      </c>
      <c r="E226" s="214" t="s">
        <v>1518</v>
      </c>
      <c r="F226" s="214" t="s">
        <v>1519</v>
      </c>
      <c r="G226" s="212"/>
      <c r="H226" s="212"/>
      <c r="I226" s="215"/>
      <c r="J226" s="216">
        <f>BK226</f>
        <v>0</v>
      </c>
      <c r="K226" s="212"/>
      <c r="L226" s="217"/>
      <c r="M226" s="218"/>
      <c r="N226" s="219"/>
      <c r="O226" s="219"/>
      <c r="P226" s="220">
        <f>SUM(P227:P232)</f>
        <v>0</v>
      </c>
      <c r="Q226" s="219"/>
      <c r="R226" s="220">
        <f>SUM(R227:R232)</f>
        <v>0</v>
      </c>
      <c r="S226" s="219"/>
      <c r="T226" s="221">
        <f>SUM(T227:T232)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22" t="s">
        <v>83</v>
      </c>
      <c r="AT226" s="223" t="s">
        <v>75</v>
      </c>
      <c r="AU226" s="223" t="s">
        <v>76</v>
      </c>
      <c r="AY226" s="222" t="s">
        <v>160</v>
      </c>
      <c r="BK226" s="224">
        <f>SUM(BK227:BK232)</f>
        <v>0</v>
      </c>
    </row>
    <row r="227" s="2" customFormat="1" ht="16.5" customHeight="1">
      <c r="A227" s="38"/>
      <c r="B227" s="39"/>
      <c r="C227" s="227" t="s">
        <v>516</v>
      </c>
      <c r="D227" s="227" t="s">
        <v>162</v>
      </c>
      <c r="E227" s="228" t="s">
        <v>1520</v>
      </c>
      <c r="F227" s="229" t="s">
        <v>1521</v>
      </c>
      <c r="G227" s="230" t="s">
        <v>1321</v>
      </c>
      <c r="H227" s="231">
        <v>1</v>
      </c>
      <c r="I227" s="232"/>
      <c r="J227" s="233">
        <f>ROUND(I227*H227,2)</f>
        <v>0</v>
      </c>
      <c r="K227" s="229" t="s">
        <v>1</v>
      </c>
      <c r="L227" s="44"/>
      <c r="M227" s="234" t="s">
        <v>1</v>
      </c>
      <c r="N227" s="235" t="s">
        <v>41</v>
      </c>
      <c r="O227" s="91"/>
      <c r="P227" s="236">
        <f>O227*H227</f>
        <v>0</v>
      </c>
      <c r="Q227" s="236">
        <v>0</v>
      </c>
      <c r="R227" s="236">
        <f>Q227*H227</f>
        <v>0</v>
      </c>
      <c r="S227" s="236">
        <v>0</v>
      </c>
      <c r="T227" s="237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8" t="s">
        <v>167</v>
      </c>
      <c r="AT227" s="238" t="s">
        <v>162</v>
      </c>
      <c r="AU227" s="238" t="s">
        <v>83</v>
      </c>
      <c r="AY227" s="17" t="s">
        <v>160</v>
      </c>
      <c r="BE227" s="239">
        <f>IF(N227="základní",J227,0)</f>
        <v>0</v>
      </c>
      <c r="BF227" s="239">
        <f>IF(N227="snížená",J227,0)</f>
        <v>0</v>
      </c>
      <c r="BG227" s="239">
        <f>IF(N227="zákl. přenesená",J227,0)</f>
        <v>0</v>
      </c>
      <c r="BH227" s="239">
        <f>IF(N227="sníž. přenesená",J227,0)</f>
        <v>0</v>
      </c>
      <c r="BI227" s="239">
        <f>IF(N227="nulová",J227,0)</f>
        <v>0</v>
      </c>
      <c r="BJ227" s="17" t="s">
        <v>83</v>
      </c>
      <c r="BK227" s="239">
        <f>ROUND(I227*H227,2)</f>
        <v>0</v>
      </c>
      <c r="BL227" s="17" t="s">
        <v>167</v>
      </c>
      <c r="BM227" s="238" t="s">
        <v>884</v>
      </c>
    </row>
    <row r="228" s="2" customFormat="1" ht="16.5" customHeight="1">
      <c r="A228" s="38"/>
      <c r="B228" s="39"/>
      <c r="C228" s="227" t="s">
        <v>521</v>
      </c>
      <c r="D228" s="227" t="s">
        <v>162</v>
      </c>
      <c r="E228" s="228" t="s">
        <v>1522</v>
      </c>
      <c r="F228" s="229" t="s">
        <v>1133</v>
      </c>
      <c r="G228" s="230" t="s">
        <v>1321</v>
      </c>
      <c r="H228" s="231">
        <v>1</v>
      </c>
      <c r="I228" s="232"/>
      <c r="J228" s="233">
        <f>ROUND(I228*H228,2)</f>
        <v>0</v>
      </c>
      <c r="K228" s="229" t="s">
        <v>1</v>
      </c>
      <c r="L228" s="44"/>
      <c r="M228" s="234" t="s">
        <v>1</v>
      </c>
      <c r="N228" s="235" t="s">
        <v>41</v>
      </c>
      <c r="O228" s="91"/>
      <c r="P228" s="236">
        <f>O228*H228</f>
        <v>0</v>
      </c>
      <c r="Q228" s="236">
        <v>0</v>
      </c>
      <c r="R228" s="236">
        <f>Q228*H228</f>
        <v>0</v>
      </c>
      <c r="S228" s="236">
        <v>0</v>
      </c>
      <c r="T228" s="23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38" t="s">
        <v>167</v>
      </c>
      <c r="AT228" s="238" t="s">
        <v>162</v>
      </c>
      <c r="AU228" s="238" t="s">
        <v>83</v>
      </c>
      <c r="AY228" s="17" t="s">
        <v>160</v>
      </c>
      <c r="BE228" s="239">
        <f>IF(N228="základní",J228,0)</f>
        <v>0</v>
      </c>
      <c r="BF228" s="239">
        <f>IF(N228="snížená",J228,0)</f>
        <v>0</v>
      </c>
      <c r="BG228" s="239">
        <f>IF(N228="zákl. přenesená",J228,0)</f>
        <v>0</v>
      </c>
      <c r="BH228" s="239">
        <f>IF(N228="sníž. přenesená",J228,0)</f>
        <v>0</v>
      </c>
      <c r="BI228" s="239">
        <f>IF(N228="nulová",J228,0)</f>
        <v>0</v>
      </c>
      <c r="BJ228" s="17" t="s">
        <v>83</v>
      </c>
      <c r="BK228" s="239">
        <f>ROUND(I228*H228,2)</f>
        <v>0</v>
      </c>
      <c r="BL228" s="17" t="s">
        <v>167</v>
      </c>
      <c r="BM228" s="238" t="s">
        <v>892</v>
      </c>
    </row>
    <row r="229" s="2" customFormat="1" ht="16.5" customHeight="1">
      <c r="A229" s="38"/>
      <c r="B229" s="39"/>
      <c r="C229" s="227" t="s">
        <v>525</v>
      </c>
      <c r="D229" s="227" t="s">
        <v>162</v>
      </c>
      <c r="E229" s="228" t="s">
        <v>1523</v>
      </c>
      <c r="F229" s="229" t="s">
        <v>1524</v>
      </c>
      <c r="G229" s="230" t="s">
        <v>1321</v>
      </c>
      <c r="H229" s="231">
        <v>1</v>
      </c>
      <c r="I229" s="232"/>
      <c r="J229" s="233">
        <f>ROUND(I229*H229,2)</f>
        <v>0</v>
      </c>
      <c r="K229" s="229" t="s">
        <v>1</v>
      </c>
      <c r="L229" s="44"/>
      <c r="M229" s="234" t="s">
        <v>1</v>
      </c>
      <c r="N229" s="235" t="s">
        <v>41</v>
      </c>
      <c r="O229" s="91"/>
      <c r="P229" s="236">
        <f>O229*H229</f>
        <v>0</v>
      </c>
      <c r="Q229" s="236">
        <v>0</v>
      </c>
      <c r="R229" s="236">
        <f>Q229*H229</f>
        <v>0</v>
      </c>
      <c r="S229" s="236">
        <v>0</v>
      </c>
      <c r="T229" s="23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8" t="s">
        <v>167</v>
      </c>
      <c r="AT229" s="238" t="s">
        <v>162</v>
      </c>
      <c r="AU229" s="238" t="s">
        <v>83</v>
      </c>
      <c r="AY229" s="17" t="s">
        <v>160</v>
      </c>
      <c r="BE229" s="239">
        <f>IF(N229="základní",J229,0)</f>
        <v>0</v>
      </c>
      <c r="BF229" s="239">
        <f>IF(N229="snížená",J229,0)</f>
        <v>0</v>
      </c>
      <c r="BG229" s="239">
        <f>IF(N229="zákl. přenesená",J229,0)</f>
        <v>0</v>
      </c>
      <c r="BH229" s="239">
        <f>IF(N229="sníž. přenesená",J229,0)</f>
        <v>0</v>
      </c>
      <c r="BI229" s="239">
        <f>IF(N229="nulová",J229,0)</f>
        <v>0</v>
      </c>
      <c r="BJ229" s="17" t="s">
        <v>83</v>
      </c>
      <c r="BK229" s="239">
        <f>ROUND(I229*H229,2)</f>
        <v>0</v>
      </c>
      <c r="BL229" s="17" t="s">
        <v>167</v>
      </c>
      <c r="BM229" s="238" t="s">
        <v>902</v>
      </c>
    </row>
    <row r="230" s="2" customFormat="1" ht="16.5" customHeight="1">
      <c r="A230" s="38"/>
      <c r="B230" s="39"/>
      <c r="C230" s="227" t="s">
        <v>530</v>
      </c>
      <c r="D230" s="227" t="s">
        <v>162</v>
      </c>
      <c r="E230" s="228" t="s">
        <v>1525</v>
      </c>
      <c r="F230" s="229" t="s">
        <v>1526</v>
      </c>
      <c r="G230" s="230" t="s">
        <v>1321</v>
      </c>
      <c r="H230" s="231">
        <v>1</v>
      </c>
      <c r="I230" s="232"/>
      <c r="J230" s="233">
        <f>ROUND(I230*H230,2)</f>
        <v>0</v>
      </c>
      <c r="K230" s="229" t="s">
        <v>1</v>
      </c>
      <c r="L230" s="44"/>
      <c r="M230" s="234" t="s">
        <v>1</v>
      </c>
      <c r="N230" s="235" t="s">
        <v>41</v>
      </c>
      <c r="O230" s="91"/>
      <c r="P230" s="236">
        <f>O230*H230</f>
        <v>0</v>
      </c>
      <c r="Q230" s="236">
        <v>0</v>
      </c>
      <c r="R230" s="236">
        <f>Q230*H230</f>
        <v>0</v>
      </c>
      <c r="S230" s="236">
        <v>0</v>
      </c>
      <c r="T230" s="23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8" t="s">
        <v>167</v>
      </c>
      <c r="AT230" s="238" t="s">
        <v>162</v>
      </c>
      <c r="AU230" s="238" t="s">
        <v>83</v>
      </c>
      <c r="AY230" s="17" t="s">
        <v>160</v>
      </c>
      <c r="BE230" s="239">
        <f>IF(N230="základní",J230,0)</f>
        <v>0</v>
      </c>
      <c r="BF230" s="239">
        <f>IF(N230="snížená",J230,0)</f>
        <v>0</v>
      </c>
      <c r="BG230" s="239">
        <f>IF(N230="zákl. přenesená",J230,0)</f>
        <v>0</v>
      </c>
      <c r="BH230" s="239">
        <f>IF(N230="sníž. přenesená",J230,0)</f>
        <v>0</v>
      </c>
      <c r="BI230" s="239">
        <f>IF(N230="nulová",J230,0)</f>
        <v>0</v>
      </c>
      <c r="BJ230" s="17" t="s">
        <v>83</v>
      </c>
      <c r="BK230" s="239">
        <f>ROUND(I230*H230,2)</f>
        <v>0</v>
      </c>
      <c r="BL230" s="17" t="s">
        <v>167</v>
      </c>
      <c r="BM230" s="238" t="s">
        <v>910</v>
      </c>
    </row>
    <row r="231" s="2" customFormat="1" ht="16.5" customHeight="1">
      <c r="A231" s="38"/>
      <c r="B231" s="39"/>
      <c r="C231" s="227" t="s">
        <v>535</v>
      </c>
      <c r="D231" s="227" t="s">
        <v>162</v>
      </c>
      <c r="E231" s="228" t="s">
        <v>1527</v>
      </c>
      <c r="F231" s="229" t="s">
        <v>1528</v>
      </c>
      <c r="G231" s="230" t="s">
        <v>1321</v>
      </c>
      <c r="H231" s="231">
        <v>1</v>
      </c>
      <c r="I231" s="232"/>
      <c r="J231" s="233">
        <f>ROUND(I231*H231,2)</f>
        <v>0</v>
      </c>
      <c r="K231" s="229" t="s">
        <v>1</v>
      </c>
      <c r="L231" s="44"/>
      <c r="M231" s="234" t="s">
        <v>1</v>
      </c>
      <c r="N231" s="235" t="s">
        <v>41</v>
      </c>
      <c r="O231" s="91"/>
      <c r="P231" s="236">
        <f>O231*H231</f>
        <v>0</v>
      </c>
      <c r="Q231" s="236">
        <v>0</v>
      </c>
      <c r="R231" s="236">
        <f>Q231*H231</f>
        <v>0</v>
      </c>
      <c r="S231" s="236">
        <v>0</v>
      </c>
      <c r="T231" s="237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8" t="s">
        <v>167</v>
      </c>
      <c r="AT231" s="238" t="s">
        <v>162</v>
      </c>
      <c r="AU231" s="238" t="s">
        <v>83</v>
      </c>
      <c r="AY231" s="17" t="s">
        <v>160</v>
      </c>
      <c r="BE231" s="239">
        <f>IF(N231="základní",J231,0)</f>
        <v>0</v>
      </c>
      <c r="BF231" s="239">
        <f>IF(N231="snížená",J231,0)</f>
        <v>0</v>
      </c>
      <c r="BG231" s="239">
        <f>IF(N231="zákl. přenesená",J231,0)</f>
        <v>0</v>
      </c>
      <c r="BH231" s="239">
        <f>IF(N231="sníž. přenesená",J231,0)</f>
        <v>0</v>
      </c>
      <c r="BI231" s="239">
        <f>IF(N231="nulová",J231,0)</f>
        <v>0</v>
      </c>
      <c r="BJ231" s="17" t="s">
        <v>83</v>
      </c>
      <c r="BK231" s="239">
        <f>ROUND(I231*H231,2)</f>
        <v>0</v>
      </c>
      <c r="BL231" s="17" t="s">
        <v>167</v>
      </c>
      <c r="BM231" s="238" t="s">
        <v>920</v>
      </c>
    </row>
    <row r="232" s="2" customFormat="1" ht="21.75" customHeight="1">
      <c r="A232" s="38"/>
      <c r="B232" s="39"/>
      <c r="C232" s="227" t="s">
        <v>542</v>
      </c>
      <c r="D232" s="227" t="s">
        <v>162</v>
      </c>
      <c r="E232" s="228" t="s">
        <v>1529</v>
      </c>
      <c r="F232" s="229" t="s">
        <v>1530</v>
      </c>
      <c r="G232" s="230" t="s">
        <v>1321</v>
      </c>
      <c r="H232" s="231">
        <v>1</v>
      </c>
      <c r="I232" s="232"/>
      <c r="J232" s="233">
        <f>ROUND(I232*H232,2)</f>
        <v>0</v>
      </c>
      <c r="K232" s="229" t="s">
        <v>1</v>
      </c>
      <c r="L232" s="44"/>
      <c r="M232" s="285" t="s">
        <v>1</v>
      </c>
      <c r="N232" s="286" t="s">
        <v>41</v>
      </c>
      <c r="O232" s="287"/>
      <c r="P232" s="288">
        <f>O232*H232</f>
        <v>0</v>
      </c>
      <c r="Q232" s="288">
        <v>0</v>
      </c>
      <c r="R232" s="288">
        <f>Q232*H232</f>
        <v>0</v>
      </c>
      <c r="S232" s="288">
        <v>0</v>
      </c>
      <c r="T232" s="289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8" t="s">
        <v>167</v>
      </c>
      <c r="AT232" s="238" t="s">
        <v>162</v>
      </c>
      <c r="AU232" s="238" t="s">
        <v>83</v>
      </c>
      <c r="AY232" s="17" t="s">
        <v>160</v>
      </c>
      <c r="BE232" s="239">
        <f>IF(N232="základní",J232,0)</f>
        <v>0</v>
      </c>
      <c r="BF232" s="239">
        <f>IF(N232="snížená",J232,0)</f>
        <v>0</v>
      </c>
      <c r="BG232" s="239">
        <f>IF(N232="zákl. přenesená",J232,0)</f>
        <v>0</v>
      </c>
      <c r="BH232" s="239">
        <f>IF(N232="sníž. přenesená",J232,0)</f>
        <v>0</v>
      </c>
      <c r="BI232" s="239">
        <f>IF(N232="nulová",J232,0)</f>
        <v>0</v>
      </c>
      <c r="BJ232" s="17" t="s">
        <v>83</v>
      </c>
      <c r="BK232" s="239">
        <f>ROUND(I232*H232,2)</f>
        <v>0</v>
      </c>
      <c r="BL232" s="17" t="s">
        <v>167</v>
      </c>
      <c r="BM232" s="238" t="s">
        <v>928</v>
      </c>
    </row>
    <row r="233" s="2" customFormat="1" ht="6.96" customHeight="1">
      <c r="A233" s="38"/>
      <c r="B233" s="66"/>
      <c r="C233" s="67"/>
      <c r="D233" s="67"/>
      <c r="E233" s="67"/>
      <c r="F233" s="67"/>
      <c r="G233" s="67"/>
      <c r="H233" s="67"/>
      <c r="I233" s="67"/>
      <c r="J233" s="67"/>
      <c r="K233" s="67"/>
      <c r="L233" s="44"/>
      <c r="M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</row>
  </sheetData>
  <sheetProtection sheet="1" autoFilter="0" formatColumns="0" formatRows="0" objects="1" scenarios="1" spinCount="100000" saltValue="yGUTrjgl9Y/2w1pWhbQDDftfEeXnmv02HTFp/rL/3UU5b4XSRTUFsyCR/8wS6nfvnCsLCuLhSJDXXxkIcIYGFA==" hashValue="Ctcc0ugTY1hEXKFZDPAhnI/NkB6+quFv5BSXxEZOVbs6Z8wd3rDj8BlhqlykccS3GfQjDxnXrqm2uxRr1dgRBQ==" algorithmName="SHA-512" password="CC35"/>
  <autoFilter ref="C137:K23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26:H12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0"/>
    </row>
    <row r="4" s="1" customFormat="1" ht="24.96" customHeight="1">
      <c r="B4" s="20"/>
      <c r="C4" s="149" t="s">
        <v>1531</v>
      </c>
      <c r="H4" s="20"/>
    </row>
    <row r="5" s="1" customFormat="1" ht="12" customHeight="1">
      <c r="B5" s="20"/>
      <c r="C5" s="290" t="s">
        <v>13</v>
      </c>
      <c r="D5" s="157" t="s">
        <v>14</v>
      </c>
      <c r="E5" s="1"/>
      <c r="F5" s="1"/>
      <c r="H5" s="20"/>
    </row>
    <row r="6" s="1" customFormat="1" ht="36.96" customHeight="1">
      <c r="B6" s="20"/>
      <c r="C6" s="291" t="s">
        <v>16</v>
      </c>
      <c r="D6" s="292" t="s">
        <v>17</v>
      </c>
      <c r="E6" s="1"/>
      <c r="F6" s="1"/>
      <c r="H6" s="20"/>
    </row>
    <row r="7" s="1" customFormat="1" ht="16.5" customHeight="1">
      <c r="B7" s="20"/>
      <c r="C7" s="151" t="s">
        <v>22</v>
      </c>
      <c r="D7" s="154" t="str">
        <f>'Rekapitulace stavby'!AN8</f>
        <v>26. 7. 2024</v>
      </c>
      <c r="H7" s="20"/>
    </row>
    <row r="8" s="2" customFormat="1" ht="10.8" customHeight="1">
      <c r="A8" s="38"/>
      <c r="B8" s="44"/>
      <c r="C8" s="38"/>
      <c r="D8" s="38"/>
      <c r="E8" s="38"/>
      <c r="F8" s="38"/>
      <c r="G8" s="38"/>
      <c r="H8" s="44"/>
    </row>
    <row r="9" s="11" customFormat="1" ht="29.28" customHeight="1">
      <c r="A9" s="200"/>
      <c r="B9" s="293"/>
      <c r="C9" s="294" t="s">
        <v>57</v>
      </c>
      <c r="D9" s="295" t="s">
        <v>58</v>
      </c>
      <c r="E9" s="295" t="s">
        <v>147</v>
      </c>
      <c r="F9" s="296" t="s">
        <v>1532</v>
      </c>
      <c r="G9" s="200"/>
      <c r="H9" s="293"/>
    </row>
    <row r="10" s="2" customFormat="1" ht="26.4" customHeight="1">
      <c r="A10" s="38"/>
      <c r="B10" s="44"/>
      <c r="C10" s="297" t="s">
        <v>80</v>
      </c>
      <c r="D10" s="297" t="s">
        <v>81</v>
      </c>
      <c r="E10" s="38"/>
      <c r="F10" s="38"/>
      <c r="G10" s="38"/>
      <c r="H10" s="44"/>
    </row>
    <row r="11" s="2" customFormat="1" ht="16.8" customHeight="1">
      <c r="A11" s="38"/>
      <c r="B11" s="44"/>
      <c r="C11" s="298" t="s">
        <v>97</v>
      </c>
      <c r="D11" s="299" t="s">
        <v>1</v>
      </c>
      <c r="E11" s="300" t="s">
        <v>1</v>
      </c>
      <c r="F11" s="301">
        <v>53.308</v>
      </c>
      <c r="G11" s="38"/>
      <c r="H11" s="44"/>
    </row>
    <row r="12" s="2" customFormat="1" ht="16.8" customHeight="1">
      <c r="A12" s="38"/>
      <c r="B12" s="44"/>
      <c r="C12" s="302" t="s">
        <v>1</v>
      </c>
      <c r="D12" s="302" t="s">
        <v>178</v>
      </c>
      <c r="E12" s="17" t="s">
        <v>1</v>
      </c>
      <c r="F12" s="303">
        <v>53.308</v>
      </c>
      <c r="G12" s="38"/>
      <c r="H12" s="44"/>
    </row>
    <row r="13" s="2" customFormat="1" ht="16.8" customHeight="1">
      <c r="A13" s="38"/>
      <c r="B13" s="44"/>
      <c r="C13" s="302" t="s">
        <v>97</v>
      </c>
      <c r="D13" s="302" t="s">
        <v>173</v>
      </c>
      <c r="E13" s="17" t="s">
        <v>1</v>
      </c>
      <c r="F13" s="303">
        <v>53.308</v>
      </c>
      <c r="G13" s="38"/>
      <c r="H13" s="44"/>
    </row>
    <row r="14" s="2" customFormat="1" ht="16.8" customHeight="1">
      <c r="A14" s="38"/>
      <c r="B14" s="44"/>
      <c r="C14" s="304" t="s">
        <v>1533</v>
      </c>
      <c r="D14" s="38"/>
      <c r="E14" s="38"/>
      <c r="F14" s="38"/>
      <c r="G14" s="38"/>
      <c r="H14" s="44"/>
    </row>
    <row r="15" s="2" customFormat="1" ht="16.8" customHeight="1">
      <c r="A15" s="38"/>
      <c r="B15" s="44"/>
      <c r="C15" s="302" t="s">
        <v>174</v>
      </c>
      <c r="D15" s="302" t="s">
        <v>175</v>
      </c>
      <c r="E15" s="17" t="s">
        <v>176</v>
      </c>
      <c r="F15" s="303">
        <v>53.308</v>
      </c>
      <c r="G15" s="38"/>
      <c r="H15" s="44"/>
    </row>
    <row r="16" s="2" customFormat="1" ht="16.8" customHeight="1">
      <c r="A16" s="38"/>
      <c r="B16" s="44"/>
      <c r="C16" s="302" t="s">
        <v>187</v>
      </c>
      <c r="D16" s="302" t="s">
        <v>188</v>
      </c>
      <c r="E16" s="17" t="s">
        <v>176</v>
      </c>
      <c r="F16" s="303">
        <v>12.519</v>
      </c>
      <c r="G16" s="38"/>
      <c r="H16" s="44"/>
    </row>
    <row r="17" s="2" customFormat="1" ht="16.8" customHeight="1">
      <c r="A17" s="38"/>
      <c r="B17" s="44"/>
      <c r="C17" s="302" t="s">
        <v>202</v>
      </c>
      <c r="D17" s="302" t="s">
        <v>203</v>
      </c>
      <c r="E17" s="17" t="s">
        <v>176</v>
      </c>
      <c r="F17" s="303">
        <v>47.976999999999997</v>
      </c>
      <c r="G17" s="38"/>
      <c r="H17" s="44"/>
    </row>
    <row r="18" s="2" customFormat="1" ht="16.8" customHeight="1">
      <c r="A18" s="38"/>
      <c r="B18" s="44"/>
      <c r="C18" s="298" t="s">
        <v>99</v>
      </c>
      <c r="D18" s="299" t="s">
        <v>1</v>
      </c>
      <c r="E18" s="300" t="s">
        <v>1</v>
      </c>
      <c r="F18" s="301">
        <v>12.519</v>
      </c>
      <c r="G18" s="38"/>
      <c r="H18" s="44"/>
    </row>
    <row r="19" s="2" customFormat="1" ht="16.8" customHeight="1">
      <c r="A19" s="38"/>
      <c r="B19" s="44"/>
      <c r="C19" s="302" t="s">
        <v>1</v>
      </c>
      <c r="D19" s="302" t="s">
        <v>190</v>
      </c>
      <c r="E19" s="17" t="s">
        <v>1</v>
      </c>
      <c r="F19" s="303">
        <v>12.519</v>
      </c>
      <c r="G19" s="38"/>
      <c r="H19" s="44"/>
    </row>
    <row r="20" s="2" customFormat="1" ht="16.8" customHeight="1">
      <c r="A20" s="38"/>
      <c r="B20" s="44"/>
      <c r="C20" s="302" t="s">
        <v>99</v>
      </c>
      <c r="D20" s="302" t="s">
        <v>173</v>
      </c>
      <c r="E20" s="17" t="s">
        <v>1</v>
      </c>
      <c r="F20" s="303">
        <v>12.519</v>
      </c>
      <c r="G20" s="38"/>
      <c r="H20" s="44"/>
    </row>
    <row r="21" s="2" customFormat="1" ht="16.8" customHeight="1">
      <c r="A21" s="38"/>
      <c r="B21" s="44"/>
      <c r="C21" s="304" t="s">
        <v>1533</v>
      </c>
      <c r="D21" s="38"/>
      <c r="E21" s="38"/>
      <c r="F21" s="38"/>
      <c r="G21" s="38"/>
      <c r="H21" s="44"/>
    </row>
    <row r="22" s="2" customFormat="1" ht="16.8" customHeight="1">
      <c r="A22" s="38"/>
      <c r="B22" s="44"/>
      <c r="C22" s="302" t="s">
        <v>187</v>
      </c>
      <c r="D22" s="302" t="s">
        <v>188</v>
      </c>
      <c r="E22" s="17" t="s">
        <v>176</v>
      </c>
      <c r="F22" s="303">
        <v>12.519</v>
      </c>
      <c r="G22" s="38"/>
      <c r="H22" s="44"/>
    </row>
    <row r="23" s="2" customFormat="1">
      <c r="A23" s="38"/>
      <c r="B23" s="44"/>
      <c r="C23" s="302" t="s">
        <v>183</v>
      </c>
      <c r="D23" s="302" t="s">
        <v>184</v>
      </c>
      <c r="E23" s="17" t="s">
        <v>176</v>
      </c>
      <c r="F23" s="303">
        <v>12.519</v>
      </c>
      <c r="G23" s="38"/>
      <c r="H23" s="44"/>
    </row>
    <row r="24" s="2" customFormat="1">
      <c r="A24" s="38"/>
      <c r="B24" s="44"/>
      <c r="C24" s="302" t="s">
        <v>192</v>
      </c>
      <c r="D24" s="302" t="s">
        <v>193</v>
      </c>
      <c r="E24" s="17" t="s">
        <v>194</v>
      </c>
      <c r="F24" s="303">
        <v>23.16</v>
      </c>
      <c r="G24" s="38"/>
      <c r="H24" s="44"/>
    </row>
    <row r="25" s="2" customFormat="1" ht="16.8" customHeight="1">
      <c r="A25" s="38"/>
      <c r="B25" s="44"/>
      <c r="C25" s="302" t="s">
        <v>198</v>
      </c>
      <c r="D25" s="302" t="s">
        <v>199</v>
      </c>
      <c r="E25" s="17" t="s">
        <v>176</v>
      </c>
      <c r="F25" s="303">
        <v>12.519</v>
      </c>
      <c r="G25" s="38"/>
      <c r="H25" s="44"/>
    </row>
    <row r="26" s="2" customFormat="1" ht="16.8" customHeight="1">
      <c r="A26" s="38"/>
      <c r="B26" s="44"/>
      <c r="C26" s="298" t="s">
        <v>1534</v>
      </c>
      <c r="D26" s="299" t="s">
        <v>1</v>
      </c>
      <c r="E26" s="300" t="s">
        <v>1</v>
      </c>
      <c r="F26" s="301">
        <v>42.5</v>
      </c>
      <c r="G26" s="38"/>
      <c r="H26" s="44"/>
    </row>
    <row r="27" s="2" customFormat="1" ht="16.8" customHeight="1">
      <c r="A27" s="38"/>
      <c r="B27" s="44"/>
      <c r="C27" s="302" t="s">
        <v>1</v>
      </c>
      <c r="D27" s="302" t="s">
        <v>1535</v>
      </c>
      <c r="E27" s="17" t="s">
        <v>1</v>
      </c>
      <c r="F27" s="303">
        <v>42.5</v>
      </c>
      <c r="G27" s="38"/>
      <c r="H27" s="44"/>
    </row>
    <row r="28" s="2" customFormat="1" ht="16.8" customHeight="1">
      <c r="A28" s="38"/>
      <c r="B28" s="44"/>
      <c r="C28" s="302" t="s">
        <v>1534</v>
      </c>
      <c r="D28" s="302" t="s">
        <v>173</v>
      </c>
      <c r="E28" s="17" t="s">
        <v>1</v>
      </c>
      <c r="F28" s="303">
        <v>42.5</v>
      </c>
      <c r="G28" s="38"/>
      <c r="H28" s="44"/>
    </row>
    <row r="29" s="2" customFormat="1" ht="16.8" customHeight="1">
      <c r="A29" s="38"/>
      <c r="B29" s="44"/>
      <c r="C29" s="298" t="s">
        <v>102</v>
      </c>
      <c r="D29" s="299" t="s">
        <v>1</v>
      </c>
      <c r="E29" s="300" t="s">
        <v>1</v>
      </c>
      <c r="F29" s="301">
        <v>7.1879999999999997</v>
      </c>
      <c r="G29" s="38"/>
      <c r="H29" s="44"/>
    </row>
    <row r="30" s="2" customFormat="1" ht="16.8" customHeight="1">
      <c r="A30" s="38"/>
      <c r="B30" s="44"/>
      <c r="C30" s="302" t="s">
        <v>1</v>
      </c>
      <c r="D30" s="302" t="s">
        <v>182</v>
      </c>
      <c r="E30" s="17" t="s">
        <v>1</v>
      </c>
      <c r="F30" s="303">
        <v>7.1879999999999997</v>
      </c>
      <c r="G30" s="38"/>
      <c r="H30" s="44"/>
    </row>
    <row r="31" s="2" customFormat="1" ht="16.8" customHeight="1">
      <c r="A31" s="38"/>
      <c r="B31" s="44"/>
      <c r="C31" s="302" t="s">
        <v>102</v>
      </c>
      <c r="D31" s="302" t="s">
        <v>173</v>
      </c>
      <c r="E31" s="17" t="s">
        <v>1</v>
      </c>
      <c r="F31" s="303">
        <v>7.1879999999999997</v>
      </c>
      <c r="G31" s="38"/>
      <c r="H31" s="44"/>
    </row>
    <row r="32" s="2" customFormat="1" ht="16.8" customHeight="1">
      <c r="A32" s="38"/>
      <c r="B32" s="44"/>
      <c r="C32" s="304" t="s">
        <v>1533</v>
      </c>
      <c r="D32" s="38"/>
      <c r="E32" s="38"/>
      <c r="F32" s="38"/>
      <c r="G32" s="38"/>
      <c r="H32" s="44"/>
    </row>
    <row r="33" s="2" customFormat="1">
      <c r="A33" s="38"/>
      <c r="B33" s="44"/>
      <c r="C33" s="302" t="s">
        <v>179</v>
      </c>
      <c r="D33" s="302" t="s">
        <v>180</v>
      </c>
      <c r="E33" s="17" t="s">
        <v>176</v>
      </c>
      <c r="F33" s="303">
        <v>7.1879999999999997</v>
      </c>
      <c r="G33" s="38"/>
      <c r="H33" s="44"/>
    </row>
    <row r="34" s="2" customFormat="1" ht="16.8" customHeight="1">
      <c r="A34" s="38"/>
      <c r="B34" s="44"/>
      <c r="C34" s="302" t="s">
        <v>187</v>
      </c>
      <c r="D34" s="302" t="s">
        <v>188</v>
      </c>
      <c r="E34" s="17" t="s">
        <v>176</v>
      </c>
      <c r="F34" s="303">
        <v>12.519</v>
      </c>
      <c r="G34" s="38"/>
      <c r="H34" s="44"/>
    </row>
    <row r="35" s="2" customFormat="1" ht="16.8" customHeight="1">
      <c r="A35" s="38"/>
      <c r="B35" s="44"/>
      <c r="C35" s="298" t="s">
        <v>1536</v>
      </c>
      <c r="D35" s="299" t="s">
        <v>1</v>
      </c>
      <c r="E35" s="300" t="s">
        <v>1</v>
      </c>
      <c r="F35" s="301">
        <v>4.7359999999999998</v>
      </c>
      <c r="G35" s="38"/>
      <c r="H35" s="44"/>
    </row>
    <row r="36" s="2" customFormat="1" ht="16.8" customHeight="1">
      <c r="A36" s="38"/>
      <c r="B36" s="44"/>
      <c r="C36" s="302" t="s">
        <v>1</v>
      </c>
      <c r="D36" s="302" t="s">
        <v>1537</v>
      </c>
      <c r="E36" s="17" t="s">
        <v>1</v>
      </c>
      <c r="F36" s="303">
        <v>4.7359999999999998</v>
      </c>
      <c r="G36" s="38"/>
      <c r="H36" s="44"/>
    </row>
    <row r="37" s="2" customFormat="1" ht="16.8" customHeight="1">
      <c r="A37" s="38"/>
      <c r="B37" s="44"/>
      <c r="C37" s="302" t="s">
        <v>1536</v>
      </c>
      <c r="D37" s="302" t="s">
        <v>173</v>
      </c>
      <c r="E37" s="17" t="s">
        <v>1</v>
      </c>
      <c r="F37" s="303">
        <v>4.7359999999999998</v>
      </c>
      <c r="G37" s="38"/>
      <c r="H37" s="44"/>
    </row>
    <row r="38" s="2" customFormat="1" ht="16.8" customHeight="1">
      <c r="A38" s="38"/>
      <c r="B38" s="44"/>
      <c r="C38" s="298" t="s">
        <v>104</v>
      </c>
      <c r="D38" s="299" t="s">
        <v>1</v>
      </c>
      <c r="E38" s="300" t="s">
        <v>1</v>
      </c>
      <c r="F38" s="301">
        <v>47.976999999999997</v>
      </c>
      <c r="G38" s="38"/>
      <c r="H38" s="44"/>
    </row>
    <row r="39" s="2" customFormat="1" ht="16.8" customHeight="1">
      <c r="A39" s="38"/>
      <c r="B39" s="44"/>
      <c r="C39" s="302" t="s">
        <v>1</v>
      </c>
      <c r="D39" s="302" t="s">
        <v>205</v>
      </c>
      <c r="E39" s="17" t="s">
        <v>1</v>
      </c>
      <c r="F39" s="303">
        <v>47.976999999999997</v>
      </c>
      <c r="G39" s="38"/>
      <c r="H39" s="44"/>
    </row>
    <row r="40" s="2" customFormat="1" ht="16.8" customHeight="1">
      <c r="A40" s="38"/>
      <c r="B40" s="44"/>
      <c r="C40" s="302" t="s">
        <v>104</v>
      </c>
      <c r="D40" s="302" t="s">
        <v>173</v>
      </c>
      <c r="E40" s="17" t="s">
        <v>1</v>
      </c>
      <c r="F40" s="303">
        <v>47.976999999999997</v>
      </c>
      <c r="G40" s="38"/>
      <c r="H40" s="44"/>
    </row>
    <row r="41" s="2" customFormat="1" ht="16.8" customHeight="1">
      <c r="A41" s="38"/>
      <c r="B41" s="44"/>
      <c r="C41" s="304" t="s">
        <v>1533</v>
      </c>
      <c r="D41" s="38"/>
      <c r="E41" s="38"/>
      <c r="F41" s="38"/>
      <c r="G41" s="38"/>
      <c r="H41" s="44"/>
    </row>
    <row r="42" s="2" customFormat="1" ht="16.8" customHeight="1">
      <c r="A42" s="38"/>
      <c r="B42" s="44"/>
      <c r="C42" s="302" t="s">
        <v>202</v>
      </c>
      <c r="D42" s="302" t="s">
        <v>203</v>
      </c>
      <c r="E42" s="17" t="s">
        <v>176</v>
      </c>
      <c r="F42" s="303">
        <v>47.976999999999997</v>
      </c>
      <c r="G42" s="38"/>
      <c r="H42" s="44"/>
    </row>
    <row r="43" s="2" customFormat="1" ht="16.8" customHeight="1">
      <c r="A43" s="38"/>
      <c r="B43" s="44"/>
      <c r="C43" s="302" t="s">
        <v>187</v>
      </c>
      <c r="D43" s="302" t="s">
        <v>188</v>
      </c>
      <c r="E43" s="17" t="s">
        <v>176</v>
      </c>
      <c r="F43" s="303">
        <v>12.519</v>
      </c>
      <c r="G43" s="38"/>
      <c r="H43" s="44"/>
    </row>
    <row r="44" s="2" customFormat="1" ht="16.8" customHeight="1">
      <c r="A44" s="38"/>
      <c r="B44" s="44"/>
      <c r="C44" s="298" t="s">
        <v>106</v>
      </c>
      <c r="D44" s="299" t="s">
        <v>1</v>
      </c>
      <c r="E44" s="300" t="s">
        <v>1</v>
      </c>
      <c r="F44" s="301">
        <v>64.540000000000006</v>
      </c>
      <c r="G44" s="38"/>
      <c r="H44" s="44"/>
    </row>
    <row r="45" s="2" customFormat="1" ht="16.8" customHeight="1">
      <c r="A45" s="38"/>
      <c r="B45" s="44"/>
      <c r="C45" s="302" t="s">
        <v>1</v>
      </c>
      <c r="D45" s="302" t="s">
        <v>242</v>
      </c>
      <c r="E45" s="17" t="s">
        <v>1</v>
      </c>
      <c r="F45" s="303">
        <v>64.540000000000006</v>
      </c>
      <c r="G45" s="38"/>
      <c r="H45" s="44"/>
    </row>
    <row r="46" s="2" customFormat="1" ht="16.8" customHeight="1">
      <c r="A46" s="38"/>
      <c r="B46" s="44"/>
      <c r="C46" s="302" t="s">
        <v>106</v>
      </c>
      <c r="D46" s="302" t="s">
        <v>173</v>
      </c>
      <c r="E46" s="17" t="s">
        <v>1</v>
      </c>
      <c r="F46" s="303">
        <v>64.540000000000006</v>
      </c>
      <c r="G46" s="38"/>
      <c r="H46" s="44"/>
    </row>
    <row r="47" s="2" customFormat="1" ht="16.8" customHeight="1">
      <c r="A47" s="38"/>
      <c r="B47" s="44"/>
      <c r="C47" s="304" t="s">
        <v>1533</v>
      </c>
      <c r="D47" s="38"/>
      <c r="E47" s="38"/>
      <c r="F47" s="38"/>
      <c r="G47" s="38"/>
      <c r="H47" s="44"/>
    </row>
    <row r="48" s="2" customFormat="1">
      <c r="A48" s="38"/>
      <c r="B48" s="44"/>
      <c r="C48" s="302" t="s">
        <v>239</v>
      </c>
      <c r="D48" s="302" t="s">
        <v>240</v>
      </c>
      <c r="E48" s="17" t="s">
        <v>165</v>
      </c>
      <c r="F48" s="303">
        <v>64.540000000000006</v>
      </c>
      <c r="G48" s="38"/>
      <c r="H48" s="44"/>
    </row>
    <row r="49" s="2" customFormat="1" ht="16.8" customHeight="1">
      <c r="A49" s="38"/>
      <c r="B49" s="44"/>
      <c r="C49" s="302" t="s">
        <v>248</v>
      </c>
      <c r="D49" s="302" t="s">
        <v>249</v>
      </c>
      <c r="E49" s="17" t="s">
        <v>194</v>
      </c>
      <c r="F49" s="303">
        <v>0.81499999999999995</v>
      </c>
      <c r="G49" s="38"/>
      <c r="H49" s="44"/>
    </row>
    <row r="50" s="2" customFormat="1" ht="16.8" customHeight="1">
      <c r="A50" s="38"/>
      <c r="B50" s="44"/>
      <c r="C50" s="298" t="s">
        <v>108</v>
      </c>
      <c r="D50" s="299" t="s">
        <v>1</v>
      </c>
      <c r="E50" s="300" t="s">
        <v>1</v>
      </c>
      <c r="F50" s="301">
        <v>7.8499999999999996</v>
      </c>
      <c r="G50" s="38"/>
      <c r="H50" s="44"/>
    </row>
    <row r="51" s="2" customFormat="1" ht="16.8" customHeight="1">
      <c r="A51" s="38"/>
      <c r="B51" s="44"/>
      <c r="C51" s="302" t="s">
        <v>1</v>
      </c>
      <c r="D51" s="302" t="s">
        <v>109</v>
      </c>
      <c r="E51" s="17" t="s">
        <v>1</v>
      </c>
      <c r="F51" s="303">
        <v>7.8499999999999996</v>
      </c>
      <c r="G51" s="38"/>
      <c r="H51" s="44"/>
    </row>
    <row r="52" s="2" customFormat="1" ht="16.8" customHeight="1">
      <c r="A52" s="38"/>
      <c r="B52" s="44"/>
      <c r="C52" s="302" t="s">
        <v>108</v>
      </c>
      <c r="D52" s="302" t="s">
        <v>173</v>
      </c>
      <c r="E52" s="17" t="s">
        <v>1</v>
      </c>
      <c r="F52" s="303">
        <v>7.8499999999999996</v>
      </c>
      <c r="G52" s="38"/>
      <c r="H52" s="44"/>
    </row>
    <row r="53" s="2" customFormat="1" ht="16.8" customHeight="1">
      <c r="A53" s="38"/>
      <c r="B53" s="44"/>
      <c r="C53" s="304" t="s">
        <v>1533</v>
      </c>
      <c r="D53" s="38"/>
      <c r="E53" s="38"/>
      <c r="F53" s="38"/>
      <c r="G53" s="38"/>
      <c r="H53" s="44"/>
    </row>
    <row r="54" s="2" customFormat="1">
      <c r="A54" s="38"/>
      <c r="B54" s="44"/>
      <c r="C54" s="302" t="s">
        <v>244</v>
      </c>
      <c r="D54" s="302" t="s">
        <v>245</v>
      </c>
      <c r="E54" s="17" t="s">
        <v>165</v>
      </c>
      <c r="F54" s="303">
        <v>7.8499999999999996</v>
      </c>
      <c r="G54" s="38"/>
      <c r="H54" s="44"/>
    </row>
    <row r="55" s="2" customFormat="1" ht="16.8" customHeight="1">
      <c r="A55" s="38"/>
      <c r="B55" s="44"/>
      <c r="C55" s="302" t="s">
        <v>248</v>
      </c>
      <c r="D55" s="302" t="s">
        <v>249</v>
      </c>
      <c r="E55" s="17" t="s">
        <v>194</v>
      </c>
      <c r="F55" s="303">
        <v>0.81499999999999995</v>
      </c>
      <c r="G55" s="38"/>
      <c r="H55" s="44"/>
    </row>
    <row r="56" s="2" customFormat="1" ht="7.44" customHeight="1">
      <c r="A56" s="38"/>
      <c r="B56" s="180"/>
      <c r="C56" s="181"/>
      <c r="D56" s="181"/>
      <c r="E56" s="181"/>
      <c r="F56" s="181"/>
      <c r="G56" s="181"/>
      <c r="H56" s="44"/>
    </row>
    <row r="57" s="2" customFormat="1">
      <c r="A57" s="38"/>
      <c r="B57" s="38"/>
      <c r="C57" s="38"/>
      <c r="D57" s="38"/>
      <c r="E57" s="38"/>
      <c r="F57" s="38"/>
      <c r="G57" s="38"/>
      <c r="H57" s="38"/>
    </row>
  </sheetData>
  <sheetProtection sheet="1" formatColumns="0" formatRows="0" objects="1" scenarios="1" spinCount="100000" saltValue="MxcThVSrYwZAIZ4KFspKmPuZ4cLnOMuqDN6yrVsyMrrOJ5PW/aGw+PCaYG4viHIlvwuNvEdJ8V12eB+gWu3fZA==" hashValue="dH0zOsDKPkd6Z69PbygTmrxaOsLuopqz+cvrD0W2lfxLKZL8OSS3WexKbU8zoHalOfByx/zBtz1wB04A/ENK7w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MARV-PC\Marv</dc:creator>
  <cp:lastModifiedBy>MARV-PC\Marv</cp:lastModifiedBy>
  <dcterms:created xsi:type="dcterms:W3CDTF">2024-07-26T07:43:10Z</dcterms:created>
  <dcterms:modified xsi:type="dcterms:W3CDTF">2024-07-26T07:43:19Z</dcterms:modified>
</cp:coreProperties>
</file>