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Z:\Poptávky\23060 - Hájek - Zateplení\O\3\"/>
    </mc:Choice>
  </mc:AlternateContent>
  <bookViews>
    <workbookView xWindow="0" yWindow="0" windowWidth="0" windowHeight="0"/>
  </bookViews>
  <sheets>
    <sheet name="Rekapitulace stavby" sheetId="1" r:id="rId1"/>
    <sheet name="B - Objekt vrátnice (st.p..." sheetId="2" r:id="rId2"/>
    <sheet name="EL.B - Elektroinstalace" sheetId="3" r:id="rId3"/>
    <sheet name="Seznam figur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'B - Objekt vrátnice (st.p...'!$C$137:$K$760</definedName>
    <definedName name="_xlnm.Print_Area" localSheetId="1">'B - Objekt vrátnice (st.p...'!$C$4:$J$76,'B - Objekt vrátnice (st.p...'!$C$82:$J$119,'B - Objekt vrátnice (st.p...'!$C$125:$K$760</definedName>
    <definedName name="_xlnm.Print_Titles" localSheetId="1">'B - Objekt vrátnice (st.p...'!$137:$137</definedName>
    <definedName name="_xlnm._FilterDatabase" localSheetId="2" hidden="1">'EL.B - Elektroinstalace'!$C$129:$K$195</definedName>
    <definedName name="_xlnm.Print_Area" localSheetId="2">'EL.B - Elektroinstalace'!$C$4:$J$76,'EL.B - Elektroinstalace'!$C$82:$J$109,'EL.B - Elektroinstalace'!$C$115:$K$195</definedName>
    <definedName name="_xlnm.Print_Titles" localSheetId="2">'EL.B - Elektroinstalace'!$129:$129</definedName>
    <definedName name="_xlnm.Print_Area" localSheetId="3">'Seznam figur'!$C$4:$G$18</definedName>
    <definedName name="_xlnm.Print_Titles" localSheetId="3">'Seznam figur'!$9:$9</definedName>
  </definedNames>
  <calcPr/>
</workbook>
</file>

<file path=xl/calcChain.xml><?xml version="1.0" encoding="utf-8"?>
<calcChain xmlns="http://schemas.openxmlformats.org/spreadsheetml/2006/main">
  <c i="4" l="1" r="D7"/>
  <c i="3" r="J39"/>
  <c r="J38"/>
  <c i="1" r="AY97"/>
  <c i="3" r="J37"/>
  <c i="1" r="AX97"/>
  <c i="3"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T144"/>
  <c r="R145"/>
  <c r="R144"/>
  <c r="P145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J126"/>
  <c r="F126"/>
  <c r="F124"/>
  <c r="E122"/>
  <c r="J93"/>
  <c r="F93"/>
  <c r="F91"/>
  <c r="E89"/>
  <c r="J26"/>
  <c r="E26"/>
  <c r="J94"/>
  <c r="J25"/>
  <c r="J20"/>
  <c r="E20"/>
  <c r="F127"/>
  <c r="J19"/>
  <c r="J14"/>
  <c r="J124"/>
  <c r="E7"/>
  <c r="E118"/>
  <c i="2" r="J37"/>
  <c r="J36"/>
  <c i="1" r="AY96"/>
  <c i="2" r="J35"/>
  <c i="1" r="AX96"/>
  <c i="2" r="BI760"/>
  <c r="BH760"/>
  <c r="BG760"/>
  <c r="BF760"/>
  <c r="T760"/>
  <c r="R760"/>
  <c r="P760"/>
  <c r="BI759"/>
  <c r="BH759"/>
  <c r="BG759"/>
  <c r="BF759"/>
  <c r="T759"/>
  <c r="R759"/>
  <c r="P759"/>
  <c r="BI758"/>
  <c r="BH758"/>
  <c r="BG758"/>
  <c r="BF758"/>
  <c r="T758"/>
  <c r="R758"/>
  <c r="P758"/>
  <c r="BI756"/>
  <c r="BH756"/>
  <c r="BG756"/>
  <c r="BF756"/>
  <c r="T756"/>
  <c r="R756"/>
  <c r="P756"/>
  <c r="BI755"/>
  <c r="BH755"/>
  <c r="BG755"/>
  <c r="BF755"/>
  <c r="T755"/>
  <c r="R755"/>
  <c r="P755"/>
  <c r="BI753"/>
  <c r="BH753"/>
  <c r="BG753"/>
  <c r="BF753"/>
  <c r="T753"/>
  <c r="T752"/>
  <c r="R753"/>
  <c r="R752"/>
  <c r="P753"/>
  <c r="P752"/>
  <c r="BI750"/>
  <c r="BH750"/>
  <c r="BG750"/>
  <c r="BF750"/>
  <c r="T750"/>
  <c r="R750"/>
  <c r="P750"/>
  <c r="BI749"/>
  <c r="BH749"/>
  <c r="BG749"/>
  <c r="BF749"/>
  <c r="T749"/>
  <c r="R749"/>
  <c r="P749"/>
  <c r="BI748"/>
  <c r="BH748"/>
  <c r="BG748"/>
  <c r="BF748"/>
  <c r="T748"/>
  <c r="R748"/>
  <c r="P748"/>
  <c r="BI744"/>
  <c r="BH744"/>
  <c r="BG744"/>
  <c r="BF744"/>
  <c r="T744"/>
  <c r="R744"/>
  <c r="P744"/>
  <c r="BI740"/>
  <c r="BH740"/>
  <c r="BG740"/>
  <c r="BF740"/>
  <c r="T740"/>
  <c r="R740"/>
  <c r="P740"/>
  <c r="BI736"/>
  <c r="BH736"/>
  <c r="BG736"/>
  <c r="BF736"/>
  <c r="T736"/>
  <c r="R736"/>
  <c r="P736"/>
  <c r="BI732"/>
  <c r="BH732"/>
  <c r="BG732"/>
  <c r="BF732"/>
  <c r="T732"/>
  <c r="R732"/>
  <c r="P732"/>
  <c r="BI728"/>
  <c r="BH728"/>
  <c r="BG728"/>
  <c r="BF728"/>
  <c r="T728"/>
  <c r="R728"/>
  <c r="P728"/>
  <c r="BI724"/>
  <c r="BH724"/>
  <c r="BG724"/>
  <c r="BF724"/>
  <c r="T724"/>
  <c r="R724"/>
  <c r="P724"/>
  <c r="BI719"/>
  <c r="BH719"/>
  <c r="BG719"/>
  <c r="BF719"/>
  <c r="T719"/>
  <c r="R719"/>
  <c r="P719"/>
  <c r="BI715"/>
  <c r="BH715"/>
  <c r="BG715"/>
  <c r="BF715"/>
  <c r="T715"/>
  <c r="R715"/>
  <c r="P715"/>
  <c r="BI713"/>
  <c r="BH713"/>
  <c r="BG713"/>
  <c r="BF713"/>
  <c r="T713"/>
  <c r="R713"/>
  <c r="P713"/>
  <c r="BI712"/>
  <c r="BH712"/>
  <c r="BG712"/>
  <c r="BF712"/>
  <c r="T712"/>
  <c r="R712"/>
  <c r="P712"/>
  <c r="BI711"/>
  <c r="BH711"/>
  <c r="BG711"/>
  <c r="BF711"/>
  <c r="T711"/>
  <c r="R711"/>
  <c r="P711"/>
  <c r="BI707"/>
  <c r="BH707"/>
  <c r="BG707"/>
  <c r="BF707"/>
  <c r="T707"/>
  <c r="R707"/>
  <c r="P707"/>
  <c r="BI705"/>
  <c r="BH705"/>
  <c r="BG705"/>
  <c r="BF705"/>
  <c r="T705"/>
  <c r="R705"/>
  <c r="P705"/>
  <c r="BI704"/>
  <c r="BH704"/>
  <c r="BG704"/>
  <c r="BF704"/>
  <c r="T704"/>
  <c r="R704"/>
  <c r="P704"/>
  <c r="BI703"/>
  <c r="BH703"/>
  <c r="BG703"/>
  <c r="BF703"/>
  <c r="T703"/>
  <c r="R703"/>
  <c r="P703"/>
  <c r="BI702"/>
  <c r="BH702"/>
  <c r="BG702"/>
  <c r="BF702"/>
  <c r="T702"/>
  <c r="R702"/>
  <c r="P702"/>
  <c r="BI701"/>
  <c r="BH701"/>
  <c r="BG701"/>
  <c r="BF701"/>
  <c r="T701"/>
  <c r="R701"/>
  <c r="P701"/>
  <c r="BI697"/>
  <c r="BH697"/>
  <c r="BG697"/>
  <c r="BF697"/>
  <c r="T697"/>
  <c r="R697"/>
  <c r="P697"/>
  <c r="BI696"/>
  <c r="BH696"/>
  <c r="BG696"/>
  <c r="BF696"/>
  <c r="T696"/>
  <c r="R696"/>
  <c r="P696"/>
  <c r="BI695"/>
  <c r="BH695"/>
  <c r="BG695"/>
  <c r="BF695"/>
  <c r="T695"/>
  <c r="R695"/>
  <c r="P695"/>
  <c r="BI694"/>
  <c r="BH694"/>
  <c r="BG694"/>
  <c r="BF694"/>
  <c r="T694"/>
  <c r="R694"/>
  <c r="P694"/>
  <c r="BI692"/>
  <c r="BH692"/>
  <c r="BG692"/>
  <c r="BF692"/>
  <c r="T692"/>
  <c r="R692"/>
  <c r="P692"/>
  <c r="BI691"/>
  <c r="BH691"/>
  <c r="BG691"/>
  <c r="BF691"/>
  <c r="T691"/>
  <c r="R691"/>
  <c r="P691"/>
  <c r="BI687"/>
  <c r="BH687"/>
  <c r="BG687"/>
  <c r="BF687"/>
  <c r="T687"/>
  <c r="R687"/>
  <c r="P687"/>
  <c r="BI683"/>
  <c r="BH683"/>
  <c r="BG683"/>
  <c r="BF683"/>
  <c r="T683"/>
  <c r="R683"/>
  <c r="P683"/>
  <c r="BI679"/>
  <c r="BH679"/>
  <c r="BG679"/>
  <c r="BF679"/>
  <c r="T679"/>
  <c r="R679"/>
  <c r="P679"/>
  <c r="BI673"/>
  <c r="BH673"/>
  <c r="BG673"/>
  <c r="BF673"/>
  <c r="T673"/>
  <c r="R673"/>
  <c r="P673"/>
  <c r="BI672"/>
  <c r="BH672"/>
  <c r="BG672"/>
  <c r="BF672"/>
  <c r="T672"/>
  <c r="R672"/>
  <c r="P672"/>
  <c r="BI668"/>
  <c r="BH668"/>
  <c r="BG668"/>
  <c r="BF668"/>
  <c r="T668"/>
  <c r="R668"/>
  <c r="P668"/>
  <c r="BI664"/>
  <c r="BH664"/>
  <c r="BG664"/>
  <c r="BF664"/>
  <c r="T664"/>
  <c r="R664"/>
  <c r="P664"/>
  <c r="BI660"/>
  <c r="BH660"/>
  <c r="BG660"/>
  <c r="BF660"/>
  <c r="T660"/>
  <c r="R660"/>
  <c r="P660"/>
  <c r="BI656"/>
  <c r="BH656"/>
  <c r="BG656"/>
  <c r="BF656"/>
  <c r="T656"/>
  <c r="R656"/>
  <c r="P656"/>
  <c r="BI652"/>
  <c r="BH652"/>
  <c r="BG652"/>
  <c r="BF652"/>
  <c r="T652"/>
  <c r="R652"/>
  <c r="P652"/>
  <c r="BI645"/>
  <c r="BH645"/>
  <c r="BG645"/>
  <c r="BF645"/>
  <c r="T645"/>
  <c r="R645"/>
  <c r="P645"/>
  <c r="BI638"/>
  <c r="BH638"/>
  <c r="BG638"/>
  <c r="BF638"/>
  <c r="T638"/>
  <c r="R638"/>
  <c r="P638"/>
  <c r="BI637"/>
  <c r="BH637"/>
  <c r="BG637"/>
  <c r="BF637"/>
  <c r="T637"/>
  <c r="R637"/>
  <c r="P637"/>
  <c r="BI633"/>
  <c r="BH633"/>
  <c r="BG633"/>
  <c r="BF633"/>
  <c r="T633"/>
  <c r="R633"/>
  <c r="P633"/>
  <c r="BI632"/>
  <c r="BH632"/>
  <c r="BG632"/>
  <c r="BF632"/>
  <c r="T632"/>
  <c r="R632"/>
  <c r="P632"/>
  <c r="BI624"/>
  <c r="BH624"/>
  <c r="BG624"/>
  <c r="BF624"/>
  <c r="T624"/>
  <c r="R624"/>
  <c r="P624"/>
  <c r="BI623"/>
  <c r="BH623"/>
  <c r="BG623"/>
  <c r="BF623"/>
  <c r="T623"/>
  <c r="R623"/>
  <c r="P623"/>
  <c r="BI619"/>
  <c r="BH619"/>
  <c r="BG619"/>
  <c r="BF619"/>
  <c r="T619"/>
  <c r="R619"/>
  <c r="P619"/>
  <c r="BI618"/>
  <c r="BH618"/>
  <c r="BG618"/>
  <c r="BF618"/>
  <c r="T618"/>
  <c r="R618"/>
  <c r="P618"/>
  <c r="BI614"/>
  <c r="BH614"/>
  <c r="BG614"/>
  <c r="BF614"/>
  <c r="T614"/>
  <c r="R614"/>
  <c r="P614"/>
  <c r="BI612"/>
  <c r="BH612"/>
  <c r="BG612"/>
  <c r="BF612"/>
  <c r="T612"/>
  <c r="R612"/>
  <c r="P612"/>
  <c r="BI610"/>
  <c r="BH610"/>
  <c r="BG610"/>
  <c r="BF610"/>
  <c r="T610"/>
  <c r="R610"/>
  <c r="P610"/>
  <c r="BI603"/>
  <c r="BH603"/>
  <c r="BG603"/>
  <c r="BF603"/>
  <c r="T603"/>
  <c r="R603"/>
  <c r="P603"/>
  <c r="BI601"/>
  <c r="BH601"/>
  <c r="BG601"/>
  <c r="BF601"/>
  <c r="T601"/>
  <c r="R601"/>
  <c r="P601"/>
  <c r="BI597"/>
  <c r="BH597"/>
  <c r="BG597"/>
  <c r="BF597"/>
  <c r="T597"/>
  <c r="R597"/>
  <c r="P597"/>
  <c r="BI596"/>
  <c r="BH596"/>
  <c r="BG596"/>
  <c r="BF596"/>
  <c r="T596"/>
  <c r="R596"/>
  <c r="P596"/>
  <c r="BI592"/>
  <c r="BH592"/>
  <c r="BG592"/>
  <c r="BF592"/>
  <c r="T592"/>
  <c r="R592"/>
  <c r="P592"/>
  <c r="BI586"/>
  <c r="BH586"/>
  <c r="BG586"/>
  <c r="BF586"/>
  <c r="T586"/>
  <c r="R586"/>
  <c r="P586"/>
  <c r="BI582"/>
  <c r="BH582"/>
  <c r="BG582"/>
  <c r="BF582"/>
  <c r="T582"/>
  <c r="R582"/>
  <c r="P582"/>
  <c r="BI578"/>
  <c r="BH578"/>
  <c r="BG578"/>
  <c r="BF578"/>
  <c r="T578"/>
  <c r="R578"/>
  <c r="P578"/>
  <c r="BI573"/>
  <c r="BH573"/>
  <c r="BG573"/>
  <c r="BF573"/>
  <c r="T573"/>
  <c r="R573"/>
  <c r="P573"/>
  <c r="BI569"/>
  <c r="BH569"/>
  <c r="BG569"/>
  <c r="BF569"/>
  <c r="T569"/>
  <c r="R569"/>
  <c r="P569"/>
  <c r="BI565"/>
  <c r="BH565"/>
  <c r="BG565"/>
  <c r="BF565"/>
  <c r="T565"/>
  <c r="R565"/>
  <c r="P565"/>
  <c r="BI561"/>
  <c r="BH561"/>
  <c r="BG561"/>
  <c r="BF561"/>
  <c r="T561"/>
  <c r="R561"/>
  <c r="P561"/>
  <c r="BI560"/>
  <c r="BH560"/>
  <c r="BG560"/>
  <c r="BF560"/>
  <c r="T560"/>
  <c r="R560"/>
  <c r="P560"/>
  <c r="BI556"/>
  <c r="BH556"/>
  <c r="BG556"/>
  <c r="BF556"/>
  <c r="T556"/>
  <c r="R556"/>
  <c r="P556"/>
  <c r="BI552"/>
  <c r="BH552"/>
  <c r="BG552"/>
  <c r="BF552"/>
  <c r="T552"/>
  <c r="R552"/>
  <c r="P552"/>
  <c r="BI547"/>
  <c r="BH547"/>
  <c r="BG547"/>
  <c r="BF547"/>
  <c r="T547"/>
  <c r="R547"/>
  <c r="P547"/>
  <c r="BI543"/>
  <c r="BH543"/>
  <c r="BG543"/>
  <c r="BF543"/>
  <c r="T543"/>
  <c r="R543"/>
  <c r="P543"/>
  <c r="BI542"/>
  <c r="BH542"/>
  <c r="BG542"/>
  <c r="BF542"/>
  <c r="T542"/>
  <c r="R542"/>
  <c r="P542"/>
  <c r="BI538"/>
  <c r="BH538"/>
  <c r="BG538"/>
  <c r="BF538"/>
  <c r="T538"/>
  <c r="R538"/>
  <c r="P538"/>
  <c r="BI531"/>
  <c r="BH531"/>
  <c r="BG531"/>
  <c r="BF531"/>
  <c r="T531"/>
  <c r="R531"/>
  <c r="P531"/>
  <c r="BI530"/>
  <c r="BH530"/>
  <c r="BG530"/>
  <c r="BF530"/>
  <c r="T530"/>
  <c r="R530"/>
  <c r="P530"/>
  <c r="BI526"/>
  <c r="BH526"/>
  <c r="BG526"/>
  <c r="BF526"/>
  <c r="T526"/>
  <c r="R526"/>
  <c r="P526"/>
  <c r="BI522"/>
  <c r="BH522"/>
  <c r="BG522"/>
  <c r="BF522"/>
  <c r="T522"/>
  <c r="R522"/>
  <c r="P522"/>
  <c r="BI517"/>
  <c r="BH517"/>
  <c r="BG517"/>
  <c r="BF517"/>
  <c r="T517"/>
  <c r="R517"/>
  <c r="P517"/>
  <c r="BI513"/>
  <c r="BH513"/>
  <c r="BG513"/>
  <c r="BF513"/>
  <c r="T513"/>
  <c r="R513"/>
  <c r="P513"/>
  <c r="BI507"/>
  <c r="BH507"/>
  <c r="BG507"/>
  <c r="BF507"/>
  <c r="T507"/>
  <c r="R507"/>
  <c r="P507"/>
  <c r="BI502"/>
  <c r="BH502"/>
  <c r="BG502"/>
  <c r="BF502"/>
  <c r="T502"/>
  <c r="R502"/>
  <c r="P502"/>
  <c r="BI498"/>
  <c r="BH498"/>
  <c r="BG498"/>
  <c r="BF498"/>
  <c r="T498"/>
  <c r="R498"/>
  <c r="P498"/>
  <c r="BI491"/>
  <c r="BH491"/>
  <c r="BG491"/>
  <c r="BF491"/>
  <c r="T491"/>
  <c r="R491"/>
  <c r="P491"/>
  <c r="BI489"/>
  <c r="BH489"/>
  <c r="BG489"/>
  <c r="BF489"/>
  <c r="T489"/>
  <c r="R489"/>
  <c r="P489"/>
  <c r="BI485"/>
  <c r="BH485"/>
  <c r="BG485"/>
  <c r="BF485"/>
  <c r="T485"/>
  <c r="R485"/>
  <c r="P485"/>
  <c r="BI481"/>
  <c r="BH481"/>
  <c r="BG481"/>
  <c r="BF481"/>
  <c r="T481"/>
  <c r="R481"/>
  <c r="P481"/>
  <c r="BI477"/>
  <c r="BH477"/>
  <c r="BG477"/>
  <c r="BF477"/>
  <c r="T477"/>
  <c r="R477"/>
  <c r="P477"/>
  <c r="BI475"/>
  <c r="BH475"/>
  <c r="BG475"/>
  <c r="BF475"/>
  <c r="T475"/>
  <c r="R475"/>
  <c r="P475"/>
  <c r="BI471"/>
  <c r="BH471"/>
  <c r="BG471"/>
  <c r="BF471"/>
  <c r="T471"/>
  <c r="R471"/>
  <c r="P471"/>
  <c r="BI467"/>
  <c r="BH467"/>
  <c r="BG467"/>
  <c r="BF467"/>
  <c r="T467"/>
  <c r="R467"/>
  <c r="P467"/>
  <c r="BI463"/>
  <c r="BH463"/>
  <c r="BG463"/>
  <c r="BF463"/>
  <c r="T463"/>
  <c r="R463"/>
  <c r="P463"/>
  <c r="BI462"/>
  <c r="BH462"/>
  <c r="BG462"/>
  <c r="BF462"/>
  <c r="T462"/>
  <c r="R462"/>
  <c r="P462"/>
  <c r="BI460"/>
  <c r="BH460"/>
  <c r="BG460"/>
  <c r="BF460"/>
  <c r="T460"/>
  <c r="R460"/>
  <c r="P460"/>
  <c r="BI459"/>
  <c r="BH459"/>
  <c r="BG459"/>
  <c r="BF459"/>
  <c r="T459"/>
  <c r="R459"/>
  <c r="P459"/>
  <c r="BI458"/>
  <c r="BH458"/>
  <c r="BG458"/>
  <c r="BF458"/>
  <c r="T458"/>
  <c r="R458"/>
  <c r="P458"/>
  <c r="BI454"/>
  <c r="BH454"/>
  <c r="BG454"/>
  <c r="BF454"/>
  <c r="T454"/>
  <c r="R454"/>
  <c r="P454"/>
  <c r="BI452"/>
  <c r="BH452"/>
  <c r="BG452"/>
  <c r="BF452"/>
  <c r="T452"/>
  <c r="T451"/>
  <c r="R452"/>
  <c r="R451"/>
  <c r="P452"/>
  <c r="P451"/>
  <c r="BI450"/>
  <c r="BH450"/>
  <c r="BG450"/>
  <c r="BF450"/>
  <c r="T450"/>
  <c r="R450"/>
  <c r="P450"/>
  <c r="BI445"/>
  <c r="BH445"/>
  <c r="BG445"/>
  <c r="BF445"/>
  <c r="T445"/>
  <c r="R445"/>
  <c r="P445"/>
  <c r="BI440"/>
  <c r="BH440"/>
  <c r="BG440"/>
  <c r="BF440"/>
  <c r="T440"/>
  <c r="R440"/>
  <c r="P440"/>
  <c r="BI435"/>
  <c r="BH435"/>
  <c r="BG435"/>
  <c r="BF435"/>
  <c r="T435"/>
  <c r="R435"/>
  <c r="P435"/>
  <c r="BI431"/>
  <c r="BH431"/>
  <c r="BG431"/>
  <c r="BF431"/>
  <c r="T431"/>
  <c r="R431"/>
  <c r="P431"/>
  <c r="BI429"/>
  <c r="BH429"/>
  <c r="BG429"/>
  <c r="BF429"/>
  <c r="T429"/>
  <c r="R429"/>
  <c r="P429"/>
  <c r="BI425"/>
  <c r="BH425"/>
  <c r="BG425"/>
  <c r="BF425"/>
  <c r="T425"/>
  <c r="R425"/>
  <c r="P425"/>
  <c r="BI421"/>
  <c r="BH421"/>
  <c r="BG421"/>
  <c r="BF421"/>
  <c r="T421"/>
  <c r="R421"/>
  <c r="P421"/>
  <c r="BI417"/>
  <c r="BH417"/>
  <c r="BG417"/>
  <c r="BF417"/>
  <c r="T417"/>
  <c r="R417"/>
  <c r="P417"/>
  <c r="BI415"/>
  <c r="BH415"/>
  <c r="BG415"/>
  <c r="BF415"/>
  <c r="T415"/>
  <c r="R415"/>
  <c r="P415"/>
  <c r="BI411"/>
  <c r="BH411"/>
  <c r="BG411"/>
  <c r="BF411"/>
  <c r="T411"/>
  <c r="R411"/>
  <c r="P411"/>
  <c r="BI408"/>
  <c r="BH408"/>
  <c r="BG408"/>
  <c r="BF408"/>
  <c r="T408"/>
  <c r="T407"/>
  <c r="R408"/>
  <c r="R407"/>
  <c r="P408"/>
  <c r="P407"/>
  <c r="BI406"/>
  <c r="BH406"/>
  <c r="BG406"/>
  <c r="BF406"/>
  <c r="T406"/>
  <c r="R406"/>
  <c r="P406"/>
  <c r="BI404"/>
  <c r="BH404"/>
  <c r="BG404"/>
  <c r="BF404"/>
  <c r="T404"/>
  <c r="R404"/>
  <c r="P404"/>
  <c r="BI403"/>
  <c r="BH403"/>
  <c r="BG403"/>
  <c r="BF403"/>
  <c r="T403"/>
  <c r="R403"/>
  <c r="P403"/>
  <c r="BI402"/>
  <c r="BH402"/>
  <c r="BG402"/>
  <c r="BF402"/>
  <c r="T402"/>
  <c r="R402"/>
  <c r="P402"/>
  <c r="BI397"/>
  <c r="BH397"/>
  <c r="BG397"/>
  <c r="BF397"/>
  <c r="T397"/>
  <c r="R397"/>
  <c r="P397"/>
  <c r="BI392"/>
  <c r="BH392"/>
  <c r="BG392"/>
  <c r="BF392"/>
  <c r="T392"/>
  <c r="R392"/>
  <c r="P392"/>
  <c r="BI387"/>
  <c r="BH387"/>
  <c r="BG387"/>
  <c r="BF387"/>
  <c r="T387"/>
  <c r="R387"/>
  <c r="P387"/>
  <c r="BI382"/>
  <c r="BH382"/>
  <c r="BG382"/>
  <c r="BF382"/>
  <c r="T382"/>
  <c r="R382"/>
  <c r="P382"/>
  <c r="BI377"/>
  <c r="BH377"/>
  <c r="BG377"/>
  <c r="BF377"/>
  <c r="T377"/>
  <c r="R377"/>
  <c r="P377"/>
  <c r="BI373"/>
  <c r="BH373"/>
  <c r="BG373"/>
  <c r="BF373"/>
  <c r="T373"/>
  <c r="R373"/>
  <c r="P373"/>
  <c r="BI368"/>
  <c r="BH368"/>
  <c r="BG368"/>
  <c r="BF368"/>
  <c r="T368"/>
  <c r="R368"/>
  <c r="P368"/>
  <c r="BI367"/>
  <c r="BH367"/>
  <c r="BG367"/>
  <c r="BF367"/>
  <c r="T367"/>
  <c r="R367"/>
  <c r="P367"/>
  <c r="BI366"/>
  <c r="BH366"/>
  <c r="BG366"/>
  <c r="BF366"/>
  <c r="T366"/>
  <c r="R366"/>
  <c r="P366"/>
  <c r="BI364"/>
  <c r="BH364"/>
  <c r="BG364"/>
  <c r="BF364"/>
  <c r="T364"/>
  <c r="R364"/>
  <c r="P364"/>
  <c r="BI363"/>
  <c r="BH363"/>
  <c r="BG363"/>
  <c r="BF363"/>
  <c r="T363"/>
  <c r="R363"/>
  <c r="P363"/>
  <c r="BI362"/>
  <c r="BH362"/>
  <c r="BG362"/>
  <c r="BF362"/>
  <c r="T362"/>
  <c r="R362"/>
  <c r="P362"/>
  <c r="BI360"/>
  <c r="BH360"/>
  <c r="BG360"/>
  <c r="BF360"/>
  <c r="T360"/>
  <c r="R360"/>
  <c r="P360"/>
  <c r="BI356"/>
  <c r="BH356"/>
  <c r="BG356"/>
  <c r="BF356"/>
  <c r="T356"/>
  <c r="R356"/>
  <c r="P356"/>
  <c r="BI355"/>
  <c r="BH355"/>
  <c r="BG355"/>
  <c r="BF355"/>
  <c r="T355"/>
  <c r="R355"/>
  <c r="P355"/>
  <c r="BI354"/>
  <c r="BH354"/>
  <c r="BG354"/>
  <c r="BF354"/>
  <c r="T354"/>
  <c r="R354"/>
  <c r="P354"/>
  <c r="BI353"/>
  <c r="BH353"/>
  <c r="BG353"/>
  <c r="BF353"/>
  <c r="T353"/>
  <c r="R353"/>
  <c r="P353"/>
  <c r="BI350"/>
  <c r="BH350"/>
  <c r="BG350"/>
  <c r="BF350"/>
  <c r="T350"/>
  <c r="R350"/>
  <c r="P350"/>
  <c r="BI346"/>
  <c r="BH346"/>
  <c r="BG346"/>
  <c r="BF346"/>
  <c r="T346"/>
  <c r="R346"/>
  <c r="P346"/>
  <c r="BI324"/>
  <c r="BH324"/>
  <c r="BG324"/>
  <c r="BF324"/>
  <c r="T324"/>
  <c r="R324"/>
  <c r="P324"/>
  <c r="BI317"/>
  <c r="BH317"/>
  <c r="BG317"/>
  <c r="BF317"/>
  <c r="T317"/>
  <c r="R317"/>
  <c r="P317"/>
  <c r="BI311"/>
  <c r="BH311"/>
  <c r="BG311"/>
  <c r="BF311"/>
  <c r="T311"/>
  <c r="R311"/>
  <c r="P311"/>
  <c r="BI296"/>
  <c r="BH296"/>
  <c r="BG296"/>
  <c r="BF296"/>
  <c r="T296"/>
  <c r="R296"/>
  <c r="P296"/>
  <c r="BI291"/>
  <c r="BH291"/>
  <c r="BG291"/>
  <c r="BF291"/>
  <c r="T291"/>
  <c r="R291"/>
  <c r="P291"/>
  <c r="BI285"/>
  <c r="BH285"/>
  <c r="BG285"/>
  <c r="BF285"/>
  <c r="T285"/>
  <c r="R285"/>
  <c r="P285"/>
  <c r="BI280"/>
  <c r="BH280"/>
  <c r="BG280"/>
  <c r="BF280"/>
  <c r="T280"/>
  <c r="R280"/>
  <c r="P280"/>
  <c r="BI275"/>
  <c r="BH275"/>
  <c r="BG275"/>
  <c r="BF275"/>
  <c r="T275"/>
  <c r="R275"/>
  <c r="P275"/>
  <c r="BI267"/>
  <c r="BH267"/>
  <c r="BG267"/>
  <c r="BF267"/>
  <c r="T267"/>
  <c r="R267"/>
  <c r="P267"/>
  <c r="BI265"/>
  <c r="BH265"/>
  <c r="BG265"/>
  <c r="BF265"/>
  <c r="T265"/>
  <c r="R265"/>
  <c r="P265"/>
  <c r="BI261"/>
  <c r="BH261"/>
  <c r="BG261"/>
  <c r="BF261"/>
  <c r="T261"/>
  <c r="R261"/>
  <c r="P261"/>
  <c r="BI259"/>
  <c r="BH259"/>
  <c r="BG259"/>
  <c r="BF259"/>
  <c r="T259"/>
  <c r="R259"/>
  <c r="P259"/>
  <c r="BI255"/>
  <c r="BH255"/>
  <c r="BG255"/>
  <c r="BF255"/>
  <c r="T255"/>
  <c r="R255"/>
  <c r="P255"/>
  <c r="BI253"/>
  <c r="BH253"/>
  <c r="BG253"/>
  <c r="BF253"/>
  <c r="T253"/>
  <c r="R253"/>
  <c r="P253"/>
  <c r="BI249"/>
  <c r="BH249"/>
  <c r="BG249"/>
  <c r="BF249"/>
  <c r="T249"/>
  <c r="R249"/>
  <c r="P249"/>
  <c r="BI247"/>
  <c r="BH247"/>
  <c r="BG247"/>
  <c r="BF247"/>
  <c r="T247"/>
  <c r="R247"/>
  <c r="P247"/>
  <c r="BI242"/>
  <c r="BH242"/>
  <c r="BG242"/>
  <c r="BF242"/>
  <c r="T242"/>
  <c r="R242"/>
  <c r="P242"/>
  <c r="BI237"/>
  <c r="BH237"/>
  <c r="BG237"/>
  <c r="BF237"/>
  <c r="T237"/>
  <c r="R237"/>
  <c r="P237"/>
  <c r="BI233"/>
  <c r="BH233"/>
  <c r="BG233"/>
  <c r="BF233"/>
  <c r="T233"/>
  <c r="R233"/>
  <c r="P233"/>
  <c r="BI226"/>
  <c r="BH226"/>
  <c r="BG226"/>
  <c r="BF226"/>
  <c r="T226"/>
  <c r="R226"/>
  <c r="P226"/>
  <c r="BI220"/>
  <c r="BH220"/>
  <c r="BG220"/>
  <c r="BF220"/>
  <c r="T220"/>
  <c r="R220"/>
  <c r="P220"/>
  <c r="BI218"/>
  <c r="BH218"/>
  <c r="BG218"/>
  <c r="BF218"/>
  <c r="T218"/>
  <c r="R218"/>
  <c r="P218"/>
  <c r="BI213"/>
  <c r="BH213"/>
  <c r="BG213"/>
  <c r="BF213"/>
  <c r="T213"/>
  <c r="R213"/>
  <c r="P213"/>
  <c r="BI209"/>
  <c r="BH209"/>
  <c r="BG209"/>
  <c r="BF209"/>
  <c r="T209"/>
  <c r="R209"/>
  <c r="P209"/>
  <c r="BI201"/>
  <c r="BH201"/>
  <c r="BG201"/>
  <c r="BF201"/>
  <c r="T201"/>
  <c r="R201"/>
  <c r="P201"/>
  <c r="BI193"/>
  <c r="BH193"/>
  <c r="BG193"/>
  <c r="BF193"/>
  <c r="T193"/>
  <c r="R193"/>
  <c r="P193"/>
  <c r="BI187"/>
  <c r="BH187"/>
  <c r="BG187"/>
  <c r="BF187"/>
  <c r="T187"/>
  <c r="R187"/>
  <c r="P187"/>
  <c r="BI185"/>
  <c r="BH185"/>
  <c r="BG185"/>
  <c r="BF185"/>
  <c r="T185"/>
  <c r="R185"/>
  <c r="P185"/>
  <c r="BI178"/>
  <c r="BH178"/>
  <c r="BG178"/>
  <c r="BF178"/>
  <c r="T178"/>
  <c r="R178"/>
  <c r="P178"/>
  <c r="BI176"/>
  <c r="BH176"/>
  <c r="BG176"/>
  <c r="BF176"/>
  <c r="T176"/>
  <c r="R176"/>
  <c r="P176"/>
  <c r="BI172"/>
  <c r="BH172"/>
  <c r="BG172"/>
  <c r="BF172"/>
  <c r="T172"/>
  <c r="R172"/>
  <c r="P172"/>
  <c r="BI164"/>
  <c r="BH164"/>
  <c r="BG164"/>
  <c r="BF164"/>
  <c r="T164"/>
  <c r="R164"/>
  <c r="P164"/>
  <c r="BI156"/>
  <c r="BH156"/>
  <c r="BG156"/>
  <c r="BF156"/>
  <c r="T156"/>
  <c r="R156"/>
  <c r="P156"/>
  <c r="BI152"/>
  <c r="BH152"/>
  <c r="BG152"/>
  <c r="BF152"/>
  <c r="T152"/>
  <c r="R152"/>
  <c r="P152"/>
  <c r="BI146"/>
  <c r="BH146"/>
  <c r="BG146"/>
  <c r="BF146"/>
  <c r="T146"/>
  <c r="R146"/>
  <c r="P146"/>
  <c r="BI141"/>
  <c r="BH141"/>
  <c r="BG141"/>
  <c r="BF141"/>
  <c r="T141"/>
  <c r="R141"/>
  <c r="P141"/>
  <c r="J135"/>
  <c r="J134"/>
  <c r="F134"/>
  <c r="F132"/>
  <c r="E130"/>
  <c r="J92"/>
  <c r="J91"/>
  <c r="F91"/>
  <c r="F89"/>
  <c r="E87"/>
  <c r="J18"/>
  <c r="E18"/>
  <c r="F135"/>
  <c r="J17"/>
  <c r="J12"/>
  <c r="J132"/>
  <c r="E7"/>
  <c r="E85"/>
  <c i="1" r="L90"/>
  <c r="AM90"/>
  <c r="AM89"/>
  <c r="L89"/>
  <c r="AM87"/>
  <c r="L87"/>
  <c r="L85"/>
  <c r="L84"/>
  <c i="2" r="BK367"/>
  <c r="BK703"/>
  <c r="BK431"/>
  <c r="BK355"/>
  <c r="BK552"/>
  <c r="BK417"/>
  <c r="J694"/>
  <c r="BK560"/>
  <c r="BK324"/>
  <c r="BK748"/>
  <c r="J673"/>
  <c r="J406"/>
  <c r="J350"/>
  <c r="J744"/>
  <c r="BK679"/>
  <c r="BK498"/>
  <c r="J363"/>
  <c r="J209"/>
  <c r="BK740"/>
  <c r="J454"/>
  <c r="J249"/>
  <c r="BK712"/>
  <c r="BK346"/>
  <c r="BK185"/>
  <c r="J668"/>
  <c r="J569"/>
  <c r="J415"/>
  <c r="J247"/>
  <c i="3" r="J136"/>
  <c r="BK145"/>
  <c r="BK188"/>
  <c r="J158"/>
  <c r="BK133"/>
  <c r="BK181"/>
  <c r="BK193"/>
  <c r="J147"/>
  <c r="BK187"/>
  <c r="J174"/>
  <c r="BK148"/>
  <c r="J145"/>
  <c i="2" r="J614"/>
  <c r="BK477"/>
  <c r="BK736"/>
  <c r="BK445"/>
  <c r="BK404"/>
  <c r="J193"/>
  <c r="BK596"/>
  <c r="BK491"/>
  <c r="J565"/>
  <c r="J531"/>
  <c r="BK397"/>
  <c r="J187"/>
  <c r="J267"/>
  <c r="BK317"/>
  <c r="J633"/>
  <c r="J513"/>
  <c r="BK758"/>
  <c r="J462"/>
  <c r="BK502"/>
  <c r="J233"/>
  <c r="J656"/>
  <c r="BK522"/>
  <c r="BK209"/>
  <c r="BK425"/>
  <c r="BK176"/>
  <c r="J683"/>
  <c r="BK586"/>
  <c r="BK259"/>
  <c i="3" r="BK167"/>
  <c r="BK147"/>
  <c r="BK162"/>
  <c r="BK189"/>
  <c r="J192"/>
  <c r="J139"/>
  <c r="BK180"/>
  <c r="J142"/>
  <c r="J177"/>
  <c r="BK182"/>
  <c r="BK136"/>
  <c r="BK165"/>
  <c i="2" r="BK701"/>
  <c r="BK517"/>
  <c r="BK311"/>
  <c r="J592"/>
  <c r="J364"/>
  <c r="J732"/>
  <c r="J573"/>
  <c r="J450"/>
  <c r="BK350"/>
  <c r="J141"/>
  <c r="BK645"/>
  <c r="J502"/>
  <c r="J367"/>
  <c r="J491"/>
  <c r="BK673"/>
  <c r="J382"/>
  <c r="J753"/>
  <c r="J475"/>
  <c r="J402"/>
  <c r="J261"/>
  <c r="J758"/>
  <c r="BK696"/>
  <c r="BK614"/>
  <c r="J317"/>
  <c r="BK756"/>
  <c r="J736"/>
  <c r="J517"/>
  <c r="J275"/>
  <c r="J601"/>
  <c r="BK233"/>
  <c i="3" r="BK135"/>
  <c r="BK142"/>
  <c i="2" r="BK561"/>
  <c r="BK226"/>
  <c r="BK601"/>
  <c r="BK406"/>
  <c r="J702"/>
  <c r="BK463"/>
  <c r="BK354"/>
  <c r="BK193"/>
  <c r="J660"/>
  <c r="BK556"/>
  <c r="J459"/>
  <c r="J715"/>
  <c r="BK578"/>
  <c r="BK377"/>
  <c r="BK660"/>
  <c r="J556"/>
  <c r="BK691"/>
  <c r="BK467"/>
  <c r="J356"/>
  <c r="J213"/>
  <c r="BK753"/>
  <c r="BK623"/>
  <c r="BK475"/>
  <c r="BK249"/>
  <c r="BK749"/>
  <c r="BK565"/>
  <c r="J652"/>
  <c r="J421"/>
  <c r="BK187"/>
  <c i="3" r="BK166"/>
  <c r="J163"/>
  <c r="BK175"/>
  <c r="J171"/>
  <c r="J184"/>
  <c r="BK168"/>
  <c r="J172"/>
  <c r="J151"/>
  <c r="J167"/>
  <c r="BK158"/>
  <c r="J180"/>
  <c r="BK152"/>
  <c r="BK140"/>
  <c i="2" r="J713"/>
  <c r="BK513"/>
  <c r="BK178"/>
  <c r="J612"/>
  <c r="J440"/>
  <c r="J296"/>
  <c r="BK265"/>
  <c r="J691"/>
  <c r="BK530"/>
  <c r="J445"/>
  <c r="BK275"/>
  <c r="J748"/>
  <c r="BK652"/>
  <c r="J561"/>
  <c r="J403"/>
  <c r="J255"/>
  <c r="J645"/>
  <c r="J560"/>
  <c r="J368"/>
  <c r="BK172"/>
  <c r="BK481"/>
  <c r="J164"/>
  <c r="BK618"/>
  <c r="BK253"/>
  <c r="J756"/>
  <c r="J701"/>
  <c r="J463"/>
  <c r="J324"/>
  <c r="BK141"/>
  <c r="BK697"/>
  <c r="J586"/>
  <c r="BK360"/>
  <c r="J672"/>
  <c r="BK363"/>
  <c r="BK656"/>
  <c r="BK392"/>
  <c r="BK387"/>
  <c r="J719"/>
  <c r="BK582"/>
  <c r="J311"/>
  <c r="J408"/>
  <c r="J728"/>
  <c r="J679"/>
  <c r="J377"/>
  <c r="J259"/>
  <c r="BK719"/>
  <c r="J618"/>
  <c r="BK458"/>
  <c r="BK237"/>
  <c r="BK744"/>
  <c r="J538"/>
  <c r="J429"/>
  <c r="J253"/>
  <c r="J749"/>
  <c r="BK471"/>
  <c r="J265"/>
  <c r="J172"/>
  <c r="J664"/>
  <c r="J481"/>
  <c r="BK255"/>
  <c i="3" r="J187"/>
  <c r="J159"/>
  <c r="J188"/>
  <c r="J194"/>
  <c r="BK185"/>
  <c r="BK160"/>
  <c r="BK143"/>
  <c r="J152"/>
  <c r="J191"/>
  <c r="J182"/>
  <c r="BK155"/>
  <c r="J166"/>
  <c i="2" r="J697"/>
  <c r="BK402"/>
  <c r="BK146"/>
  <c r="BK489"/>
  <c r="J397"/>
  <c r="BK267"/>
  <c r="J692"/>
  <c r="BK531"/>
  <c r="BK440"/>
  <c r="BK247"/>
  <c r="J707"/>
  <c r="BK637"/>
  <c r="J530"/>
  <c r="J411"/>
  <c r="J237"/>
  <c r="BK632"/>
  <c r="J526"/>
  <c r="J603"/>
  <c r="BK373"/>
  <c r="BK704"/>
  <c r="J578"/>
  <c r="BK507"/>
  <c r="BK750"/>
  <c r="J460"/>
  <c r="BK242"/>
  <c r="J759"/>
  <c r="J632"/>
  <c r="BK164"/>
  <c r="BK715"/>
  <c r="J452"/>
  <c r="J220"/>
  <c r="BK711"/>
  <c r="BK612"/>
  <c r="J417"/>
  <c i="3" r="BK195"/>
  <c r="BK183"/>
  <c r="J185"/>
  <c r="BK134"/>
  <c r="J140"/>
  <c r="J164"/>
  <c r="BK194"/>
  <c r="BK163"/>
  <c r="BK174"/>
  <c r="BK177"/>
  <c i="2" r="BK695"/>
  <c r="BK542"/>
  <c r="BK152"/>
  <c r="BK450"/>
  <c r="BK415"/>
  <c r="J280"/>
  <c r="BK728"/>
  <c r="J543"/>
  <c r="J471"/>
  <c r="J404"/>
  <c r="BK220"/>
  <c r="J705"/>
  <c r="J547"/>
  <c r="BK280"/>
  <c r="J185"/>
  <c r="J624"/>
  <c r="BK435"/>
  <c r="J366"/>
  <c r="J704"/>
  <c r="J485"/>
  <c r="J152"/>
  <c r="BK619"/>
  <c r="BK459"/>
  <c r="J218"/>
  <c r="J712"/>
  <c r="BK538"/>
  <c r="J360"/>
  <c i="1" r="AS95"/>
  <c i="2" r="J178"/>
  <c r="J638"/>
  <c r="J353"/>
  <c r="J637"/>
  <c r="BK291"/>
  <c r="J703"/>
  <c r="BK603"/>
  <c r="J498"/>
  <c r="J362"/>
  <c i="3" r="J193"/>
  <c r="J143"/>
  <c r="J156"/>
  <c r="BK186"/>
  <c r="J138"/>
  <c r="J183"/>
  <c r="J154"/>
  <c r="BK149"/>
  <c r="BK151"/>
  <c r="BK171"/>
  <c r="J169"/>
  <c r="J155"/>
  <c i="2" r="BK610"/>
  <c r="J507"/>
  <c r="BK624"/>
  <c r="J435"/>
  <c r="BK356"/>
  <c r="J687"/>
  <c r="BK411"/>
  <c r="J477"/>
  <c r="J695"/>
  <c r="J291"/>
  <c r="J582"/>
  <c r="J425"/>
  <c r="J760"/>
  <c r="BK573"/>
  <c r="BK364"/>
  <c r="J146"/>
  <c r="BK707"/>
  <c r="J542"/>
  <c r="BK296"/>
  <c r="BK755"/>
  <c r="J597"/>
  <c r="J392"/>
  <c r="J750"/>
  <c r="BK668"/>
  <c r="BK362"/>
  <c r="BK201"/>
  <c r="J740"/>
  <c r="J596"/>
  <c r="J354"/>
  <c i="3" r="BK191"/>
  <c r="J149"/>
  <c r="J161"/>
  <c r="J178"/>
  <c r="BK169"/>
  <c r="BK176"/>
  <c r="BK184"/>
  <c r="J160"/>
  <c r="BK164"/>
  <c r="BK179"/>
  <c r="J153"/>
  <c r="BK154"/>
  <c r="BK159"/>
  <c i="2" r="J522"/>
  <c r="BK261"/>
  <c r="J623"/>
  <c r="BK421"/>
  <c r="J724"/>
  <c r="BK597"/>
  <c r="J387"/>
  <c r="BK683"/>
  <c r="BK460"/>
  <c r="BK353"/>
  <c r="BK759"/>
  <c r="BK547"/>
  <c r="BK454"/>
  <c r="J156"/>
  <c r="BK705"/>
  <c r="BK382"/>
  <c r="J755"/>
  <c r="J696"/>
  <c r="BK368"/>
  <c r="J226"/>
  <c r="J176"/>
  <c r="BK692"/>
  <c r="J610"/>
  <c r="BK403"/>
  <c i="3" r="J195"/>
  <c r="J189"/>
  <c r="BK138"/>
  <c r="BK172"/>
  <c r="BK178"/>
  <c r="J179"/>
  <c r="J148"/>
  <c i="2" r="BK702"/>
  <c r="BK543"/>
  <c r="BK156"/>
  <c r="BK452"/>
  <c r="J431"/>
  <c r="J285"/>
  <c r="BK724"/>
  <c r="BK569"/>
  <c r="BK462"/>
  <c r="BK408"/>
  <c r="J242"/>
  <c r="BK713"/>
  <c r="BK638"/>
  <c r="BK485"/>
  <c r="BK285"/>
  <c r="BK694"/>
  <c r="J552"/>
  <c r="J373"/>
  <c r="BK732"/>
  <c r="J489"/>
  <c r="BK687"/>
  <c r="BK429"/>
  <c r="BK218"/>
  <c r="J711"/>
  <c r="J619"/>
  <c r="J346"/>
  <c r="BK760"/>
  <c r="BK633"/>
  <c r="BK526"/>
  <c r="BK366"/>
  <c r="J201"/>
  <c r="BK664"/>
  <c r="J458"/>
  <c r="BK672"/>
  <c r="BK592"/>
  <c r="J467"/>
  <c r="J355"/>
  <c r="BK213"/>
  <c i="3" r="J175"/>
  <c r="BK156"/>
  <c r="BK192"/>
  <c r="J157"/>
  <c r="J135"/>
  <c r="BK161"/>
  <c r="J186"/>
  <c r="BK157"/>
  <c r="J134"/>
  <c r="J133"/>
  <c r="J165"/>
  <c r="J168"/>
  <c r="J181"/>
  <c r="J162"/>
  <c r="BK139"/>
  <c r="BK153"/>
  <c r="J176"/>
  <c i="2" l="1" r="BK140"/>
  <c r="J140"/>
  <c r="J98"/>
  <c r="R352"/>
  <c r="P430"/>
  <c r="BK461"/>
  <c r="J461"/>
  <c r="J108"/>
  <c r="P613"/>
  <c r="P714"/>
  <c r="BK754"/>
  <c r="J754"/>
  <c r="J117"/>
  <c r="T490"/>
  <c r="P140"/>
  <c r="R140"/>
  <c r="T140"/>
  <c r="T401"/>
  <c r="R430"/>
  <c r="P453"/>
  <c r="R461"/>
  <c r="T461"/>
  <c r="BK602"/>
  <c r="J602"/>
  <c r="J110"/>
  <c r="BK693"/>
  <c r="J693"/>
  <c r="J112"/>
  <c r="P706"/>
  <c r="P757"/>
  <c r="P352"/>
  <c r="BK430"/>
  <c r="J430"/>
  <c r="J105"/>
  <c r="P461"/>
  <c r="BK613"/>
  <c r="J613"/>
  <c r="J111"/>
  <c r="R693"/>
  <c r="T706"/>
  <c r="T757"/>
  <c r="R151"/>
  <c r="R139"/>
  <c r="P401"/>
  <c r="R410"/>
  <c r="R490"/>
  <c r="T602"/>
  <c r="BK714"/>
  <c r="J714"/>
  <c r="J114"/>
  <c r="R754"/>
  <c r="R751"/>
  <c i="3" r="BK137"/>
  <c r="J137"/>
  <c r="J101"/>
  <c r="T141"/>
  <c i="2" r="BK352"/>
  <c r="J352"/>
  <c r="J100"/>
  <c r="BK401"/>
  <c r="J401"/>
  <c r="J101"/>
  <c r="T430"/>
  <c r="P693"/>
  <c r="R706"/>
  <c r="P754"/>
  <c r="P751"/>
  <c i="3" r="R137"/>
  <c i="2" r="P151"/>
  <c r="P139"/>
  <c r="BK410"/>
  <c r="J410"/>
  <c r="J104"/>
  <c r="P490"/>
  <c r="R602"/>
  <c r="T693"/>
  <c r="T754"/>
  <c r="T751"/>
  <c i="3" r="T132"/>
  <c r="P150"/>
  <c i="2" r="BK151"/>
  <c r="J151"/>
  <c r="J99"/>
  <c r="P410"/>
  <c r="R453"/>
  <c r="T613"/>
  <c r="BK706"/>
  <c r="J706"/>
  <c r="J113"/>
  <c r="BK757"/>
  <c r="J757"/>
  <c r="J118"/>
  <c i="3" r="BK141"/>
  <c r="J141"/>
  <c r="J102"/>
  <c r="BK150"/>
  <c r="J150"/>
  <c r="J105"/>
  <c r="T170"/>
  <c i="2" r="T352"/>
  <c r="T410"/>
  <c r="BK453"/>
  <c r="J453"/>
  <c r="J107"/>
  <c r="T453"/>
  <c r="R613"/>
  <c r="R714"/>
  <c i="3" r="BK132"/>
  <c r="J132"/>
  <c r="J100"/>
  <c r="P141"/>
  <c r="BK146"/>
  <c r="J146"/>
  <c r="J104"/>
  <c r="R150"/>
  <c r="P170"/>
  <c r="R173"/>
  <c r="R132"/>
  <c r="T137"/>
  <c r="R146"/>
  <c r="T146"/>
  <c r="P173"/>
  <c i="2" r="T151"/>
  <c r="T139"/>
  <c r="R401"/>
  <c r="BK490"/>
  <c r="J490"/>
  <c r="J109"/>
  <c r="P602"/>
  <c r="T714"/>
  <c r="R757"/>
  <c i="3" r="P132"/>
  <c r="P137"/>
  <c r="R141"/>
  <c r="P146"/>
  <c r="T150"/>
  <c r="BK170"/>
  <c r="J170"/>
  <c r="J106"/>
  <c r="R170"/>
  <c r="BK173"/>
  <c r="J173"/>
  <c r="J107"/>
  <c r="T173"/>
  <c r="BK190"/>
  <c r="J190"/>
  <c r="J108"/>
  <c r="P190"/>
  <c r="R190"/>
  <c r="T190"/>
  <c i="2" r="BK407"/>
  <c r="J407"/>
  <c r="J102"/>
  <c i="3" r="BK144"/>
  <c r="J144"/>
  <c r="J103"/>
  <c i="2" r="BK451"/>
  <c r="J451"/>
  <c r="J106"/>
  <c r="BK752"/>
  <c r="J752"/>
  <c r="J116"/>
  <c i="3" r="F94"/>
  <c r="BE145"/>
  <c r="BE156"/>
  <c r="BE160"/>
  <c r="BE163"/>
  <c r="BE166"/>
  <c i="2" r="BK139"/>
  <c r="J139"/>
  <c r="J97"/>
  <c i="3" r="J91"/>
  <c r="BE133"/>
  <c r="BE138"/>
  <c r="BE161"/>
  <c r="BE183"/>
  <c r="BE186"/>
  <c r="BE191"/>
  <c i="2" r="BK409"/>
  <c r="J409"/>
  <c r="J103"/>
  <c i="3" r="BE135"/>
  <c r="BE167"/>
  <c r="BE169"/>
  <c r="BE188"/>
  <c r="J127"/>
  <c r="BE134"/>
  <c r="BE140"/>
  <c r="BE165"/>
  <c r="BE172"/>
  <c r="BE180"/>
  <c r="BE182"/>
  <c r="BE184"/>
  <c r="BE136"/>
  <c r="BE157"/>
  <c r="BE174"/>
  <c r="BE178"/>
  <c r="BE181"/>
  <c r="BE185"/>
  <c r="BE187"/>
  <c r="BE195"/>
  <c r="BE155"/>
  <c r="BE158"/>
  <c r="BE159"/>
  <c r="BE162"/>
  <c r="BE149"/>
  <c r="BE153"/>
  <c r="BE139"/>
  <c r="BE142"/>
  <c r="BE151"/>
  <c r="BE179"/>
  <c r="BE143"/>
  <c r="BE147"/>
  <c r="BE148"/>
  <c r="BE154"/>
  <c r="BE176"/>
  <c r="E85"/>
  <c r="BE164"/>
  <c r="BE152"/>
  <c r="BE171"/>
  <c r="BE175"/>
  <c r="BE192"/>
  <c r="BE193"/>
  <c r="BE168"/>
  <c r="BE177"/>
  <c r="BE189"/>
  <c r="BE194"/>
  <c i="2" r="E128"/>
  <c r="BE176"/>
  <c r="BE261"/>
  <c r="BE356"/>
  <c r="BE368"/>
  <c r="BE404"/>
  <c r="BE445"/>
  <c r="BE485"/>
  <c r="BE513"/>
  <c r="BE578"/>
  <c r="BE597"/>
  <c r="BE614"/>
  <c r="BE687"/>
  <c r="BE744"/>
  <c r="J89"/>
  <c r="BE164"/>
  <c r="BE247"/>
  <c r="BE253"/>
  <c r="BE350"/>
  <c r="BE360"/>
  <c r="BE373"/>
  <c r="BE638"/>
  <c r="BE702"/>
  <c r="BE753"/>
  <c r="BE756"/>
  <c r="F92"/>
  <c r="BE146"/>
  <c r="BE259"/>
  <c r="BE481"/>
  <c r="BE582"/>
  <c r="BE707"/>
  <c r="BE719"/>
  <c r="BE750"/>
  <c r="BE760"/>
  <c r="BE185"/>
  <c r="BE220"/>
  <c r="BE367"/>
  <c r="BE425"/>
  <c r="BE463"/>
  <c r="BE477"/>
  <c r="BE507"/>
  <c r="BE610"/>
  <c r="BE624"/>
  <c r="BE695"/>
  <c r="BE703"/>
  <c r="BE732"/>
  <c r="BE748"/>
  <c r="BE749"/>
  <c r="BE755"/>
  <c r="BE152"/>
  <c r="BE187"/>
  <c r="BE193"/>
  <c r="BE201"/>
  <c r="BE354"/>
  <c r="BE421"/>
  <c r="BE542"/>
  <c r="BE543"/>
  <c r="BE552"/>
  <c r="BE619"/>
  <c r="BE645"/>
  <c r="BE668"/>
  <c r="BE692"/>
  <c r="BE758"/>
  <c r="BE759"/>
  <c r="BE296"/>
  <c r="BE311"/>
  <c r="BE346"/>
  <c r="BE355"/>
  <c r="BE364"/>
  <c r="BE397"/>
  <c r="BE450"/>
  <c r="BE460"/>
  <c r="BE498"/>
  <c r="BE530"/>
  <c r="BE531"/>
  <c r="BE623"/>
  <c r="BE664"/>
  <c r="BE696"/>
  <c r="BE141"/>
  <c r="BE178"/>
  <c r="BE226"/>
  <c r="BE237"/>
  <c r="BE324"/>
  <c r="BE353"/>
  <c r="BE382"/>
  <c r="BE392"/>
  <c r="BE406"/>
  <c r="BE408"/>
  <c r="BE411"/>
  <c r="BE454"/>
  <c r="BE462"/>
  <c r="BE475"/>
  <c r="BE538"/>
  <c r="BE556"/>
  <c r="BE565"/>
  <c r="BE586"/>
  <c r="BE691"/>
  <c r="BE701"/>
  <c r="BE724"/>
  <c r="BE736"/>
  <c r="BE156"/>
  <c r="BE172"/>
  <c r="BE249"/>
  <c r="BE255"/>
  <c r="BE440"/>
  <c r="BE502"/>
  <c r="BE561"/>
  <c r="BE601"/>
  <c r="BE652"/>
  <c r="BE697"/>
  <c r="BE713"/>
  <c r="BE728"/>
  <c r="BE209"/>
  <c r="BE275"/>
  <c r="BE291"/>
  <c r="BE317"/>
  <c r="BE363"/>
  <c r="BE366"/>
  <c r="BE377"/>
  <c r="BE415"/>
  <c r="BE452"/>
  <c r="BE467"/>
  <c r="BE569"/>
  <c r="BE592"/>
  <c r="BE618"/>
  <c r="BE683"/>
  <c r="BE694"/>
  <c r="BE265"/>
  <c r="BE285"/>
  <c r="BE403"/>
  <c r="BE429"/>
  <c r="BE431"/>
  <c r="BE435"/>
  <c r="BE458"/>
  <c r="BE489"/>
  <c r="BE656"/>
  <c r="BE672"/>
  <c r="BE704"/>
  <c r="BE705"/>
  <c r="BE712"/>
  <c r="BE213"/>
  <c r="BE242"/>
  <c r="BE402"/>
  <c r="BE471"/>
  <c r="BE491"/>
  <c r="BE517"/>
  <c r="BE547"/>
  <c r="BE596"/>
  <c r="BE603"/>
  <c r="BE633"/>
  <c r="BE660"/>
  <c r="BE673"/>
  <c r="BE711"/>
  <c r="BE218"/>
  <c r="BE233"/>
  <c r="BE267"/>
  <c r="BE280"/>
  <c r="BE362"/>
  <c r="BE387"/>
  <c r="BE417"/>
  <c r="BE459"/>
  <c r="BE522"/>
  <c r="BE526"/>
  <c r="BE560"/>
  <c r="BE573"/>
  <c r="BE612"/>
  <c r="BE632"/>
  <c r="BE637"/>
  <c r="BE679"/>
  <c r="BE715"/>
  <c r="BE740"/>
  <c i="3" r="J36"/>
  <c i="1" r="AW97"/>
  <c i="2" r="F36"/>
  <c i="1" r="BC96"/>
  <c i="3" r="F39"/>
  <c i="1" r="BD97"/>
  <c i="2" r="F35"/>
  <c i="1" r="BB96"/>
  <c i="2" r="J34"/>
  <c i="1" r="AW96"/>
  <c i="2" r="F34"/>
  <c i="1" r="BA96"/>
  <c i="3" r="F38"/>
  <c i="1" r="BC97"/>
  <c i="2" r="F37"/>
  <c i="1" r="BD96"/>
  <c r="AS94"/>
  <c i="3" r="F36"/>
  <c i="1" r="BA97"/>
  <c i="3" r="F37"/>
  <c i="1" r="BB97"/>
  <c i="2" l="1" r="R409"/>
  <c r="R138"/>
  <c r="P409"/>
  <c r="P138"/>
  <c i="1" r="AU96"/>
  <c i="3" r="T131"/>
  <c r="T130"/>
  <c r="P131"/>
  <c r="P130"/>
  <c i="1" r="AU97"/>
  <c i="3" r="R131"/>
  <c r="R130"/>
  <c i="2" r="T409"/>
  <c r="T138"/>
  <c r="BK751"/>
  <c r="J751"/>
  <c r="J115"/>
  <c i="3" r="BK131"/>
  <c r="J131"/>
  <c r="J99"/>
  <c i="2" r="BK138"/>
  <c r="J138"/>
  <c r="J96"/>
  <c r="F33"/>
  <c i="1" r="AZ96"/>
  <c i="2" r="J33"/>
  <c i="1" r="AV96"/>
  <c r="AT96"/>
  <c r="BD95"/>
  <c r="BD94"/>
  <c r="W33"/>
  <c i="3" r="J35"/>
  <c i="1" r="AV97"/>
  <c r="AT97"/>
  <c r="BA95"/>
  <c r="BA94"/>
  <c r="AW94"/>
  <c r="AK30"/>
  <c r="BB95"/>
  <c r="AX95"/>
  <c r="BC95"/>
  <c r="BC94"/>
  <c r="AY94"/>
  <c i="3" r="F35"/>
  <c i="1" r="AZ97"/>
  <c i="3" l="1" r="BK130"/>
  <c r="J130"/>
  <c r="J98"/>
  <c i="1" r="AU95"/>
  <c r="AU94"/>
  <c r="AZ95"/>
  <c r="AZ94"/>
  <c r="AV94"/>
  <c r="AK29"/>
  <c r="AW95"/>
  <c r="BB94"/>
  <c r="W31"/>
  <c r="W32"/>
  <c r="W30"/>
  <c r="AY95"/>
  <c i="2" r="J30"/>
  <c i="1" r="AG96"/>
  <c i="2" l="1" r="J39"/>
  <c i="1" r="AN96"/>
  <c i="3" r="J32"/>
  <c i="1" r="AG97"/>
  <c r="AX94"/>
  <c r="AV95"/>
  <c r="AT95"/>
  <c r="AT94"/>
  <c r="W29"/>
  <c i="3" l="1" r="J41"/>
  <c i="1" r="AN97"/>
  <c r="AG95"/>
  <c r="AG94"/>
  <c r="AK26"/>
  <c r="AK35"/>
  <c r="AN9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<sst xmlns="http://schemas.openxmlformats.org/spreadsheetml/2006/main">
  <si>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</si>
  <si>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</si>
  <si>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</si>
  <si>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</si>
  <si>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</si>
  <si>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{129c20bd-f23e-4f9d-bfb7-a0734324ee5d}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</si>
  <si>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</si>
  <si>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</si>
  <si>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</si>
  <si>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</si>
  <si>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</si>
  <si>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</si>
  <si>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</si>
  <si>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</si>
  <si>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SK23060-B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</si>
  <si>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</si>
  <si>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</si>
  <si>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Snížení energetické náročnosti budov v nemocnici Nový Bydžov - Objekt vrátnice</t>
  </si>
  <si>
    <t>KSO:</t>
  </si>
  <si>
    <t>CC-CZ:</t>
  </si>
  <si>
    <t>Místo:</t>
  </si>
  <si>
    <t xml:space="preserve"> </t>
  </si>
  <si>
    <t>Datum:</t>
  </si>
  <si>
    <t>26. 7. 2024</t>
  </si>
  <si>
    <t>Zadavatel:</t>
  </si>
  <si>
    <t>IČ:</t>
  </si>
  <si>
    <t>Královéhradecký kraj</t>
  </si>
  <si>
    <t>DIČ:</t>
  </si>
  <si>
    <t>Uchazeč:</t>
  </si>
  <si>
    <t>Vyplň údaj</t>
  </si>
  <si>
    <t>Projektant:</t>
  </si>
  <si>
    <t>ATELIER H1 &amp; ATELIER HÁJEK s.r.o.</t>
  </si>
  <si>
    <t>True</t>
  </si>
  <si>
    <t>Zpracovatel:</t>
  </si>
  <si>
    <t>Martin škrabal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</si>
  <si>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</si>
  <si>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</si>
  <si>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</si>
  <si>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</si>
  <si>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</si>
  <si>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</si>
  <si>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</si>
  <si>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</si>
  <si>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</si>
  <si>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</si>
  <si>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</si>
  <si>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</si>
  <si>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</si>
  <si>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</si>
  <si>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</si>
  <si>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</si>
  <si>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</si>
  <si>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</si>
  <si>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</si>
  <si>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</si>
  <si>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</si>
  <si>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</si>
  <si>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</si>
  <si>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</si>
  <si>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</si>
  <si>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</si>
  <si>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</si>
  <si>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</si>
  <si>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</si>
  <si>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</si>
  <si>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</si>
  <si>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</si>
  <si>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</si>
  <si>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</si>
  <si>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</si>
  <si>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</si>
  <si>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</si>
  <si>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</si>
  <si>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</si>
  <si>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</si>
  <si>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</si>
  <si>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</si>
  <si>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</si>
  <si>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</si>
  <si>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</si>
  <si>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B</t>
  </si>
  <si>
    <t xml:space="preserve">Objekt vrátnice (st.p.č. 1303) </t>
  </si>
  <si>
    <t>STA</t>
  </si>
  <si>
    <t>1</t>
  </si>
  <si>
    <t>{2b7cb9c6-a088-4d99-8ea4-b372755ee085}</t>
  </si>
  <si>
    <t>2</t>
  </si>
  <si>
    <t>/</t>
  </si>
  <si>
    <t>Soupis</t>
  </si>
  <si>
    <t>###NOINSERT###</t>
  </si>
  <si>
    <t>EL.B</t>
  </si>
  <si>
    <t>Elektroinstalace</t>
  </si>
  <si>
    <t>{99f6c36b-49d7-4f37-b0b2-e96a01af5bc1}</t>
  </si>
  <si>
    <t>KRYCÍ LIST SOUPISU PRACÍ</t>
  </si>
  <si>
    <t>Objekt:</t>
  </si>
  <si>
    <t xml:space="preserve">B - Objekt vrátnice (st.p.č. 1303)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</si>
  <si>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</si>
  <si>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</si>
  <si>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</si>
  <si>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</si>
  <si>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</si>
  <si>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</si>
  <si>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</si>
  <si>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</si>
  <si>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</si>
  <si>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</si>
  <si>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</si>
  <si>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</si>
  <si>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</si>
  <si>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</si>
  <si>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741 - Elektroinstalace - silnoproud</t>
  </si>
  <si>
    <t xml:space="preserve">    751 - Vzduchotechnika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</si>
  <si>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</si>
  <si>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</si>
  <si>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</si>
  <si>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</si>
  <si>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</si>
  <si>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784 - Dokončovací práce - malby a tapety</t>
  </si>
  <si>
    <t xml:space="preserve">    786 - Dokončovací práce - čalounické úpravy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</si>
  <si>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</si>
  <si>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</si>
  <si>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</si>
  <si>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</si>
  <si>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</si>
  <si>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</si>
  <si>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</si>
  <si>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</si>
  <si>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</si>
  <si>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</si>
  <si>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</si>
  <si>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</si>
  <si>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</si>
  <si>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</si>
  <si>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</si>
  <si>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</si>
  <si>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</si>
  <si>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</si>
  <si>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</si>
  <si>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</si>
  <si>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</si>
  <si>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</si>
  <si>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</si>
  <si>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314231164</t>
  </si>
  <si>
    <t>Zdivo komínů a ventilací z cihel plných lícových P 60 dl 290 mm na MVC včetně spárování</t>
  </si>
  <si>
    <t>m3</t>
  </si>
  <si>
    <t>CS ÚRS 2024 01</t>
  </si>
  <si>
    <t>4</t>
  </si>
  <si>
    <t>1830296411</t>
  </si>
  <si>
    <t>VV</t>
  </si>
  <si>
    <t>0,46*2,35</t>
  </si>
  <si>
    <t>0,36*2,35</t>
  </si>
  <si>
    <t>Mezisoučet</t>
  </si>
  <si>
    <t>Součet</t>
  </si>
  <si>
    <t>316381115</t>
  </si>
  <si>
    <t>Komínové krycí desky tl přes 50 do 80 mm z betonu tř. C 12/15 až C 16/20 s přesahy do 70 mm</t>
  </si>
  <si>
    <t>m2</t>
  </si>
  <si>
    <t>1824288838</t>
  </si>
  <si>
    <t>0,5</t>
  </si>
  <si>
    <t>0,4</t>
  </si>
  <si>
    <t>6</t>
  </si>
  <si>
    <t>Úpravy povrchů, podlahy a osazování výplní</t>
  </si>
  <si>
    <t>619995001</t>
  </si>
  <si>
    <t>Začištění omítek kolem oken, dveří, podlah nebo obkladů</t>
  </si>
  <si>
    <t>m</t>
  </si>
  <si>
    <t>-1596034711</t>
  </si>
  <si>
    <t>100,78+60,52</t>
  </si>
  <si>
    <t>621131321</t>
  </si>
  <si>
    <t>Penetrační nátěr vnějších podhledů nanášený strojně</t>
  </si>
  <si>
    <t>2050588366</t>
  </si>
  <si>
    <t>"lodžie MW 180" 5,56</t>
  </si>
  <si>
    <t>"stříška lodžie MW 180" 1,67</t>
  </si>
  <si>
    <t>"římsa MW 180" 13,26</t>
  </si>
  <si>
    <t>"stříška z boku MW 180" 12,5</t>
  </si>
  <si>
    <t>"stříška vstup MW 100" 1,29</t>
  </si>
  <si>
    <t>5</t>
  </si>
  <si>
    <t>621151031</t>
  </si>
  <si>
    <t>Penetrační silikonový nátěr vnějších pastovitých tenkovrstvých omítek podhledů</t>
  </si>
  <si>
    <t>1659228294</t>
  </si>
  <si>
    <t>621221021</t>
  </si>
  <si>
    <t>Montáž kontaktního zateplení vnějších podhledů lepením a mechanickým kotvením desek z minerální vlny s podélnou orientací do betonu a zdiva tl přes 80 do 120 mm</t>
  </si>
  <si>
    <t>1203054143</t>
  </si>
  <si>
    <t>7</t>
  </si>
  <si>
    <t>M</t>
  </si>
  <si>
    <t>63142025</t>
  </si>
  <si>
    <t>deska tepelně izolační minerální kontaktních fasád podélné vlákno λ=0,035-0,036 tl 100mm</t>
  </si>
  <si>
    <t>8</t>
  </si>
  <si>
    <t>-505805591</t>
  </si>
  <si>
    <t>1,29*1,05 'Přepočtené koeficientem množství</t>
  </si>
  <si>
    <t>621221041</t>
  </si>
  <si>
    <t>Montáž kontaktního zateplení vnějších podhledů lepením a mechanickým kotvením TI z minerální vlny s podélnou orientací do betonu a zdiva tl přes 160 do 200 mm</t>
  </si>
  <si>
    <t>-2007853350</t>
  </si>
  <si>
    <t>9</t>
  </si>
  <si>
    <t>63142030</t>
  </si>
  <si>
    <t>deska tepelně izolační minerální kontaktních fasád podélné vlákno λ=0,035-0,036 tl 180mm</t>
  </si>
  <si>
    <t>-707157957</t>
  </si>
  <si>
    <t>32,99*1,05 'Přepočtené koeficientem množství</t>
  </si>
  <si>
    <t>10</t>
  </si>
  <si>
    <t>621325101</t>
  </si>
  <si>
    <t>Oprava vnější vápenocementové hladké omítky složitosti 1 podhledů v rozsahu do 10 %</t>
  </si>
  <si>
    <t>-562267789</t>
  </si>
  <si>
    <t>"podhled lodžie" 5,8</t>
  </si>
  <si>
    <t>"podhled - stříšky" 1,68+2,6+14,3</t>
  </si>
  <si>
    <t>"římsa" 64,85*0,2</t>
  </si>
  <si>
    <t>11</t>
  </si>
  <si>
    <t>621531012</t>
  </si>
  <si>
    <t>Tenkovrstvá silikonová zatíraná omítka zrnitost 1,5 mm vnějších podhledů</t>
  </si>
  <si>
    <t>-973236469</t>
  </si>
  <si>
    <t>622131321</t>
  </si>
  <si>
    <t>Penetrační nátěr vnějších stěn nanášený strojně</t>
  </si>
  <si>
    <t>-470814220</t>
  </si>
  <si>
    <t>"MW 40 + silikonová omítka" 3,35</t>
  </si>
  <si>
    <t>"špalety MW 40 + silikonová omítka" 7,1</t>
  </si>
  <si>
    <t>"MW 180 + silikonová omítka" 342,5</t>
  </si>
  <si>
    <t xml:space="preserve">"MW 140 + soklová omítka"  27,7</t>
  </si>
  <si>
    <t>"XPS 140 + soklová omítka" 14,1</t>
  </si>
  <si>
    <t>13</t>
  </si>
  <si>
    <t>622142001</t>
  </si>
  <si>
    <t>Sklovláknité pletivo vnějších stěn vtlačené do tmelu</t>
  </si>
  <si>
    <t>1702464527</t>
  </si>
  <si>
    <t>"špalety" 26,38+1,5</t>
  </si>
  <si>
    <t>14</t>
  </si>
  <si>
    <t>622143004</t>
  </si>
  <si>
    <t>Montáž omítkových samolepících začišťovacích profilů pro spojení s okenním rámem</t>
  </si>
  <si>
    <t>1150091356</t>
  </si>
  <si>
    <t>100,78*2</t>
  </si>
  <si>
    <t>60,52*2</t>
  </si>
  <si>
    <t>15</t>
  </si>
  <si>
    <t>59051476</t>
  </si>
  <si>
    <t>profil začišťovací PVC 9mm s výztužnou tkaninou pro ostění ETICS</t>
  </si>
  <si>
    <t>1736667703</t>
  </si>
  <si>
    <t>322,6*1,05 'Přepočtené koeficientem množství</t>
  </si>
  <si>
    <t>16</t>
  </si>
  <si>
    <t>622151021</t>
  </si>
  <si>
    <t>Penetrační akrylátový nátěr vnějších mozaikových tenkovrstvých omítek stěn</t>
  </si>
  <si>
    <t>-882444419</t>
  </si>
  <si>
    <t>"špalety" 1,5</t>
  </si>
  <si>
    <t>17</t>
  </si>
  <si>
    <t>622151031</t>
  </si>
  <si>
    <t>Penetrační silikonový nátěr vnějších pastovitých tenkovrstvých omítek stěn</t>
  </si>
  <si>
    <t>-1374514965</t>
  </si>
  <si>
    <t>"špalety" 26,4</t>
  </si>
  <si>
    <t>18</t>
  </si>
  <si>
    <t>622211031</t>
  </si>
  <si>
    <t>Montáž kontaktního zateplení vnějších stěn lepením a mechanickým kotvením polystyrénových desek do betonu a zdiva tl přes 120 do 160 mm</t>
  </si>
  <si>
    <t>-2079224043</t>
  </si>
  <si>
    <t>19</t>
  </si>
  <si>
    <t>28376424x</t>
  </si>
  <si>
    <t>deska XPS hrana polodrážková a hladký povrch 300kPA λ=0,034 tl 140mm</t>
  </si>
  <si>
    <t>-2143775925</t>
  </si>
  <si>
    <t>14,1*1,05 'Přepočtené koeficientem množství</t>
  </si>
  <si>
    <t>20</t>
  </si>
  <si>
    <t>622221001</t>
  </si>
  <si>
    <t>Montáž kontaktního zateplení vnějších stěn lepením a mechanickým kotvením desek z minerální vlny s podélnou orientací do zdiva a betonu tl do 40 mm</t>
  </si>
  <si>
    <t>-530977653</t>
  </si>
  <si>
    <t>63142020x</t>
  </si>
  <si>
    <t>deska tepelně izolační minerální kontaktních fasád podélné vlákno λ=0,034 tl 40mm</t>
  </si>
  <si>
    <t>-821085167</t>
  </si>
  <si>
    <t>10,45*1,05 'Přepočtené koeficientem množství</t>
  </si>
  <si>
    <t>22</t>
  </si>
  <si>
    <t>622221031</t>
  </si>
  <si>
    <t>Montáž kontaktního zateplení vnějších stěn lepením a mechanickým kotvením TI z minerální vlny s podélnou orientací do zdiva a betonu tl přes 120 do 160 mm</t>
  </si>
  <si>
    <t>-966347130</t>
  </si>
  <si>
    <t>23</t>
  </si>
  <si>
    <t>63152265</t>
  </si>
  <si>
    <t>deska tepelně izolační minerální kontaktních fasád podélné vlákno λ=0,034 tl 140mm</t>
  </si>
  <si>
    <t>-792037389</t>
  </si>
  <si>
    <t>27,7*1,05 'Přepočtené koeficientem množství</t>
  </si>
  <si>
    <t>24</t>
  </si>
  <si>
    <t>622221041</t>
  </si>
  <si>
    <t>Montáž kontaktního zateplení vnějších stěn lepením a mechanickým kotvením desek z minerální vlny s podélnou orientací do zdiva a betonu tl přes 160 do 200mm</t>
  </si>
  <si>
    <t>1225518966</t>
  </si>
  <si>
    <t>25</t>
  </si>
  <si>
    <t>-1051906430</t>
  </si>
  <si>
    <t>342,5*1,05 'Přepočtené koeficientem množství</t>
  </si>
  <si>
    <t>26</t>
  </si>
  <si>
    <t>622252001</t>
  </si>
  <si>
    <t>Montáž profilů kontaktního zateplení připevněných mechanicky</t>
  </si>
  <si>
    <t>-585579122</t>
  </si>
  <si>
    <t>53,1</t>
  </si>
  <si>
    <t>27</t>
  </si>
  <si>
    <t>59051655</t>
  </si>
  <si>
    <t>profil zakládací Al tl 0,7mm pro ETICS pro izolant tl 180mm</t>
  </si>
  <si>
    <t>253389765</t>
  </si>
  <si>
    <t>53,1*1,05 'Přepočtené koeficientem množství</t>
  </si>
  <si>
    <t>28</t>
  </si>
  <si>
    <t>622252002</t>
  </si>
  <si>
    <t>Montáž profilů kontaktního zateplení lepených</t>
  </si>
  <si>
    <t>1709434173</t>
  </si>
  <si>
    <t>"ostění" 101,6</t>
  </si>
  <si>
    <t>"nadpraží" 55,68</t>
  </si>
  <si>
    <t>"parapet" 52,19</t>
  </si>
  <si>
    <t>"rohy" 32,99</t>
  </si>
  <si>
    <t>"okapnice" 76,96</t>
  </si>
  <si>
    <t>29</t>
  </si>
  <si>
    <t>63127464</t>
  </si>
  <si>
    <t>profil rohový Al 15x15mm s výztužnou tkaninou š 100mm pro ETICS</t>
  </si>
  <si>
    <t>-384594195</t>
  </si>
  <si>
    <t>30</t>
  </si>
  <si>
    <t>28342205</t>
  </si>
  <si>
    <t>profil začišťovací PVC 6mm s výztužnou tkaninou pro ostění ETICS</t>
  </si>
  <si>
    <t>-983686134</t>
  </si>
  <si>
    <t>101,6*1,05 'Přepočtené koeficientem množství</t>
  </si>
  <si>
    <t>31</t>
  </si>
  <si>
    <t>59051510</t>
  </si>
  <si>
    <t>profil začišťovací s okapnicí PVC s výztužnou tkaninou pro nadpraží ETICS</t>
  </si>
  <si>
    <t>2118680302</t>
  </si>
  <si>
    <t>132,64*1,05 'Přepočtené koeficientem množství</t>
  </si>
  <si>
    <t>32</t>
  </si>
  <si>
    <t>59051512</t>
  </si>
  <si>
    <t>profil začišťovací s okapnicí PVC s výztužnou tkaninou pro parapet ETICS</t>
  </si>
  <si>
    <t>1946308276</t>
  </si>
  <si>
    <t>52,19*1,05 'Přepočtené koeficientem množství</t>
  </si>
  <si>
    <t>33</t>
  </si>
  <si>
    <t>622325101</t>
  </si>
  <si>
    <t>Oprava vnější vápenocementové hladké omítky složitosti 1 stěn v rozsahu do 10 %</t>
  </si>
  <si>
    <t>-683430857</t>
  </si>
  <si>
    <t>"Z" 155,6-2,4*6-0,3*2-3,65*3-0,49*4-0,73-0,3-1,15*2+1,2*2,75-0,8*2,1*2</t>
  </si>
  <si>
    <t>"J" 57,65-2,45*2-0,88</t>
  </si>
  <si>
    <t>"V" 151,65-3,65*8-5,4-1,36*2-0,65-0,46-0,21-0,4</t>
  </si>
  <si>
    <t>"S" 80,1-4,8</t>
  </si>
  <si>
    <t>"špalety"</t>
  </si>
  <si>
    <t>(2,27+1,6*2)*0,06*11</t>
  </si>
  <si>
    <t>(1,445+1,055+2,4*2)*0,06</t>
  </si>
  <si>
    <t>(3+1,6*2)*0,06</t>
  </si>
  <si>
    <t>(0,65+0,75*2)*0,04*4</t>
  </si>
  <si>
    <t>(1,5+1,6*2)*0,06*7</t>
  </si>
  <si>
    <t>(1,5+0,715*2)*0,06*2</t>
  </si>
  <si>
    <t>34</t>
  </si>
  <si>
    <t>622511102</t>
  </si>
  <si>
    <t>Tenkovrstvá akrylátová mozaiková jemnozrnná omítka vnějších stěn</t>
  </si>
  <si>
    <t>-1547515235</t>
  </si>
  <si>
    <t>35</t>
  </si>
  <si>
    <t>622531012</t>
  </si>
  <si>
    <t>Tenkovrstvá silikonová zatíraná omítka zrnitost 1,5 mm vnějších stěn</t>
  </si>
  <si>
    <t>-592012855</t>
  </si>
  <si>
    <t>36</t>
  </si>
  <si>
    <t>629995101</t>
  </si>
  <si>
    <t>Očištění vnějších ploch tlakovou vodou</t>
  </si>
  <si>
    <t>-2144175650</t>
  </si>
  <si>
    <t>"stříšky" 1,68+2,6+14,3</t>
  </si>
  <si>
    <t>37</t>
  </si>
  <si>
    <t>636311111</t>
  </si>
  <si>
    <t>Kladení dlažby z betonových dlaždic 40x40 cm na sucho na terče z umělé hmoty do výšky do 25 mm</t>
  </si>
  <si>
    <t>57408904</t>
  </si>
  <si>
    <t>"lodžie" 7,4</t>
  </si>
  <si>
    <t>38</t>
  </si>
  <si>
    <t>59246002</t>
  </si>
  <si>
    <t>dlažba plošná terasová betonová 400x400mm tl 40mm</t>
  </si>
  <si>
    <t>159081158</t>
  </si>
  <si>
    <t>7,4*1,02 'Přepočtené koeficientem množství</t>
  </si>
  <si>
    <t>Ostatní konstrukce a práce, bourání</t>
  </si>
  <si>
    <t>39</t>
  </si>
  <si>
    <t>01/O</t>
  </si>
  <si>
    <t>Označení nemocnice "H" dle specifikace</t>
  </si>
  <si>
    <t>ks</t>
  </si>
  <si>
    <t>-1410581206</t>
  </si>
  <si>
    <t>40</t>
  </si>
  <si>
    <t>9-01</t>
  </si>
  <si>
    <t>Demontáž a zpětná montáž prvků na fasádě - svítidla, označníky, větrací mřížky</t>
  </si>
  <si>
    <t>soubor</t>
  </si>
  <si>
    <t>808453371</t>
  </si>
  <si>
    <t>41</t>
  </si>
  <si>
    <t>9-02</t>
  </si>
  <si>
    <t>Stavební přípomoce</t>
  </si>
  <si>
    <t>hod</t>
  </si>
  <si>
    <t>1835525711</t>
  </si>
  <si>
    <t>42</t>
  </si>
  <si>
    <t>941211111</t>
  </si>
  <si>
    <t>Montáž lešení řadového rámového lehkého zatížení do 200 kg/m2 š od 0,6 do 0,9 m v do 10 m</t>
  </si>
  <si>
    <t>-2129943099</t>
  </si>
  <si>
    <t>493,1</t>
  </si>
  <si>
    <t>43</t>
  </si>
  <si>
    <t>941211211</t>
  </si>
  <si>
    <t>Příplatek k lešení řadovému rámovému lehkému do 200 kg/m2 š od 0,6 do 0,9 m v do 10 m za každý den použití</t>
  </si>
  <si>
    <t>-1661313037</t>
  </si>
  <si>
    <t>493,1*60 'Přepočtené koeficientem množství</t>
  </si>
  <si>
    <t>44</t>
  </si>
  <si>
    <t>941211811</t>
  </si>
  <si>
    <t>Demontáž lešení řadového rámového lehkého zatížení do 200 kg/m2 š od 0,6 do 0,9 m v do 10 m</t>
  </si>
  <si>
    <t>1317791260</t>
  </si>
  <si>
    <t>45</t>
  </si>
  <si>
    <t>944511111</t>
  </si>
  <si>
    <t>Montáž ochranné sítě z textilie z umělých vláken</t>
  </si>
  <si>
    <t>-1924482860</t>
  </si>
  <si>
    <t>46</t>
  </si>
  <si>
    <t>944511211</t>
  </si>
  <si>
    <t>Příplatek k ochranné síti za každý den použití</t>
  </si>
  <si>
    <t>841029535</t>
  </si>
  <si>
    <t>47</t>
  </si>
  <si>
    <t>944511811</t>
  </si>
  <si>
    <t>Demontáž ochranné sítě z textilie z umělých vláken</t>
  </si>
  <si>
    <t>-1606563532</t>
  </si>
  <si>
    <t>48</t>
  </si>
  <si>
    <t>949101111</t>
  </si>
  <si>
    <t>Lešení pomocné pro objekty pozemních staveb s lešeňovou podlahou v do 1,9 m zatížení do 150 kg/m2</t>
  </si>
  <si>
    <t>2045227183</t>
  </si>
  <si>
    <t>49</t>
  </si>
  <si>
    <t>962032631</t>
  </si>
  <si>
    <t>Bourání zdiva komínového z cihel pálených, šamotových nebo vápenopískových na MV nebo MVC</t>
  </si>
  <si>
    <t>1568142789</t>
  </si>
  <si>
    <t>50</t>
  </si>
  <si>
    <t>965081313</t>
  </si>
  <si>
    <t>Bourání podlah z dlaždic betonových, teracových nebo čedičových tl do 20 mm plochy přes 1 m2</t>
  </si>
  <si>
    <t>1334527736</t>
  </si>
  <si>
    <t>"2NP" 7,05</t>
  </si>
  <si>
    <t>51</t>
  </si>
  <si>
    <t>968062354</t>
  </si>
  <si>
    <t>Vybourání dřevěných rámů oken dvojitých včetně křídel pl do 1 m2</t>
  </si>
  <si>
    <t>967737662</t>
  </si>
  <si>
    <t>"1PP" 1,4*0,6+1,6*0,46+0,64*0,46</t>
  </si>
  <si>
    <t>"1NP" 0,65*0,75*4</t>
  </si>
  <si>
    <t>52</t>
  </si>
  <si>
    <t>968062355</t>
  </si>
  <si>
    <t>Vybourání dřevěných rámů oken dvojitých včetně křídel pl do 2 m2</t>
  </si>
  <si>
    <t>1306533795</t>
  </si>
  <si>
    <t>"1PP" 2,27*0,6*2</t>
  </si>
  <si>
    <t>"2NP" 0,8*2,1*2+1,7*0,715*2</t>
  </si>
  <si>
    <t>53</t>
  </si>
  <si>
    <t>968062356</t>
  </si>
  <si>
    <t>Vybourání dřevěných rámů oken dvojitých včetně křídel pl do 4 m2</t>
  </si>
  <si>
    <t>87251021</t>
  </si>
  <si>
    <t>"1NP" 2,27*1,6*4+2,28*1,6+1,5*1,6*5+1,445*1,6</t>
  </si>
  <si>
    <t>"2NP" 2,27*1,6*6+1,5*1,6*3</t>
  </si>
  <si>
    <t>54</t>
  </si>
  <si>
    <t>968062357</t>
  </si>
  <si>
    <t>Vybourání dřevěných rámů oken dvojitých včetně křídel pl přes 4 m2</t>
  </si>
  <si>
    <t>-934701175</t>
  </si>
  <si>
    <t>"1NP" 3*1,6</t>
  </si>
  <si>
    <t>"2NP" 1,6*3,4</t>
  </si>
  <si>
    <t>55</t>
  </si>
  <si>
    <t>968072456</t>
  </si>
  <si>
    <t>Vybourání kovových dveřních zárubní pl přes 2 m2</t>
  </si>
  <si>
    <t>-90316951</t>
  </si>
  <si>
    <t>"1NP" 1,67*2,3+1,055*2+1*2,4</t>
  </si>
  <si>
    <t>997</t>
  </si>
  <si>
    <t>Přesun sutě</t>
  </si>
  <si>
    <t>56</t>
  </si>
  <si>
    <t>997013152</t>
  </si>
  <si>
    <t>Vnitrostaveništní doprava suti a vybouraných hmot pro budovy v přes 6 do 9 m s omezením mechanizace</t>
  </si>
  <si>
    <t>t</t>
  </si>
  <si>
    <t>-1889831168</t>
  </si>
  <si>
    <t>57</t>
  </si>
  <si>
    <t>997013501</t>
  </si>
  <si>
    <t>Odvoz suti a vybouraných hmot na skládku nebo meziskládku do 1 km se složením</t>
  </si>
  <si>
    <t>-202806866</t>
  </si>
  <si>
    <t>58</t>
  </si>
  <si>
    <t>997013509</t>
  </si>
  <si>
    <t>Příplatek k odvozu suti a vybouraných hmot na skládku ZKD 1 km přes 1 km</t>
  </si>
  <si>
    <t>-1910918047</t>
  </si>
  <si>
    <t>10,469*9 'Přepočtené koeficientem množství</t>
  </si>
  <si>
    <t>59</t>
  </si>
  <si>
    <t>997013871</t>
  </si>
  <si>
    <t>Poplatek za uložení stavebního odpadu na recyklační skládce (skládkovné) směsného stavebního a demoličního kód odpadu 17 09 04</t>
  </si>
  <si>
    <t>1993932438</t>
  </si>
  <si>
    <t>998</t>
  </si>
  <si>
    <t>Přesun hmot</t>
  </si>
  <si>
    <t>60</t>
  </si>
  <si>
    <t>998011002</t>
  </si>
  <si>
    <t>Přesun hmot pro budovy zděné v přes 6 do 12 m</t>
  </si>
  <si>
    <t>-1392644659</t>
  </si>
  <si>
    <t>PSV</t>
  </si>
  <si>
    <t>Práce a dodávky PSV</t>
  </si>
  <si>
    <t>712</t>
  </si>
  <si>
    <t>Povlakové krytiny</t>
  </si>
  <si>
    <t>61</t>
  </si>
  <si>
    <t>712361701</t>
  </si>
  <si>
    <t>Provedení povlakové krytiny střech do 10° fólií položenou volně s přilepením spojů</t>
  </si>
  <si>
    <t>1904543588</t>
  </si>
  <si>
    <t>"lodžie" 7,4+14,65*0,3</t>
  </si>
  <si>
    <t>62</t>
  </si>
  <si>
    <t>28342411</t>
  </si>
  <si>
    <t>fólie hydroizolační střešní mPVC s nakašírovaným PES rounem určená k lepení tl 1,5mm</t>
  </si>
  <si>
    <t>1051393422</t>
  </si>
  <si>
    <t>11,795*1,1655 'Přepočtené koeficientem množství</t>
  </si>
  <si>
    <t>63</t>
  </si>
  <si>
    <t>712363352</t>
  </si>
  <si>
    <t>Povlakové krytiny střech do 10° z tvarovaných poplastovaných lišt délky 2 m koutová lišta vnitřní rš 100 mm</t>
  </si>
  <si>
    <t>1114883347</t>
  </si>
  <si>
    <t>"lodžie" 8,85</t>
  </si>
  <si>
    <t>64</t>
  </si>
  <si>
    <t>712363353</t>
  </si>
  <si>
    <t>Povlakové krytiny střech do 10° z tvarovaných poplastovaných lišt délky 2 m koutová lišta vnější rš 100 mm</t>
  </si>
  <si>
    <t>-599453913</t>
  </si>
  <si>
    <t>"lodžie" 5,8</t>
  </si>
  <si>
    <t>65</t>
  </si>
  <si>
    <t>712363354</t>
  </si>
  <si>
    <t>Povlakové krytiny střech do 10° z tvarovaných poplastovaných lišt délky 2 m stěnová lišta vyhnutá rš 70 mm</t>
  </si>
  <si>
    <t>1163589286</t>
  </si>
  <si>
    <t>66</t>
  </si>
  <si>
    <t>998712202</t>
  </si>
  <si>
    <t>Přesun hmot procentní pro krytiny povlakové v objektech v přes 6 do 12 m</t>
  </si>
  <si>
    <t>%</t>
  </si>
  <si>
    <t>304656557</t>
  </si>
  <si>
    <t>713</t>
  </si>
  <si>
    <t>Izolace tepelné</t>
  </si>
  <si>
    <t>67</t>
  </si>
  <si>
    <t>713114313</t>
  </si>
  <si>
    <t>Tepelná foukaná izolace skelná vlákna standardní objemová hmotnost vodorovná volná tl přes 250 do 300 mm</t>
  </si>
  <si>
    <t>-1644785456</t>
  </si>
  <si>
    <t>215,1*0,3</t>
  </si>
  <si>
    <t>68</t>
  </si>
  <si>
    <t>713141131</t>
  </si>
  <si>
    <t>Montáž izolace tepelné střech plochých lepené za studena plně 1 vrstva rohoží, pásů, dílců, desek</t>
  </si>
  <si>
    <t>241559580</t>
  </si>
  <si>
    <t>"lodžie" 8,25</t>
  </si>
  <si>
    <t>"stříšky" 1,26+12,5</t>
  </si>
  <si>
    <t>69</t>
  </si>
  <si>
    <t>63151498x</t>
  </si>
  <si>
    <t>deska tepelně izolační minerální plochých střech vrchní vrstva 100kPa λ=0,038-0,039 tl 60mm</t>
  </si>
  <si>
    <t>-1015203188</t>
  </si>
  <si>
    <t>8,25*1,05 'Přepočtené koeficientem množství</t>
  </si>
  <si>
    <t>70</t>
  </si>
  <si>
    <t>63151644</t>
  </si>
  <si>
    <t>deska tepelně izolační minerální plochých střech spodní vrstva kolmé vlákno 50kPa λ=0,041 tl 100mm</t>
  </si>
  <si>
    <t>-336860083</t>
  </si>
  <si>
    <t>13,76*1,05 'Přepočtené koeficientem množství</t>
  </si>
  <si>
    <t>71</t>
  </si>
  <si>
    <t>998713202</t>
  </si>
  <si>
    <t>Přesun hmot procentní pro izolace tepelné v objektech v přes 6 do 12 m</t>
  </si>
  <si>
    <t>1890958696</t>
  </si>
  <si>
    <t>741</t>
  </si>
  <si>
    <t>Elektroinstalace - silnoproud</t>
  </si>
  <si>
    <t>72</t>
  </si>
  <si>
    <t>741211811</t>
  </si>
  <si>
    <t>Demontáž rozvodnic kovových pod omítkou s krytím do IPx4 plochou do 0,2 m2</t>
  </si>
  <si>
    <t>kus</t>
  </si>
  <si>
    <t>-423474439</t>
  </si>
  <si>
    <t>751</t>
  </si>
  <si>
    <t>Vzduchotechnika</t>
  </si>
  <si>
    <t>73</t>
  </si>
  <si>
    <t>751398025</t>
  </si>
  <si>
    <t>Montáž větrací mřížky stěnové přes 0,200 m2</t>
  </si>
  <si>
    <t>-408244622</t>
  </si>
  <si>
    <t>"02z" 2</t>
  </si>
  <si>
    <t>74</t>
  </si>
  <si>
    <t>02z</t>
  </si>
  <si>
    <t>větrací stěnová mřížka ocelová 450x500 mm oboustranná dle specifikace</t>
  </si>
  <si>
    <t>381723053</t>
  </si>
  <si>
    <t>75</t>
  </si>
  <si>
    <t>751398825</t>
  </si>
  <si>
    <t>Demontáž větrací mřížky stěnové průřezu přes 0,200 m2</t>
  </si>
  <si>
    <t>612845149</t>
  </si>
  <si>
    <t>76</t>
  </si>
  <si>
    <t>998751201</t>
  </si>
  <si>
    <t>Přesun hmot procentní pro vzduchotechniku v objektech v do 12 m</t>
  </si>
  <si>
    <t>1818427133</t>
  </si>
  <si>
    <t>762</t>
  </si>
  <si>
    <t>Konstrukce tesařské</t>
  </si>
  <si>
    <t>77</t>
  </si>
  <si>
    <t>762083111</t>
  </si>
  <si>
    <t>Impregnace řeziva proti dřevokaznému hmyzu a houbám máčením třída ohrožení 1 a 2</t>
  </si>
  <si>
    <t>-895539117</t>
  </si>
  <si>
    <t>78</t>
  </si>
  <si>
    <t>762332931</t>
  </si>
  <si>
    <t>Montáž doplnění části střešní vazby hranoly nehoblovanými průřezové pl do 120 cm2</t>
  </si>
  <si>
    <t>249329912</t>
  </si>
  <si>
    <t>0,72*2</t>
  </si>
  <si>
    <t>79</t>
  </si>
  <si>
    <t>60512125</t>
  </si>
  <si>
    <t>hranol stavební řezivo průřezu do 120cm2 do dl 6m</t>
  </si>
  <si>
    <t>-1386797105</t>
  </si>
  <si>
    <t>1,44*0,08*0,09</t>
  </si>
  <si>
    <t>80</t>
  </si>
  <si>
    <t>762341675</t>
  </si>
  <si>
    <t>Montáž bednění štítových okapových říms z dřevotřískových na pero a drážku</t>
  </si>
  <si>
    <t>-274652831</t>
  </si>
  <si>
    <t>81</t>
  </si>
  <si>
    <t>60722232</t>
  </si>
  <si>
    <t>deska dřevotřísková surová 925x2050mm tl 19mm - vodovzdorná, P+D</t>
  </si>
  <si>
    <t>1460094343</t>
  </si>
  <si>
    <t>13,76*1,1 'Přepočtené koeficientem množství</t>
  </si>
  <si>
    <t>82</t>
  </si>
  <si>
    <t>762341811</t>
  </si>
  <si>
    <t>Demontáž bednění střech z prken</t>
  </si>
  <si>
    <t>967786455</t>
  </si>
  <si>
    <t>0,7*0,6</t>
  </si>
  <si>
    <t>83</t>
  </si>
  <si>
    <t>762341931</t>
  </si>
  <si>
    <t>Vyřezání části bednění střech z prken tl do 32 mm pl jednotlivě do 1 m2</t>
  </si>
  <si>
    <t>1579100344</t>
  </si>
  <si>
    <t>0,6*2+0,7*2</t>
  </si>
  <si>
    <t>84</t>
  </si>
  <si>
    <t>762395000</t>
  </si>
  <si>
    <t>Spojovací prostředky krovů, bednění, laťování, nadstřešních konstrukcí</t>
  </si>
  <si>
    <t>-1372554571</t>
  </si>
  <si>
    <t>0,01+13,76*0,019</t>
  </si>
  <si>
    <t>85</t>
  </si>
  <si>
    <t>998762202</t>
  </si>
  <si>
    <t>Přesun hmot procentní pro kce tesařské v objektech v přes 6 do 12 m</t>
  </si>
  <si>
    <t>-1304663490</t>
  </si>
  <si>
    <t>764</t>
  </si>
  <si>
    <t>Konstrukce klempířské</t>
  </si>
  <si>
    <t>86</t>
  </si>
  <si>
    <t>764001821</t>
  </si>
  <si>
    <t>Demontáž krytiny ze svitků nebo tabulí do suti</t>
  </si>
  <si>
    <t>774785198</t>
  </si>
  <si>
    <t>27,6/cos(15)*2</t>
  </si>
  <si>
    <t>(47,15*2-0,36-0,48)/cos(11)</t>
  </si>
  <si>
    <t>87</t>
  </si>
  <si>
    <t>764001881</t>
  </si>
  <si>
    <t>Demontáž nároží z hřebenáčů do suti</t>
  </si>
  <si>
    <t>-17026834</t>
  </si>
  <si>
    <t>42,5</t>
  </si>
  <si>
    <t>88</t>
  </si>
  <si>
    <t>764002811</t>
  </si>
  <si>
    <t>Demontáž okapového plechu do suti v krytině povlakové</t>
  </si>
  <si>
    <t>-260368420</t>
  </si>
  <si>
    <t>"lodžie" 5,45</t>
  </si>
  <si>
    <t>"stříška" 17,4</t>
  </si>
  <si>
    <t>89</t>
  </si>
  <si>
    <t>764002851</t>
  </si>
  <si>
    <t>Demontáž oplechování parapetů do suti</t>
  </si>
  <si>
    <t>2090649517</t>
  </si>
  <si>
    <t>"1PP" 2,27*2+0,64+1,6+1,4</t>
  </si>
  <si>
    <t>"1NP" 1,5*5+2,27*4+2,28+1,445+3+1,055+0,65*4</t>
  </si>
  <si>
    <t>"2NP" 1,5*3+2,27*6+1,6+1,5*2</t>
  </si>
  <si>
    <t>90</t>
  </si>
  <si>
    <t>764002871</t>
  </si>
  <si>
    <t>Demontáž lemování zdí do suti</t>
  </si>
  <si>
    <t>1125779290</t>
  </si>
  <si>
    <t>14,2+14,2</t>
  </si>
  <si>
    <t>91</t>
  </si>
  <si>
    <t>764002881</t>
  </si>
  <si>
    <t>Demontáž lemování střešních prostupů do suti</t>
  </si>
  <si>
    <t>1609527258</t>
  </si>
  <si>
    <t>2,5*0,5</t>
  </si>
  <si>
    <t>3*0,5</t>
  </si>
  <si>
    <t>92</t>
  </si>
  <si>
    <t>764004801</t>
  </si>
  <si>
    <t>Demontáž podokapního žlabu do suti</t>
  </si>
  <si>
    <t>1152002872</t>
  </si>
  <si>
    <t>67,5</t>
  </si>
  <si>
    <t>93</t>
  </si>
  <si>
    <t>764004861</t>
  </si>
  <si>
    <t>Demontáž svodu do suti</t>
  </si>
  <si>
    <t>1218482560</t>
  </si>
  <si>
    <t>4*8</t>
  </si>
  <si>
    <t>94</t>
  </si>
  <si>
    <t>764042419</t>
  </si>
  <si>
    <t>Strukturovaná oddělovací rohož s integrovanou pojistnou hydroizolací jakékoliv rš</t>
  </si>
  <si>
    <t>-624215536</t>
  </si>
  <si>
    <t>95</t>
  </si>
  <si>
    <t>764141511</t>
  </si>
  <si>
    <t>Krytina střechy rovné drážkováním ze svitků z TiZn plechu s povrchovou úpravou rš 670 mm sklonu do 30°</t>
  </si>
  <si>
    <t>450738893</t>
  </si>
  <si>
    <t>(47,15*2-0,36-0,48-0,7*0,6)/cos(11)</t>
  </si>
  <si>
    <t>96</t>
  </si>
  <si>
    <t>764203152</t>
  </si>
  <si>
    <t>Montáž střešního výlezu pro krytinu skládanou nebo plechovou</t>
  </si>
  <si>
    <t>1293754824</t>
  </si>
  <si>
    <t>97</t>
  </si>
  <si>
    <t>03z</t>
  </si>
  <si>
    <t>Výlez na střechu 600x700 mm, plný, výklopný, konstrukce dřevěná opláštěná hliníkovým plechem</t>
  </si>
  <si>
    <t>1653635515</t>
  </si>
  <si>
    <t>98</t>
  </si>
  <si>
    <t>764241506</t>
  </si>
  <si>
    <t>Oplechování větraného hřebene s větrací mřížkou z TiZn plechu s povrchovou úpravou rš 500 mm</t>
  </si>
  <si>
    <t>23638942</t>
  </si>
  <si>
    <t>"11k" 42,5</t>
  </si>
  <si>
    <t>99</t>
  </si>
  <si>
    <t>764242532</t>
  </si>
  <si>
    <t>Oplechování rovné okapové hrany z TiZn plechu s povrchovou úpravou rš 200 mm</t>
  </si>
  <si>
    <t>1663073824</t>
  </si>
  <si>
    <t>"07k" 17,4</t>
  </si>
  <si>
    <t>"08k" 66,8</t>
  </si>
  <si>
    <t>100</t>
  </si>
  <si>
    <t>764242536x</t>
  </si>
  <si>
    <t>Oplechování rovné okapové hrany z TiZn plechu s povrchovou úpravou rš 460 mm</t>
  </si>
  <si>
    <t>555403683</t>
  </si>
  <si>
    <t>"06k" 5,19+0,33</t>
  </si>
  <si>
    <t>101</t>
  </si>
  <si>
    <t>764244507</t>
  </si>
  <si>
    <t>Oplechování horních ploch a nadezdívek bez rohů z TiZn plechu s povrchovou úpravou kotvené rš 670 mm</t>
  </si>
  <si>
    <t>1974456719</t>
  </si>
  <si>
    <t>"15k" 1,15*2</t>
  </si>
  <si>
    <t>102</t>
  </si>
  <si>
    <t>764245546</t>
  </si>
  <si>
    <t>Příplatek za zvýšenou pracnost při oplechování rohů nadezdívek z TiZn plechu s povrchovou úpravou rš přes 400 mm</t>
  </si>
  <si>
    <t>-176061380</t>
  </si>
  <si>
    <t>103</t>
  </si>
  <si>
    <t>764246503x</t>
  </si>
  <si>
    <t>Oplechování parapetů rovných mechanicky kotvené z TiZn plechu s povrchovou úpravou rš 270 mm</t>
  </si>
  <si>
    <t>-17167468</t>
  </si>
  <si>
    <t>"02k" 1,52+1,32+0,56</t>
  </si>
  <si>
    <t>104</t>
  </si>
  <si>
    <t>764246504x</t>
  </si>
  <si>
    <t>Oplechování parapetů rovných mechanicky kotvené z TiZn plechu s povrchovou úpravou rš 320 mm</t>
  </si>
  <si>
    <t>-1431901521</t>
  </si>
  <si>
    <t>"04k" 1,52</t>
  </si>
  <si>
    <t>105</t>
  </si>
  <si>
    <t>764246505x</t>
  </si>
  <si>
    <t>Oplechování parapetů rovných mechanicky kotvené z TiZn plechu s povrchovou úpravou rš 340 mm</t>
  </si>
  <si>
    <t>244423435</t>
  </si>
  <si>
    <t>"01k" 2,19*2</t>
  </si>
  <si>
    <t>106</t>
  </si>
  <si>
    <t>764246505x1</t>
  </si>
  <si>
    <t>Oplechování parapetů rovných mechanicky kotvené z TiZn plechu s povrchovou úpravou rš 360 mm</t>
  </si>
  <si>
    <t>707216801</t>
  </si>
  <si>
    <t>"03k" 2,92*5+2,19*10+1,42*11+0,57*4</t>
  </si>
  <si>
    <t>"05k" 1,15*2</t>
  </si>
  <si>
    <t>107</t>
  </si>
  <si>
    <t>764341503x</t>
  </si>
  <si>
    <t>Lemování rovných zdí střech s krytinou prejzovou nebo vlnitou z TiZn plechu s povrchovou úpravou rš 200 mm</t>
  </si>
  <si>
    <t>2001003493</t>
  </si>
  <si>
    <t>"14k" 14,2</t>
  </si>
  <si>
    <t>108</t>
  </si>
  <si>
    <t>764341504x</t>
  </si>
  <si>
    <t>Lemování rovných zdí střech s krytinou prejzovou nebo vlnitou z TiZn plechu s povrchovou úpravou rš 270 mm</t>
  </si>
  <si>
    <t>-1796440468</t>
  </si>
  <si>
    <t>"13k" 14,2</t>
  </si>
  <si>
    <t>109</t>
  </si>
  <si>
    <t>764344512</t>
  </si>
  <si>
    <t>Lemování prostupů střech s krytinou skládanou nebo plechovou bez lišty z TiZn plechu s povrchovou úpravou</t>
  </si>
  <si>
    <t>1832241467</t>
  </si>
  <si>
    <t>"12k"</t>
  </si>
  <si>
    <t>110</t>
  </si>
  <si>
    <t>764541405x</t>
  </si>
  <si>
    <t xml:space="preserve">Žlab podokapní půlkruhový z TiZn  plechu rš 330 mm včetně nátěru</t>
  </si>
  <si>
    <t>-664146510</t>
  </si>
  <si>
    <t>"09k" 67,5</t>
  </si>
  <si>
    <t>111</t>
  </si>
  <si>
    <t>764541425x</t>
  </si>
  <si>
    <t xml:space="preserve">Roh nebo kout půlkruhového podokapního žlabu z TiZn  plechu rš 330 mm včetně nátěru</t>
  </si>
  <si>
    <t>2108747112</t>
  </si>
  <si>
    <t>112</t>
  </si>
  <si>
    <t>764541446x</t>
  </si>
  <si>
    <t>Kotlík oválný (trychtýřový) pro podokapní žlaby z TiZn plechu 330/100 mm včetně nátěru</t>
  </si>
  <si>
    <t>1743796681</t>
  </si>
  <si>
    <t>"10k" 4*8</t>
  </si>
  <si>
    <t>113</t>
  </si>
  <si>
    <t>998764202</t>
  </si>
  <si>
    <t>Přesun hmot procentní pro konstrukce klempířské v objektech v přes 6 do 12 m</t>
  </si>
  <si>
    <t>786401583</t>
  </si>
  <si>
    <t>765</t>
  </si>
  <si>
    <t>Krytina skládaná</t>
  </si>
  <si>
    <t>114</t>
  </si>
  <si>
    <t>765191001</t>
  </si>
  <si>
    <t>Montáž pojistné hydroizolační nebo parotěsné fólie kladené ve sklonu do 20° lepením na bednění nebo izolaci</t>
  </si>
  <si>
    <t>1694203655</t>
  </si>
  <si>
    <t>115</t>
  </si>
  <si>
    <t>28329036</t>
  </si>
  <si>
    <t>fólie kontaktní difuzně propustná pro doplňkovou hydroizolační vrstvu, třívrstvá mikroporézní PP 150g/m2 s integrovanou samolepící páskou</t>
  </si>
  <si>
    <t>1465122627</t>
  </si>
  <si>
    <t>165,688*1,1 'Přepočtené koeficientem množství</t>
  </si>
  <si>
    <t>116</t>
  </si>
  <si>
    <t>998765202</t>
  </si>
  <si>
    <t>Přesun hmot procentní pro krytiny skládané v objektech v přes 6 do 12 m</t>
  </si>
  <si>
    <t>-872906070</t>
  </si>
  <si>
    <t>766</t>
  </si>
  <si>
    <t>Konstrukce truhlářské</t>
  </si>
  <si>
    <t>117</t>
  </si>
  <si>
    <t>766123510</t>
  </si>
  <si>
    <t>Montáž stěn celozasklených v do 2,75 m</t>
  </si>
  <si>
    <t>-1430095322</t>
  </si>
  <si>
    <t>"01/T" (1,8+1,9)*2,65</t>
  </si>
  <si>
    <t>118</t>
  </si>
  <si>
    <t>O1/T</t>
  </si>
  <si>
    <t>Plastová z části prosklená stěna dle specifikace včetně dveří a okénka</t>
  </si>
  <si>
    <t>-1071748971</t>
  </si>
  <si>
    <t>119</t>
  </si>
  <si>
    <t>766622131</t>
  </si>
  <si>
    <t>Montáž plastových oken plochy přes 1 m2 otevíravých v do 1,5 m s rámem do zdiva</t>
  </si>
  <si>
    <t>261607185</t>
  </si>
  <si>
    <t>"09" 1,5*0,765*2</t>
  </si>
  <si>
    <t>120</t>
  </si>
  <si>
    <t>61140052</t>
  </si>
  <si>
    <t>okno plastové otevíravé/sklopné trojsklo přes plochu 1m2 do v 1,5m</t>
  </si>
  <si>
    <t>-1680983086</t>
  </si>
  <si>
    <t>121</t>
  </si>
  <si>
    <t>766622132</t>
  </si>
  <si>
    <t>Montáž plastových oken plochy přes 1 m2 otevíravých v do 2,5 m s rámem do zdiva</t>
  </si>
  <si>
    <t>1803247178</t>
  </si>
  <si>
    <t>"05" 2,27*1,6*11</t>
  </si>
  <si>
    <t>"06" 3*1,6*1</t>
  </si>
  <si>
    <t>"07" 1,5*1,6*8</t>
  </si>
  <si>
    <t>"10" 0,8*1,97*2</t>
  </si>
  <si>
    <t>"12" 1,44*1,52+1,06*2,45</t>
  </si>
  <si>
    <t>122</t>
  </si>
  <si>
    <t>61140054</t>
  </si>
  <si>
    <t>okno plastové otevíravé/sklopné trojsklo přes plochu 1m2 v 1,5-2,5m</t>
  </si>
  <si>
    <t>-1610716597</t>
  </si>
  <si>
    <t>123</t>
  </si>
  <si>
    <t>766622133</t>
  </si>
  <si>
    <t>Montáž plastových oken plochy přes 1 m2 otevíravých v přes 2,5 m s rámem do zdiva</t>
  </si>
  <si>
    <t>1834271604</t>
  </si>
  <si>
    <t>"13" 1,6*3,4</t>
  </si>
  <si>
    <t>124</t>
  </si>
  <si>
    <t>61140056</t>
  </si>
  <si>
    <t>okno plastové otevíravé/sklopné trojsklo přes plochu 1m2 přes v 2,5m</t>
  </si>
  <si>
    <t>56283410</t>
  </si>
  <si>
    <t>125</t>
  </si>
  <si>
    <t>766622216</t>
  </si>
  <si>
    <t>Montáž plastových oken plochy do 1 m2 otevíravých s rámem do zdiva</t>
  </si>
  <si>
    <t>-1308051483</t>
  </si>
  <si>
    <t>"02" 1</t>
  </si>
  <si>
    <t>"03" 1</t>
  </si>
  <si>
    <t>"04" 1</t>
  </si>
  <si>
    <t>"08" 4</t>
  </si>
  <si>
    <t>126</t>
  </si>
  <si>
    <t>61140050</t>
  </si>
  <si>
    <t>okno plastové otevíravé/sklopné trojsklo do plochy 1m2</t>
  </si>
  <si>
    <t>1249636414</t>
  </si>
  <si>
    <t>"02" 1*1,4*0,6</t>
  </si>
  <si>
    <t>"03" 1*1,6*0,46</t>
  </si>
  <si>
    <t>"04" 1*0,64*0,46</t>
  </si>
  <si>
    <t>"08" 4*0,65*0,75</t>
  </si>
  <si>
    <t>127</t>
  </si>
  <si>
    <t>766629413</t>
  </si>
  <si>
    <t>Příplatek k montáži oken za izolaci pro rovné ostění fólie připojovací spára do 35 mm</t>
  </si>
  <si>
    <t>-396188403</t>
  </si>
  <si>
    <t>100,78+60,52+57,85</t>
  </si>
  <si>
    <t>128</t>
  </si>
  <si>
    <t>766660421</t>
  </si>
  <si>
    <t>Montáž vchodových dveří včetně rámu jednokřídlových s nadsvětlíkem do zdiva</t>
  </si>
  <si>
    <t>800950528</t>
  </si>
  <si>
    <t>"13" 1</t>
  </si>
  <si>
    <t>129</t>
  </si>
  <si>
    <t>61140503</t>
  </si>
  <si>
    <t>dveře jednokřídlé plastové s dekorem prosklené max rozměru otvoru 2,42m2</t>
  </si>
  <si>
    <t>-1621579545</t>
  </si>
  <si>
    <t>1*2,45</t>
  </si>
  <si>
    <t>130</t>
  </si>
  <si>
    <t>766660451</t>
  </si>
  <si>
    <t>Montáž vchodových dveří včetně rámu dvoukřídlových bez nadsvětlíku do zdiva</t>
  </si>
  <si>
    <t>-209024728</t>
  </si>
  <si>
    <t>"11" 1</t>
  </si>
  <si>
    <t>131</t>
  </si>
  <si>
    <t>61140509</t>
  </si>
  <si>
    <t>dveře dvoukřídlé plastové s dekorem prosklené max rozměru otvoru 4,84m2</t>
  </si>
  <si>
    <t>1674346460</t>
  </si>
  <si>
    <t>1,67*2,3</t>
  </si>
  <si>
    <t>132</t>
  </si>
  <si>
    <t>766691811</t>
  </si>
  <si>
    <t>Demontáž parapetních desek dřevěných nebo plastových šířky do 300 mm</t>
  </si>
  <si>
    <t>174033761</t>
  </si>
  <si>
    <t>133</t>
  </si>
  <si>
    <t>766694116</t>
  </si>
  <si>
    <t>Montáž parapetních desek dřevěných nebo plastových š do 30 cm</t>
  </si>
  <si>
    <t>-1920594231</t>
  </si>
  <si>
    <t>"01p" 3,2*1+2,5*5+1,75*5+1,5*4</t>
  </si>
  <si>
    <t>"02p" 0,85</t>
  </si>
  <si>
    <t>"03p" 1,6</t>
  </si>
  <si>
    <t>134</t>
  </si>
  <si>
    <t>60794101</t>
  </si>
  <si>
    <t>parapet dřevotřískový vnitřní povrch laminátový š 200mm</t>
  </si>
  <si>
    <t>-1387751582</t>
  </si>
  <si>
    <t>135</t>
  </si>
  <si>
    <t>60794102</t>
  </si>
  <si>
    <t>parapet dřevotřískový vnitřní povrch laminátový š 260mm</t>
  </si>
  <si>
    <t>1355768038</t>
  </si>
  <si>
    <t>136</t>
  </si>
  <si>
    <t>60794103</t>
  </si>
  <si>
    <t>parapet dřevotřískový vnitřní povrch laminátový š 300mm</t>
  </si>
  <si>
    <t>252599149</t>
  </si>
  <si>
    <t>137</t>
  </si>
  <si>
    <t>60794121</t>
  </si>
  <si>
    <t>koncovka PVC k parapetním dřevotřískovým deskám 600mm</t>
  </si>
  <si>
    <t>-1851687672</t>
  </si>
  <si>
    <t>138</t>
  </si>
  <si>
    <t>998766202</t>
  </si>
  <si>
    <t>Přesun hmot procentní pro kce truhlářské v objektech v přes 6 do 12 m</t>
  </si>
  <si>
    <t>-1087416670</t>
  </si>
  <si>
    <t>767</t>
  </si>
  <si>
    <t>Konstrukce zámečnické</t>
  </si>
  <si>
    <t>139</t>
  </si>
  <si>
    <t>05.z</t>
  </si>
  <si>
    <t xml:space="preserve">Anténí stožár dle specifikace </t>
  </si>
  <si>
    <t>22561977</t>
  </si>
  <si>
    <t>140</t>
  </si>
  <si>
    <t>06.z</t>
  </si>
  <si>
    <t xml:space="preserve">Střešní průchodka SLP kabelů  dle specifikace </t>
  </si>
  <si>
    <t>1263642734</t>
  </si>
  <si>
    <t>141</t>
  </si>
  <si>
    <t>07.z</t>
  </si>
  <si>
    <t xml:space="preserve">nerezový fasádní držák vlajek, 2 žerdě dle specifikace </t>
  </si>
  <si>
    <t>-1588440442</t>
  </si>
  <si>
    <t>142</t>
  </si>
  <si>
    <t>767161812</t>
  </si>
  <si>
    <t>Demontáž zábradlí rovného rozebíratelného hmotnosti 1 m zábradlí přes 20 kg do suti</t>
  </si>
  <si>
    <t>-1872212498</t>
  </si>
  <si>
    <t>"lodžie" 5,4</t>
  </si>
  <si>
    <t>143</t>
  </si>
  <si>
    <t>767162116</t>
  </si>
  <si>
    <t>Montáž hliníkového zábradlí balkónového nebo lodžiového rovného s výplní včetně dodávky kotevních prvků délky přes 5 do 6 m</t>
  </si>
  <si>
    <t>-784819766</t>
  </si>
  <si>
    <t>144</t>
  </si>
  <si>
    <t>01z</t>
  </si>
  <si>
    <t>Vnější zábradlí lodžie dle specifikace včetně povrchové úpravy</t>
  </si>
  <si>
    <t>882749139</t>
  </si>
  <si>
    <t>145</t>
  </si>
  <si>
    <t>767821112</t>
  </si>
  <si>
    <t>Montáž poštovní schránky zavěšené</t>
  </si>
  <si>
    <t>-1385604826</t>
  </si>
  <si>
    <t>146</t>
  </si>
  <si>
    <t>767821812</t>
  </si>
  <si>
    <t>Demontáž poštovní schránky zavěšené</t>
  </si>
  <si>
    <t>-195197266</t>
  </si>
  <si>
    <t>147</t>
  </si>
  <si>
    <t>998767202</t>
  </si>
  <si>
    <t>Přesun hmot procentní pro zámečnické konstrukce v objektech v přes 6 do 12 m</t>
  </si>
  <si>
    <t>-1227622195</t>
  </si>
  <si>
    <t>784</t>
  </si>
  <si>
    <t>Dokončovací práce - malby a tapety</t>
  </si>
  <si>
    <t>148</t>
  </si>
  <si>
    <t>784111001</t>
  </si>
  <si>
    <t>Oprášení (ometení ) podkladu v místnostech v do 3,80 m</t>
  </si>
  <si>
    <t>-2026518192</t>
  </si>
  <si>
    <t>(100,78+60,52)*0,5+20</t>
  </si>
  <si>
    <t>149</t>
  </si>
  <si>
    <t>784161411</t>
  </si>
  <si>
    <t>Celoplošné vyrovnání podkladu sádrovou stěrkou v místnostech v do 3,80 m</t>
  </si>
  <si>
    <t>-919810289</t>
  </si>
  <si>
    <t>150</t>
  </si>
  <si>
    <t>784181101</t>
  </si>
  <si>
    <t>Základní akrylátová jednonásobná bezbarvá penetrace podkladu v místnostech v do 3,80 m</t>
  </si>
  <si>
    <t>1406206918</t>
  </si>
  <si>
    <t>151</t>
  </si>
  <si>
    <t>784221101</t>
  </si>
  <si>
    <t>Dvojnásobné bílé malby ze směsí za sucha dobře otěruvzdorných v místnostech do 3,80 m</t>
  </si>
  <si>
    <t>-548337703</t>
  </si>
  <si>
    <t>786</t>
  </si>
  <si>
    <t>Dokončovací práce - čalounické úpravy</t>
  </si>
  <si>
    <t>152</t>
  </si>
  <si>
    <t>786623001</t>
  </si>
  <si>
    <t>Montáž venkovní žaluzie do okenního nebo dveřního otvoru na rám ovládané manuálně pl do 4 m2</t>
  </si>
  <si>
    <t>1575235120</t>
  </si>
  <si>
    <t>"01ž" 11+8+1</t>
  </si>
  <si>
    <t>153</t>
  </si>
  <si>
    <t>55342505</t>
  </si>
  <si>
    <t>žaluzie Z-90 ovládaná klikou včetně příslušenství plochy do 2,5m2</t>
  </si>
  <si>
    <t>-582427856</t>
  </si>
  <si>
    <t>1,4*1,6*1</t>
  </si>
  <si>
    <t>1,5*1,6*8</t>
  </si>
  <si>
    <t>154</t>
  </si>
  <si>
    <t>55342508</t>
  </si>
  <si>
    <t>žaluzie Z-90 ovládaná klikou včetně příslušenství plochy do 4,0m2</t>
  </si>
  <si>
    <t>1657730922</t>
  </si>
  <si>
    <t>2,27*1,6*11</t>
  </si>
  <si>
    <t>155</t>
  </si>
  <si>
    <t>786623003</t>
  </si>
  <si>
    <t>Montáž venkovní žaluzie do okenního nebo dveřního otvoru na rám ovládané manuálně pl přes 4 do 6 m2</t>
  </si>
  <si>
    <t>1832485062</t>
  </si>
  <si>
    <t>"01ž" 1</t>
  </si>
  <si>
    <t>156</t>
  </si>
  <si>
    <t>55342509</t>
  </si>
  <si>
    <t>žaluzie Z-90 ovládaná klikou včetně příslušenství plochy do 5,0m2</t>
  </si>
  <si>
    <t>1226306779</t>
  </si>
  <si>
    <t>3*1,6</t>
  </si>
  <si>
    <t>157</t>
  </si>
  <si>
    <t>786623041</t>
  </si>
  <si>
    <t>Montáž žaluziové schránky venkovní žaluzie osazené do okenního nebo dveřního otvoru dl přes 1300 do 2400 mm</t>
  </si>
  <si>
    <t>698940617</t>
  </si>
  <si>
    <t>11+8+1</t>
  </si>
  <si>
    <t>158</t>
  </si>
  <si>
    <t>28376719</t>
  </si>
  <si>
    <t>kryt podomítkový PUR s izolací XPS 30 mm včetně kotvení pro žaluzii plochy do 3,0m2 š do 2,0m</t>
  </si>
  <si>
    <t>238726773</t>
  </si>
  <si>
    <t>8+1</t>
  </si>
  <si>
    <t>159</t>
  </si>
  <si>
    <t>28376723</t>
  </si>
  <si>
    <t>kryt podomítkový PUR s izolací XPS 30 mm včetně kotvení pro žaluzii plochy do 4,0m2 š do 2,0m</t>
  </si>
  <si>
    <t>2096070347</t>
  </si>
  <si>
    <t>160</t>
  </si>
  <si>
    <t>786623043</t>
  </si>
  <si>
    <t>Montáž žaluziové schránky venkovní žaluzie osazené do okenního nebo dveřního otvoru dl přes 2400 do 4000 mm</t>
  </si>
  <si>
    <t>723091306</t>
  </si>
  <si>
    <t>161</t>
  </si>
  <si>
    <t>28376728</t>
  </si>
  <si>
    <t>kryt podomítkový PUR s izolací XPS 30 mm včetně kotvení pro žaluzii plochy do 5,0m2 š do 3,0m</t>
  </si>
  <si>
    <t>853423895</t>
  </si>
  <si>
    <t>162</t>
  </si>
  <si>
    <t>998786202</t>
  </si>
  <si>
    <t>Přesun hmot procentní pro stínění a čalounické úpravy v objektech v přes 6 do 12 m</t>
  </si>
  <si>
    <t>-94635493</t>
  </si>
  <si>
    <t>VRN</t>
  </si>
  <si>
    <t>Vedlejší rozpočtové náklady</t>
  </si>
  <si>
    <t>VRN1</t>
  </si>
  <si>
    <t>Průzkumné, geodetické a projektové práce</t>
  </si>
  <si>
    <t>163</t>
  </si>
  <si>
    <t>013254000</t>
  </si>
  <si>
    <t>Dokumentace skutečného provedení stavby</t>
  </si>
  <si>
    <t>1024</t>
  </si>
  <si>
    <t>608067747</t>
  </si>
  <si>
    <t>VRN3</t>
  </si>
  <si>
    <t>Zařízení staveniště</t>
  </si>
  <si>
    <t>164</t>
  </si>
  <si>
    <t>030001000</t>
  </si>
  <si>
    <t>1546443412</t>
  </si>
  <si>
    <t>165</t>
  </si>
  <si>
    <t>03-01</t>
  </si>
  <si>
    <t>Plachtování při realizaci střechy proti zatečení</t>
  </si>
  <si>
    <t>-800245316</t>
  </si>
  <si>
    <t>VRN4</t>
  </si>
  <si>
    <t>Inženýrská činnost</t>
  </si>
  <si>
    <t>166</t>
  </si>
  <si>
    <t>041403000</t>
  </si>
  <si>
    <t>Koordinátor BOZP na staveništi</t>
  </si>
  <si>
    <t>1870989071</t>
  </si>
  <si>
    <t>167</t>
  </si>
  <si>
    <t>043002000x</t>
  </si>
  <si>
    <t>Zkoušky a ostatní měření</t>
  </si>
  <si>
    <t>-314313814</t>
  </si>
  <si>
    <t>168</t>
  </si>
  <si>
    <t>045002000</t>
  </si>
  <si>
    <t>Kompletační a koordinační činnost</t>
  </si>
  <si>
    <t>229235792</t>
  </si>
  <si>
    <t>Soupis:</t>
  </si>
  <si>
    <t>EL.B - Elektroinstalace</t>
  </si>
  <si>
    <t>D1 - Montážní materiál a práce</t>
  </si>
  <si>
    <t xml:space="preserve">    D2 - KRABICE + úložný materiál</t>
  </si>
  <si>
    <t xml:space="preserve">    D3 - KABELY A VODIČE - VČETNĚ UKONČENÍ A PROŘEZU</t>
  </si>
  <si>
    <t xml:space="preserve">    D4 - SVORKY , SVORKOVNICE a UCPÁVKY</t>
  </si>
  <si>
    <t xml:space="preserve">    D5 - UKONČENÍ VODIČŮ</t>
  </si>
  <si>
    <t xml:space="preserve">    D6 - ZÁSUVKY A SPÍNAČE - KOMPLETNÍ VČETNĚ RÁMEČKŮ A STROJKŮ</t>
  </si>
  <si>
    <t xml:space="preserve">    D7 - Bleskosvod a uzemnění</t>
  </si>
  <si>
    <t xml:space="preserve">    D8 - SVÍTIDLA</t>
  </si>
  <si>
    <t xml:space="preserve">    D9 - HZS</t>
  </si>
  <si>
    <t xml:space="preserve">    D10 - Výkopové práce                                                </t>
  </si>
  <si>
    <t>D1</t>
  </si>
  <si>
    <t>Montážní materiál a práce</t>
  </si>
  <si>
    <t>D2</t>
  </si>
  <si>
    <t>KRABICE + úložný materiál</t>
  </si>
  <si>
    <t>Pol1</t>
  </si>
  <si>
    <t>Krabice pod omítku odbočná</t>
  </si>
  <si>
    <t>Pol2</t>
  </si>
  <si>
    <t>Krabice pod omítku přístrojová</t>
  </si>
  <si>
    <t>Pol3</t>
  </si>
  <si>
    <t>Trubka ohebná</t>
  </si>
  <si>
    <t>Pol4</t>
  </si>
  <si>
    <t xml:space="preserve">Zaklapávací žlab  40 x40</t>
  </si>
  <si>
    <t>D3</t>
  </si>
  <si>
    <t>KABELY A VODIČE - VČETNĚ UKONČENÍ A PROŘEZU</t>
  </si>
  <si>
    <t>Pol5</t>
  </si>
  <si>
    <t>CYKY 3Jx1.5</t>
  </si>
  <si>
    <t>Pol6</t>
  </si>
  <si>
    <t>CY 6žz</t>
  </si>
  <si>
    <t>Pol7</t>
  </si>
  <si>
    <t>CY 4žz</t>
  </si>
  <si>
    <t>D4</t>
  </si>
  <si>
    <t>SVORKY , SVORKOVNICE a UCPÁVKY</t>
  </si>
  <si>
    <t>Pol8</t>
  </si>
  <si>
    <t>Svorky WAGO 3x2,5; 2x2,5</t>
  </si>
  <si>
    <t>Pol9</t>
  </si>
  <si>
    <t xml:space="preserve">požarní ucpávka pro průchod  zdí jeden kabel o průměru 15mm</t>
  </si>
  <si>
    <t>D5</t>
  </si>
  <si>
    <t>UKONČENÍ VODIČŮ</t>
  </si>
  <si>
    <t>Pol10</t>
  </si>
  <si>
    <t>V rozváděči</t>
  </si>
  <si>
    <t>D6</t>
  </si>
  <si>
    <t>ZÁSUVKY A SPÍNAČE - KOMPLETNÍ VČETNĚ RÁMEČKŮ A STROJKŮ</t>
  </si>
  <si>
    <t>Pol11</t>
  </si>
  <si>
    <t>Spínač 230V, 10A, řazení 1,</t>
  </si>
  <si>
    <t>Pol12</t>
  </si>
  <si>
    <t>Pohybový a soumrakový spínač</t>
  </si>
  <si>
    <t>Polx1</t>
  </si>
  <si>
    <t xml:space="preserve">Zvonkové tablo do zateplení  3 x zvonek + el.vreátný+video</t>
  </si>
  <si>
    <t>354632854</t>
  </si>
  <si>
    <t>D7</t>
  </si>
  <si>
    <t>Bleskosvod a uzemnění</t>
  </si>
  <si>
    <t>Pol13</t>
  </si>
  <si>
    <t>Ekvipotenciální přípojnice</t>
  </si>
  <si>
    <t>Pol14</t>
  </si>
  <si>
    <t>svorka SR 03</t>
  </si>
  <si>
    <t>Pol15</t>
  </si>
  <si>
    <t>svorka SR 02</t>
  </si>
  <si>
    <t>Pol16</t>
  </si>
  <si>
    <t>pásek FeZn 30 x 4</t>
  </si>
  <si>
    <t>Pol17</t>
  </si>
  <si>
    <t xml:space="preserve">Drát AlMgSi  8mm izolovaný</t>
  </si>
  <si>
    <t>Pol18</t>
  </si>
  <si>
    <t xml:space="preserve">Drát AlMgSi  8mm</t>
  </si>
  <si>
    <t>Pol19</t>
  </si>
  <si>
    <t xml:space="preserve">Drát FeZn  10mm</t>
  </si>
  <si>
    <t>Pol20</t>
  </si>
  <si>
    <t>svorka SK</t>
  </si>
  <si>
    <t>Pol21</t>
  </si>
  <si>
    <t>svorka SS</t>
  </si>
  <si>
    <t>Pol22</t>
  </si>
  <si>
    <t>svorka SU</t>
  </si>
  <si>
    <t>Pol23</t>
  </si>
  <si>
    <t>svorka SO</t>
  </si>
  <si>
    <t>Pol24</t>
  </si>
  <si>
    <t>svorka ZS</t>
  </si>
  <si>
    <t>Pol25</t>
  </si>
  <si>
    <t>svorka SJ 01 kjímací tyči</t>
  </si>
  <si>
    <t>Pol26</t>
  </si>
  <si>
    <t>Krabice pro zkušební svorku</t>
  </si>
  <si>
    <t>Pol27</t>
  </si>
  <si>
    <t>Podpěra na hřeben střechy</t>
  </si>
  <si>
    <t>Pol28</t>
  </si>
  <si>
    <t>Podpěra na falcovaný hliníkový plech PV32</t>
  </si>
  <si>
    <t>Pol29</t>
  </si>
  <si>
    <t>Trojnožka pro jímací tyč</t>
  </si>
  <si>
    <t>Pol30</t>
  </si>
  <si>
    <t>Podpěra vedení do zdiva pod zateplení na hmoždíhku.</t>
  </si>
  <si>
    <t>Pol31</t>
  </si>
  <si>
    <t>jímací tyče 3m</t>
  </si>
  <si>
    <t>D8</t>
  </si>
  <si>
    <t>SVÍTIDLA</t>
  </si>
  <si>
    <t>Pol32</t>
  </si>
  <si>
    <t xml:space="preserve">A -  svitdlo venkovní led,IP54,36W,4000lm, 327x327x52</t>
  </si>
  <si>
    <t>Pol33</t>
  </si>
  <si>
    <t xml:space="preserve">B -  svítidlo pouliční pro osvětlení parkoviošť montáž na výložník 4000K,60W,7200lm, IP66, optika městská</t>
  </si>
  <si>
    <t>D9</t>
  </si>
  <si>
    <t>HZS</t>
  </si>
  <si>
    <t>Pol34</t>
  </si>
  <si>
    <t>Koordinace s ostatními profesemi</t>
  </si>
  <si>
    <t>Pol35</t>
  </si>
  <si>
    <t>Příprava ke komplexní zkoušce</t>
  </si>
  <si>
    <t>Pol36</t>
  </si>
  <si>
    <t>Funkční odzkoušení zařízení</t>
  </si>
  <si>
    <t>Pol37</t>
  </si>
  <si>
    <t>Zaučení obsluhy</t>
  </si>
  <si>
    <t>Pol38</t>
  </si>
  <si>
    <t>Výchozí revize</t>
  </si>
  <si>
    <t>Pol39</t>
  </si>
  <si>
    <t>Podružný materiál</t>
  </si>
  <si>
    <t>kpl</t>
  </si>
  <si>
    <t>Pol40</t>
  </si>
  <si>
    <t>Zednické přípomoci</t>
  </si>
  <si>
    <t>Pol41</t>
  </si>
  <si>
    <t>frézování drážek 2,5cm x 3cm</t>
  </si>
  <si>
    <t>Pol42</t>
  </si>
  <si>
    <t>frézování drážek 2cm x 2cm</t>
  </si>
  <si>
    <t>Pol43</t>
  </si>
  <si>
    <t>vrtání otvorů D 30mm</t>
  </si>
  <si>
    <t>Pol44</t>
  </si>
  <si>
    <t>úklid suti</t>
  </si>
  <si>
    <t>Pol45</t>
  </si>
  <si>
    <t>odvoz suti</t>
  </si>
  <si>
    <t>km</t>
  </si>
  <si>
    <t>Pol46</t>
  </si>
  <si>
    <t>Vyhotovení dokumentace skutečného provedení</t>
  </si>
  <si>
    <t>Pol47</t>
  </si>
  <si>
    <t>Demontáže stávajících zařízení a nevyužitých rozvodnic</t>
  </si>
  <si>
    <t>Pol48</t>
  </si>
  <si>
    <t xml:space="preserve">Příprava montáže zvonkového tabla do zateplení  3 x zvonek + el.vreátný</t>
  </si>
  <si>
    <t>Pol49</t>
  </si>
  <si>
    <t>Uložení všech stávajících kabelů do chrániček a plastových žlabů.</t>
  </si>
  <si>
    <t>D10</t>
  </si>
  <si>
    <t xml:space="preserve">Výkopové práce                                                </t>
  </si>
  <si>
    <t>Pol50</t>
  </si>
  <si>
    <t>Výkop rýhy 70cm x 35cm</t>
  </si>
  <si>
    <t>Pol51</t>
  </si>
  <si>
    <t>Zához rýhy 70cm x 35cm</t>
  </si>
  <si>
    <t>Pol52</t>
  </si>
  <si>
    <t>povrchu uhrabání a osetí travním semenem</t>
  </si>
  <si>
    <t>Pol53</t>
  </si>
  <si>
    <t>oprava asfaltového povrchu</t>
  </si>
  <si>
    <t>Pol54</t>
  </si>
  <si>
    <t>oprava zámkové dlažby</t>
  </si>
  <si>
    <t>SEZNAM FIGUR</t>
  </si>
  <si>
    <t>Výměra</t>
  </si>
  <si>
    <t>jámy</t>
  </si>
  <si>
    <t>přebytek</t>
  </si>
  <si>
    <t>rampa</t>
  </si>
  <si>
    <t>rýhy</t>
  </si>
  <si>
    <t>schody</t>
  </si>
  <si>
    <t>zásyp</t>
  </si>
  <si>
    <t>ZB200</t>
  </si>
  <si>
    <t>ZB300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</si>
</sst>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1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9" fillId="0" borderId="16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 wrapText="1"/>
    </xf>
    <xf numFmtId="0" fontId="39" fillId="0" borderId="22" xfId="0" applyFont="1" applyBorder="1" applyAlignment="1">
      <alignment horizontal="left" vertical="center"/>
    </xf>
    <xf numFmtId="167" fontId="39" fillId="0" borderId="18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32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39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40</v>
      </c>
      <c r="E29" s="48"/>
      <c r="F29" s="33" t="s">
        <v>41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42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43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44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46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47</v>
      </c>
      <c r="U35" s="55"/>
      <c r="V35" s="55"/>
      <c r="W35" s="55"/>
      <c r="X35" s="57" t="s">
        <v>48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49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50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51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52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51</v>
      </c>
      <c r="AI60" s="43"/>
      <c r="AJ60" s="43"/>
      <c r="AK60" s="43"/>
      <c r="AL60" s="43"/>
      <c r="AM60" s="65" t="s">
        <v>52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53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54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51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52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51</v>
      </c>
      <c r="AI75" s="43"/>
      <c r="AJ75" s="43"/>
      <c r="AK75" s="43"/>
      <c r="AL75" s="43"/>
      <c r="AM75" s="65" t="s">
        <v>52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55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SK23060-B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Snížení energetické náročnosti budov v nemocnici Nový Bydžov - Objekt vrátnice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 xml:space="preserve"> 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26. 7. 2024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25.6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Královéhradecký kraj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ATELIER H1 &amp; ATELIER HÁJEK s.r.o.</v>
      </c>
      <c r="AN89" s="72"/>
      <c r="AO89" s="72"/>
      <c r="AP89" s="72"/>
      <c r="AQ89" s="41"/>
      <c r="AR89" s="45"/>
      <c r="AS89" s="82" t="s">
        <v>56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33</v>
      </c>
      <c r="AJ90" s="41"/>
      <c r="AK90" s="41"/>
      <c r="AL90" s="41"/>
      <c r="AM90" s="81" t="str">
        <f>IF(E20="","",E20)</f>
        <v>Martin škrabal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57</v>
      </c>
      <c r="D92" s="95"/>
      <c r="E92" s="95"/>
      <c r="F92" s="95"/>
      <c r="G92" s="95"/>
      <c r="H92" s="96"/>
      <c r="I92" s="97" t="s">
        <v>58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59</v>
      </c>
      <c r="AH92" s="95"/>
      <c r="AI92" s="95"/>
      <c r="AJ92" s="95"/>
      <c r="AK92" s="95"/>
      <c r="AL92" s="95"/>
      <c r="AM92" s="95"/>
      <c r="AN92" s="97" t="s">
        <v>60</v>
      </c>
      <c r="AO92" s="95"/>
      <c r="AP92" s="99"/>
      <c r="AQ92" s="100" t="s">
        <v>61</v>
      </c>
      <c r="AR92" s="45"/>
      <c r="AS92" s="101" t="s">
        <v>62</v>
      </c>
      <c r="AT92" s="102" t="s">
        <v>63</v>
      </c>
      <c r="AU92" s="102" t="s">
        <v>64</v>
      </c>
      <c r="AV92" s="102" t="s">
        <v>65</v>
      </c>
      <c r="AW92" s="102" t="s">
        <v>66</v>
      </c>
      <c r="AX92" s="102" t="s">
        <v>67</v>
      </c>
      <c r="AY92" s="102" t="s">
        <v>68</v>
      </c>
      <c r="AZ92" s="102" t="s">
        <v>69</v>
      </c>
      <c r="BA92" s="102" t="s">
        <v>70</v>
      </c>
      <c r="BB92" s="102" t="s">
        <v>71</v>
      </c>
      <c r="BC92" s="102" t="s">
        <v>72</v>
      </c>
      <c r="BD92" s="103" t="s">
        <v>73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74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ROUND(AS95,2)</f>
        <v>0</v>
      </c>
      <c r="AT94" s="115">
        <f>ROUND(SUM(AV94:AW94),2)</f>
        <v>0</v>
      </c>
      <c r="AU94" s="116">
        <f>ROUND(AU95,5)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ROUND(AZ95,2)</f>
        <v>0</v>
      </c>
      <c r="BA94" s="115">
        <f>ROUND(BA95,2)</f>
        <v>0</v>
      </c>
      <c r="BB94" s="115">
        <f>ROUND(BB95,2)</f>
        <v>0</v>
      </c>
      <c r="BC94" s="115">
        <f>ROUND(BC95,2)</f>
        <v>0</v>
      </c>
      <c r="BD94" s="117">
        <f>ROUND(BD95,2)</f>
        <v>0</v>
      </c>
      <c r="BE94" s="6"/>
      <c r="BS94" s="118" t="s">
        <v>75</v>
      </c>
      <c r="BT94" s="118" t="s">
        <v>76</v>
      </c>
      <c r="BU94" s="119" t="s">
        <v>77</v>
      </c>
      <c r="BV94" s="118" t="s">
        <v>78</v>
      </c>
      <c r="BW94" s="118" t="s">
        <v>5</v>
      </c>
      <c r="BX94" s="118" t="s">
        <v>79</v>
      </c>
      <c r="CL94" s="118" t="s">
        <v>1</v>
      </c>
    </row>
    <row r="95" s="7" customFormat="1" ht="16.5" customHeight="1">
      <c r="A95" s="7"/>
      <c r="B95" s="120"/>
      <c r="C95" s="121"/>
      <c r="D95" s="122" t="s">
        <v>80</v>
      </c>
      <c r="E95" s="122"/>
      <c r="F95" s="122"/>
      <c r="G95" s="122"/>
      <c r="H95" s="122"/>
      <c r="I95" s="123"/>
      <c r="J95" s="122" t="s">
        <v>81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ROUND(SUM(AG96:AG97),2)</f>
        <v>0</v>
      </c>
      <c r="AH95" s="123"/>
      <c r="AI95" s="123"/>
      <c r="AJ95" s="123"/>
      <c r="AK95" s="123"/>
      <c r="AL95" s="123"/>
      <c r="AM95" s="123"/>
      <c r="AN95" s="125">
        <f>SUM(AG95,AT95)</f>
        <v>0</v>
      </c>
      <c r="AO95" s="123"/>
      <c r="AP95" s="123"/>
      <c r="AQ95" s="126" t="s">
        <v>82</v>
      </c>
      <c r="AR95" s="127"/>
      <c r="AS95" s="128">
        <f>ROUND(SUM(AS96:AS97),2)</f>
        <v>0</v>
      </c>
      <c r="AT95" s="129">
        <f>ROUND(SUM(AV95:AW95),2)</f>
        <v>0</v>
      </c>
      <c r="AU95" s="130">
        <f>ROUND(SUM(AU96:AU97),5)</f>
        <v>0</v>
      </c>
      <c r="AV95" s="129">
        <f>ROUND(AZ95*L29,2)</f>
        <v>0</v>
      </c>
      <c r="AW95" s="129">
        <f>ROUND(BA95*L30,2)</f>
        <v>0</v>
      </c>
      <c r="AX95" s="129">
        <f>ROUND(BB95*L29,2)</f>
        <v>0</v>
      </c>
      <c r="AY95" s="129">
        <f>ROUND(BC95*L30,2)</f>
        <v>0</v>
      </c>
      <c r="AZ95" s="129">
        <f>ROUND(SUM(AZ96:AZ97),2)</f>
        <v>0</v>
      </c>
      <c r="BA95" s="129">
        <f>ROUND(SUM(BA96:BA97),2)</f>
        <v>0</v>
      </c>
      <c r="BB95" s="129">
        <f>ROUND(SUM(BB96:BB97),2)</f>
        <v>0</v>
      </c>
      <c r="BC95" s="129">
        <f>ROUND(SUM(BC96:BC97),2)</f>
        <v>0</v>
      </c>
      <c r="BD95" s="131">
        <f>ROUND(SUM(BD96:BD97),2)</f>
        <v>0</v>
      </c>
      <c r="BE95" s="7"/>
      <c r="BS95" s="132" t="s">
        <v>75</v>
      </c>
      <c r="BT95" s="132" t="s">
        <v>83</v>
      </c>
      <c r="BV95" s="132" t="s">
        <v>78</v>
      </c>
      <c r="BW95" s="132" t="s">
        <v>84</v>
      </c>
      <c r="BX95" s="132" t="s">
        <v>5</v>
      </c>
      <c r="CL95" s="132" t="s">
        <v>1</v>
      </c>
      <c r="CM95" s="132" t="s">
        <v>85</v>
      </c>
    </row>
    <row r="96" s="4" customFormat="1" ht="16.5" customHeight="1">
      <c r="A96" s="133" t="s">
        <v>86</v>
      </c>
      <c r="B96" s="71"/>
      <c r="C96" s="134"/>
      <c r="D96" s="134"/>
      <c r="E96" s="135" t="s">
        <v>80</v>
      </c>
      <c r="F96" s="135"/>
      <c r="G96" s="135"/>
      <c r="H96" s="135"/>
      <c r="I96" s="135"/>
      <c r="J96" s="134"/>
      <c r="K96" s="135" t="s">
        <v>81</v>
      </c>
      <c r="L96" s="135"/>
      <c r="M96" s="135"/>
      <c r="N96" s="135"/>
      <c r="O96" s="135"/>
      <c r="P96" s="135"/>
      <c r="Q96" s="135"/>
      <c r="R96" s="135"/>
      <c r="S96" s="135"/>
      <c r="T96" s="135"/>
      <c r="U96" s="135"/>
      <c r="V96" s="135"/>
      <c r="W96" s="135"/>
      <c r="X96" s="135"/>
      <c r="Y96" s="135"/>
      <c r="Z96" s="135"/>
      <c r="AA96" s="135"/>
      <c r="AB96" s="135"/>
      <c r="AC96" s="135"/>
      <c r="AD96" s="135"/>
      <c r="AE96" s="135"/>
      <c r="AF96" s="135"/>
      <c r="AG96" s="136">
        <f>'B - Objekt vrátnice (st.p...'!J30</f>
        <v>0</v>
      </c>
      <c r="AH96" s="134"/>
      <c r="AI96" s="134"/>
      <c r="AJ96" s="134"/>
      <c r="AK96" s="134"/>
      <c r="AL96" s="134"/>
      <c r="AM96" s="134"/>
      <c r="AN96" s="136">
        <f>SUM(AG96,AT96)</f>
        <v>0</v>
      </c>
      <c r="AO96" s="134"/>
      <c r="AP96" s="134"/>
      <c r="AQ96" s="137" t="s">
        <v>87</v>
      </c>
      <c r="AR96" s="73"/>
      <c r="AS96" s="138">
        <v>0</v>
      </c>
      <c r="AT96" s="139">
        <f>ROUND(SUM(AV96:AW96),2)</f>
        <v>0</v>
      </c>
      <c r="AU96" s="140">
        <f>'B - Objekt vrátnice (st.p...'!P138</f>
        <v>0</v>
      </c>
      <c r="AV96" s="139">
        <f>'B - Objekt vrátnice (st.p...'!J33</f>
        <v>0</v>
      </c>
      <c r="AW96" s="139">
        <f>'B - Objekt vrátnice (st.p...'!J34</f>
        <v>0</v>
      </c>
      <c r="AX96" s="139">
        <f>'B - Objekt vrátnice (st.p...'!J35</f>
        <v>0</v>
      </c>
      <c r="AY96" s="139">
        <f>'B - Objekt vrátnice (st.p...'!J36</f>
        <v>0</v>
      </c>
      <c r="AZ96" s="139">
        <f>'B - Objekt vrátnice (st.p...'!F33</f>
        <v>0</v>
      </c>
      <c r="BA96" s="139">
        <f>'B - Objekt vrátnice (st.p...'!F34</f>
        <v>0</v>
      </c>
      <c r="BB96" s="139">
        <f>'B - Objekt vrátnice (st.p...'!F35</f>
        <v>0</v>
      </c>
      <c r="BC96" s="139">
        <f>'B - Objekt vrátnice (st.p...'!F36</f>
        <v>0</v>
      </c>
      <c r="BD96" s="141">
        <f>'B - Objekt vrátnice (st.p...'!F37</f>
        <v>0</v>
      </c>
      <c r="BE96" s="4"/>
      <c r="BT96" s="142" t="s">
        <v>85</v>
      </c>
      <c r="BU96" s="142" t="s">
        <v>88</v>
      </c>
      <c r="BV96" s="142" t="s">
        <v>78</v>
      </c>
      <c r="BW96" s="142" t="s">
        <v>84</v>
      </c>
      <c r="BX96" s="142" t="s">
        <v>5</v>
      </c>
      <c r="CL96" s="142" t="s">
        <v>1</v>
      </c>
      <c r="CM96" s="142" t="s">
        <v>85</v>
      </c>
    </row>
    <row r="97" s="4" customFormat="1" ht="16.5" customHeight="1">
      <c r="A97" s="133" t="s">
        <v>86</v>
      </c>
      <c r="B97" s="71"/>
      <c r="C97" s="134"/>
      <c r="D97" s="134"/>
      <c r="E97" s="135" t="s">
        <v>89</v>
      </c>
      <c r="F97" s="135"/>
      <c r="G97" s="135"/>
      <c r="H97" s="135"/>
      <c r="I97" s="135"/>
      <c r="J97" s="134"/>
      <c r="K97" s="135" t="s">
        <v>90</v>
      </c>
      <c r="L97" s="135"/>
      <c r="M97" s="135"/>
      <c r="N97" s="135"/>
      <c r="O97" s="135"/>
      <c r="P97" s="135"/>
      <c r="Q97" s="135"/>
      <c r="R97" s="135"/>
      <c r="S97" s="135"/>
      <c r="T97" s="135"/>
      <c r="U97" s="135"/>
      <c r="V97" s="135"/>
      <c r="W97" s="135"/>
      <c r="X97" s="135"/>
      <c r="Y97" s="135"/>
      <c r="Z97" s="135"/>
      <c r="AA97" s="135"/>
      <c r="AB97" s="135"/>
      <c r="AC97" s="135"/>
      <c r="AD97" s="135"/>
      <c r="AE97" s="135"/>
      <c r="AF97" s="135"/>
      <c r="AG97" s="136">
        <f>'EL.B - Elektroinstalace'!J32</f>
        <v>0</v>
      </c>
      <c r="AH97" s="134"/>
      <c r="AI97" s="134"/>
      <c r="AJ97" s="134"/>
      <c r="AK97" s="134"/>
      <c r="AL97" s="134"/>
      <c r="AM97" s="134"/>
      <c r="AN97" s="136">
        <f>SUM(AG97,AT97)</f>
        <v>0</v>
      </c>
      <c r="AO97" s="134"/>
      <c r="AP97" s="134"/>
      <c r="AQ97" s="137" t="s">
        <v>87</v>
      </c>
      <c r="AR97" s="73"/>
      <c r="AS97" s="143">
        <v>0</v>
      </c>
      <c r="AT97" s="144">
        <f>ROUND(SUM(AV97:AW97),2)</f>
        <v>0</v>
      </c>
      <c r="AU97" s="145">
        <f>'EL.B - Elektroinstalace'!P130</f>
        <v>0</v>
      </c>
      <c r="AV97" s="144">
        <f>'EL.B - Elektroinstalace'!J35</f>
        <v>0</v>
      </c>
      <c r="AW97" s="144">
        <f>'EL.B - Elektroinstalace'!J36</f>
        <v>0</v>
      </c>
      <c r="AX97" s="144">
        <f>'EL.B - Elektroinstalace'!J37</f>
        <v>0</v>
      </c>
      <c r="AY97" s="144">
        <f>'EL.B - Elektroinstalace'!J38</f>
        <v>0</v>
      </c>
      <c r="AZ97" s="144">
        <f>'EL.B - Elektroinstalace'!F35</f>
        <v>0</v>
      </c>
      <c r="BA97" s="144">
        <f>'EL.B - Elektroinstalace'!F36</f>
        <v>0</v>
      </c>
      <c r="BB97" s="144">
        <f>'EL.B - Elektroinstalace'!F37</f>
        <v>0</v>
      </c>
      <c r="BC97" s="144">
        <f>'EL.B - Elektroinstalace'!F38</f>
        <v>0</v>
      </c>
      <c r="BD97" s="146">
        <f>'EL.B - Elektroinstalace'!F39</f>
        <v>0</v>
      </c>
      <c r="BE97" s="4"/>
      <c r="BT97" s="142" t="s">
        <v>85</v>
      </c>
      <c r="BV97" s="142" t="s">
        <v>78</v>
      </c>
      <c r="BW97" s="142" t="s">
        <v>91</v>
      </c>
      <c r="BX97" s="142" t="s">
        <v>84</v>
      </c>
      <c r="CL97" s="142" t="s">
        <v>1</v>
      </c>
    </row>
    <row r="98" s="2" customFormat="1" ht="30" customHeight="1">
      <c r="A98" s="39"/>
      <c r="B98" s="40"/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F98" s="41"/>
      <c r="AG98" s="41"/>
      <c r="AH98" s="41"/>
      <c r="AI98" s="41"/>
      <c r="AJ98" s="41"/>
      <c r="AK98" s="41"/>
      <c r="AL98" s="41"/>
      <c r="AM98" s="41"/>
      <c r="AN98" s="41"/>
      <c r="AO98" s="41"/>
      <c r="AP98" s="41"/>
      <c r="AQ98" s="41"/>
      <c r="AR98" s="45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</row>
    <row r="99" s="2" customFormat="1" ht="6.96" customHeight="1">
      <c r="A99" s="39"/>
      <c r="B99" s="67"/>
      <c r="C99" s="68"/>
      <c r="D99" s="68"/>
      <c r="E99" s="68"/>
      <c r="F99" s="68"/>
      <c r="G99" s="68"/>
      <c r="H99" s="68"/>
      <c r="I99" s="68"/>
      <c r="J99" s="68"/>
      <c r="K99" s="68"/>
      <c r="L99" s="68"/>
      <c r="M99" s="68"/>
      <c r="N99" s="68"/>
      <c r="O99" s="68"/>
      <c r="P99" s="68"/>
      <c r="Q99" s="68"/>
      <c r="R99" s="68"/>
      <c r="S99" s="68"/>
      <c r="T99" s="68"/>
      <c r="U99" s="68"/>
      <c r="V99" s="68"/>
      <c r="W99" s="68"/>
      <c r="X99" s="68"/>
      <c r="Y99" s="68"/>
      <c r="Z99" s="68"/>
      <c r="AA99" s="68"/>
      <c r="AB99" s="68"/>
      <c r="AC99" s="68"/>
      <c r="AD99" s="68"/>
      <c r="AE99" s="68"/>
      <c r="AF99" s="68"/>
      <c r="AG99" s="68"/>
      <c r="AH99" s="68"/>
      <c r="AI99" s="68"/>
      <c r="AJ99" s="68"/>
      <c r="AK99" s="68"/>
      <c r="AL99" s="68"/>
      <c r="AM99" s="68"/>
      <c r="AN99" s="68"/>
      <c r="AO99" s="68"/>
      <c r="AP99" s="68"/>
      <c r="AQ99" s="68"/>
      <c r="AR99" s="45"/>
      <c r="AS99" s="39"/>
      <c r="AT99" s="39"/>
      <c r="AU99" s="39"/>
      <c r="AV99" s="39"/>
      <c r="AW99" s="39"/>
      <c r="AX99" s="39"/>
      <c r="AY99" s="39"/>
      <c r="AZ99" s="39"/>
      <c r="BA99" s="39"/>
      <c r="BB99" s="39"/>
      <c r="BC99" s="39"/>
      <c r="BD99" s="39"/>
      <c r="BE99" s="39"/>
    </row>
  </sheetData>
  <sheetProtection sheet="1" formatColumns="0" formatRows="0" objects="1" scenarios="1" spinCount="100000" saltValue="MsDY4K8XhYAr6+290JbpCJ4SNCZlgaQd7OO0XXD8+4LalBU31vxqNd+/qScgLvFIdcGbl22g5aeH6wEqm+02cQ==" hashValue="D/u0ZKu3BqKxXVGjrzK92MLeeuPJklTnREoGWMfp8xlHyrCbZUrPptBdb/ayyus/738HwynVnV0HUa6YW9KkIA==" algorithmName="SHA-512" password="CC35"/>
  <mergeCells count="50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E96:I96"/>
    <mergeCell ref="K96:AF96"/>
    <mergeCell ref="AN97:AP97"/>
    <mergeCell ref="AG97:AM97"/>
    <mergeCell ref="E97:I97"/>
    <mergeCell ref="K97:AF97"/>
    <mergeCell ref="AG94:AM94"/>
    <mergeCell ref="AN94:AP94"/>
    <mergeCell ref="AR2:BE2"/>
  </mergeCells>
  <hyperlinks>
    <hyperlink ref="A96" location="'B - Objekt vrátnice (st.p...'!C2" display="/"/>
    <hyperlink ref="A97" location="'EL.B - Elektroinstalac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85</v>
      </c>
    </row>
    <row r="4" s="1" customFormat="1" ht="24.96" customHeight="1">
      <c r="B4" s="21"/>
      <c r="D4" s="149" t="s">
        <v>92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26.25" customHeight="1">
      <c r="B7" s="21"/>
      <c r="E7" s="152" t="str">
        <f>'Rekapitulace stavby'!K6</f>
        <v>Snížení energetické náročnosti budov v nemocnici Nový Bydžov - Objekt vrátnice</v>
      </c>
      <c r="F7" s="151"/>
      <c r="G7" s="151"/>
      <c r="H7" s="151"/>
      <c r="L7" s="21"/>
    </row>
    <row r="8" s="2" customFormat="1" ht="12" customHeight="1">
      <c r="A8" s="39"/>
      <c r="B8" s="45"/>
      <c r="C8" s="39"/>
      <c r="D8" s="151" t="s">
        <v>93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53" t="s">
        <v>94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51" t="s">
        <v>18</v>
      </c>
      <c r="E11" s="39"/>
      <c r="F11" s="142" t="s">
        <v>1</v>
      </c>
      <c r="G11" s="39"/>
      <c r="H11" s="39"/>
      <c r="I11" s="151" t="s">
        <v>19</v>
      </c>
      <c r="J11" s="142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51" t="s">
        <v>20</v>
      </c>
      <c r="E12" s="39"/>
      <c r="F12" s="142" t="s">
        <v>21</v>
      </c>
      <c r="G12" s="39"/>
      <c r="H12" s="39"/>
      <c r="I12" s="151" t="s">
        <v>22</v>
      </c>
      <c r="J12" s="154" t="str">
        <f>'Rekapitulace stavby'!AN8</f>
        <v>26. 7. 2024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24</v>
      </c>
      <c r="E14" s="39"/>
      <c r="F14" s="39"/>
      <c r="G14" s="39"/>
      <c r="H14" s="39"/>
      <c r="I14" s="151" t="s">
        <v>25</v>
      </c>
      <c r="J14" s="142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2" t="s">
        <v>26</v>
      </c>
      <c r="F15" s="39"/>
      <c r="G15" s="39"/>
      <c r="H15" s="39"/>
      <c r="I15" s="151" t="s">
        <v>27</v>
      </c>
      <c r="J15" s="142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51" t="s">
        <v>28</v>
      </c>
      <c r="E17" s="39"/>
      <c r="F17" s="39"/>
      <c r="G17" s="39"/>
      <c r="H17" s="39"/>
      <c r="I17" s="15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2"/>
      <c r="G18" s="142"/>
      <c r="H18" s="142"/>
      <c r="I18" s="15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51" t="s">
        <v>30</v>
      </c>
      <c r="E20" s="39"/>
      <c r="F20" s="39"/>
      <c r="G20" s="39"/>
      <c r="H20" s="39"/>
      <c r="I20" s="151" t="s">
        <v>25</v>
      </c>
      <c r="J20" s="142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2" t="s">
        <v>31</v>
      </c>
      <c r="F21" s="39"/>
      <c r="G21" s="39"/>
      <c r="H21" s="39"/>
      <c r="I21" s="151" t="s">
        <v>27</v>
      </c>
      <c r="J21" s="142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51" t="s">
        <v>33</v>
      </c>
      <c r="E23" s="39"/>
      <c r="F23" s="39"/>
      <c r="G23" s="39"/>
      <c r="H23" s="39"/>
      <c r="I23" s="151" t="s">
        <v>25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2" t="s">
        <v>34</v>
      </c>
      <c r="F24" s="39"/>
      <c r="G24" s="39"/>
      <c r="H24" s="39"/>
      <c r="I24" s="151" t="s">
        <v>27</v>
      </c>
      <c r="J24" s="142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5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55"/>
      <c r="B27" s="156"/>
      <c r="C27" s="155"/>
      <c r="D27" s="155"/>
      <c r="E27" s="157" t="s">
        <v>1</v>
      </c>
      <c r="F27" s="157"/>
      <c r="G27" s="157"/>
      <c r="H27" s="157"/>
      <c r="I27" s="155"/>
      <c r="J27" s="155"/>
      <c r="K27" s="155"/>
      <c r="L27" s="158"/>
      <c r="S27" s="155"/>
      <c r="T27" s="155"/>
      <c r="U27" s="155"/>
      <c r="V27" s="155"/>
      <c r="W27" s="155"/>
      <c r="X27" s="155"/>
      <c r="Y27" s="155"/>
      <c r="Z27" s="155"/>
      <c r="AA27" s="155"/>
      <c r="AB27" s="155"/>
      <c r="AC27" s="155"/>
      <c r="AD27" s="155"/>
      <c r="AE27" s="155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9"/>
      <c r="E29" s="159"/>
      <c r="F29" s="159"/>
      <c r="G29" s="159"/>
      <c r="H29" s="159"/>
      <c r="I29" s="159"/>
      <c r="J29" s="159"/>
      <c r="K29" s="159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60" t="s">
        <v>36</v>
      </c>
      <c r="E30" s="39"/>
      <c r="F30" s="39"/>
      <c r="G30" s="39"/>
      <c r="H30" s="39"/>
      <c r="I30" s="39"/>
      <c r="J30" s="161">
        <f>ROUND(J138,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62" t="s">
        <v>38</v>
      </c>
      <c r="G32" s="39"/>
      <c r="H32" s="39"/>
      <c r="I32" s="162" t="s">
        <v>37</v>
      </c>
      <c r="J32" s="162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63" t="s">
        <v>40</v>
      </c>
      <c r="E33" s="151" t="s">
        <v>41</v>
      </c>
      <c r="F33" s="164">
        <f>ROUND((SUM(BE138:BE760)),  2)</f>
        <v>0</v>
      </c>
      <c r="G33" s="39"/>
      <c r="H33" s="39"/>
      <c r="I33" s="165">
        <v>0.20999999999999999</v>
      </c>
      <c r="J33" s="164">
        <f>ROUND(((SUM(BE138:BE760))*I33),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51" t="s">
        <v>42</v>
      </c>
      <c r="F34" s="164">
        <f>ROUND((SUM(BF138:BF760)),  2)</f>
        <v>0</v>
      </c>
      <c r="G34" s="39"/>
      <c r="H34" s="39"/>
      <c r="I34" s="165">
        <v>0.12</v>
      </c>
      <c r="J34" s="164">
        <f>ROUND(((SUM(BF138:BF760))*I34),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51" t="s">
        <v>43</v>
      </c>
      <c r="F35" s="164">
        <f>ROUND((SUM(BG138:BG760)),  2)</f>
        <v>0</v>
      </c>
      <c r="G35" s="39"/>
      <c r="H35" s="39"/>
      <c r="I35" s="165">
        <v>0.20999999999999999</v>
      </c>
      <c r="J35" s="164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51" t="s">
        <v>44</v>
      </c>
      <c r="F36" s="164">
        <f>ROUND((SUM(BH138:BH760)),  2)</f>
        <v>0</v>
      </c>
      <c r="G36" s="39"/>
      <c r="H36" s="39"/>
      <c r="I36" s="165">
        <v>0.12</v>
      </c>
      <c r="J36" s="164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45</v>
      </c>
      <c r="F37" s="164">
        <f>ROUND((SUM(BI138:BI760)),  2)</f>
        <v>0</v>
      </c>
      <c r="G37" s="39"/>
      <c r="H37" s="39"/>
      <c r="I37" s="165">
        <v>0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6"/>
      <c r="D39" s="167" t="s">
        <v>46</v>
      </c>
      <c r="E39" s="168"/>
      <c r="F39" s="168"/>
      <c r="G39" s="169" t="s">
        <v>47</v>
      </c>
      <c r="H39" s="170" t="s">
        <v>48</v>
      </c>
      <c r="I39" s="168"/>
      <c r="J39" s="171">
        <f>SUM(J30:J37)</f>
        <v>0</v>
      </c>
      <c r="K39" s="172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49</v>
      </c>
      <c r="E50" s="174"/>
      <c r="F50" s="174"/>
      <c r="G50" s="173" t="s">
        <v>50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51</v>
      </c>
      <c r="E61" s="176"/>
      <c r="F61" s="177" t="s">
        <v>52</v>
      </c>
      <c r="G61" s="175" t="s">
        <v>51</v>
      </c>
      <c r="H61" s="176"/>
      <c r="I61" s="176"/>
      <c r="J61" s="178" t="s">
        <v>52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53</v>
      </c>
      <c r="E65" s="179"/>
      <c r="F65" s="179"/>
      <c r="G65" s="173" t="s">
        <v>54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51</v>
      </c>
      <c r="E76" s="176"/>
      <c r="F76" s="177" t="s">
        <v>52</v>
      </c>
      <c r="G76" s="175" t="s">
        <v>51</v>
      </c>
      <c r="H76" s="176"/>
      <c r="I76" s="176"/>
      <c r="J76" s="178" t="s">
        <v>52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84" t="str">
        <f>E7</f>
        <v>Snížení energetické náročnosti budov v nemocnici Nový Bydžov - Objekt vrátnice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93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 xml:space="preserve">B - Objekt vrátnice (st.p.č. 1303) 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26. 7. 2024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24</v>
      </c>
      <c r="D91" s="41"/>
      <c r="E91" s="41"/>
      <c r="F91" s="28" t="str">
        <f>E15</f>
        <v>Královéhradecký kraj</v>
      </c>
      <c r="G91" s="41"/>
      <c r="H91" s="41"/>
      <c r="I91" s="33" t="s">
        <v>30</v>
      </c>
      <c r="J91" s="37" t="str">
        <f>E21</f>
        <v>ATELIER H1 &amp; ATELIER HÁJEK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Martin škrabal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96</v>
      </c>
      <c r="D94" s="186"/>
      <c r="E94" s="186"/>
      <c r="F94" s="186"/>
      <c r="G94" s="186"/>
      <c r="H94" s="186"/>
      <c r="I94" s="186"/>
      <c r="J94" s="187" t="s">
        <v>97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8" t="s">
        <v>98</v>
      </c>
      <c r="D96" s="41"/>
      <c r="E96" s="41"/>
      <c r="F96" s="41"/>
      <c r="G96" s="41"/>
      <c r="H96" s="41"/>
      <c r="I96" s="41"/>
      <c r="J96" s="111">
        <f>J138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99</v>
      </c>
    </row>
    <row r="97" s="9" customFormat="1" ht="24.96" customHeight="1">
      <c r="A97" s="9"/>
      <c r="B97" s="189"/>
      <c r="C97" s="190"/>
      <c r="D97" s="191" t="s">
        <v>100</v>
      </c>
      <c r="E97" s="192"/>
      <c r="F97" s="192"/>
      <c r="G97" s="192"/>
      <c r="H97" s="192"/>
      <c r="I97" s="192"/>
      <c r="J97" s="193">
        <f>J139</f>
        <v>0</v>
      </c>
      <c r="K97" s="190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5"/>
      <c r="C98" s="134"/>
      <c r="D98" s="196" t="s">
        <v>101</v>
      </c>
      <c r="E98" s="197"/>
      <c r="F98" s="197"/>
      <c r="G98" s="197"/>
      <c r="H98" s="197"/>
      <c r="I98" s="197"/>
      <c r="J98" s="198">
        <f>J140</f>
        <v>0</v>
      </c>
      <c r="K98" s="134"/>
      <c r="L98" s="19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5"/>
      <c r="C99" s="134"/>
      <c r="D99" s="196" t="s">
        <v>102</v>
      </c>
      <c r="E99" s="197"/>
      <c r="F99" s="197"/>
      <c r="G99" s="197"/>
      <c r="H99" s="197"/>
      <c r="I99" s="197"/>
      <c r="J99" s="198">
        <f>J151</f>
        <v>0</v>
      </c>
      <c r="K99" s="134"/>
      <c r="L99" s="19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5"/>
      <c r="C100" s="134"/>
      <c r="D100" s="196" t="s">
        <v>103</v>
      </c>
      <c r="E100" s="197"/>
      <c r="F100" s="197"/>
      <c r="G100" s="197"/>
      <c r="H100" s="197"/>
      <c r="I100" s="197"/>
      <c r="J100" s="198">
        <f>J352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104</v>
      </c>
      <c r="E101" s="197"/>
      <c r="F101" s="197"/>
      <c r="G101" s="197"/>
      <c r="H101" s="197"/>
      <c r="I101" s="197"/>
      <c r="J101" s="198">
        <f>J401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105</v>
      </c>
      <c r="E102" s="197"/>
      <c r="F102" s="197"/>
      <c r="G102" s="197"/>
      <c r="H102" s="197"/>
      <c r="I102" s="197"/>
      <c r="J102" s="198">
        <f>J407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89"/>
      <c r="C103" s="190"/>
      <c r="D103" s="191" t="s">
        <v>106</v>
      </c>
      <c r="E103" s="192"/>
      <c r="F103" s="192"/>
      <c r="G103" s="192"/>
      <c r="H103" s="192"/>
      <c r="I103" s="192"/>
      <c r="J103" s="193">
        <f>J409</f>
        <v>0</v>
      </c>
      <c r="K103" s="190"/>
      <c r="L103" s="19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95"/>
      <c r="C104" s="134"/>
      <c r="D104" s="196" t="s">
        <v>107</v>
      </c>
      <c r="E104" s="197"/>
      <c r="F104" s="197"/>
      <c r="G104" s="197"/>
      <c r="H104" s="197"/>
      <c r="I104" s="197"/>
      <c r="J104" s="198">
        <f>J410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34"/>
      <c r="D105" s="196" t="s">
        <v>108</v>
      </c>
      <c r="E105" s="197"/>
      <c r="F105" s="197"/>
      <c r="G105" s="197"/>
      <c r="H105" s="197"/>
      <c r="I105" s="197"/>
      <c r="J105" s="198">
        <f>J430</f>
        <v>0</v>
      </c>
      <c r="K105" s="13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5"/>
      <c r="C106" s="134"/>
      <c r="D106" s="196" t="s">
        <v>109</v>
      </c>
      <c r="E106" s="197"/>
      <c r="F106" s="197"/>
      <c r="G106" s="197"/>
      <c r="H106" s="197"/>
      <c r="I106" s="197"/>
      <c r="J106" s="198">
        <f>J451</f>
        <v>0</v>
      </c>
      <c r="K106" s="134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5"/>
      <c r="C107" s="134"/>
      <c r="D107" s="196" t="s">
        <v>110</v>
      </c>
      <c r="E107" s="197"/>
      <c r="F107" s="197"/>
      <c r="G107" s="197"/>
      <c r="H107" s="197"/>
      <c r="I107" s="197"/>
      <c r="J107" s="198">
        <f>J453</f>
        <v>0</v>
      </c>
      <c r="K107" s="134"/>
      <c r="L107" s="19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5"/>
      <c r="C108" s="134"/>
      <c r="D108" s="196" t="s">
        <v>111</v>
      </c>
      <c r="E108" s="197"/>
      <c r="F108" s="197"/>
      <c r="G108" s="197"/>
      <c r="H108" s="197"/>
      <c r="I108" s="197"/>
      <c r="J108" s="198">
        <f>J461</f>
        <v>0</v>
      </c>
      <c r="K108" s="134"/>
      <c r="L108" s="19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5"/>
      <c r="C109" s="134"/>
      <c r="D109" s="196" t="s">
        <v>112</v>
      </c>
      <c r="E109" s="197"/>
      <c r="F109" s="197"/>
      <c r="G109" s="197"/>
      <c r="H109" s="197"/>
      <c r="I109" s="197"/>
      <c r="J109" s="198">
        <f>J490</f>
        <v>0</v>
      </c>
      <c r="K109" s="134"/>
      <c r="L109" s="19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5"/>
      <c r="C110" s="134"/>
      <c r="D110" s="196" t="s">
        <v>113</v>
      </c>
      <c r="E110" s="197"/>
      <c r="F110" s="197"/>
      <c r="G110" s="197"/>
      <c r="H110" s="197"/>
      <c r="I110" s="197"/>
      <c r="J110" s="198">
        <f>J602</f>
        <v>0</v>
      </c>
      <c r="K110" s="134"/>
      <c r="L110" s="199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5"/>
      <c r="C111" s="134"/>
      <c r="D111" s="196" t="s">
        <v>114</v>
      </c>
      <c r="E111" s="197"/>
      <c r="F111" s="197"/>
      <c r="G111" s="197"/>
      <c r="H111" s="197"/>
      <c r="I111" s="197"/>
      <c r="J111" s="198">
        <f>J613</f>
        <v>0</v>
      </c>
      <c r="K111" s="134"/>
      <c r="L111" s="19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5"/>
      <c r="C112" s="134"/>
      <c r="D112" s="196" t="s">
        <v>115</v>
      </c>
      <c r="E112" s="197"/>
      <c r="F112" s="197"/>
      <c r="G112" s="197"/>
      <c r="H112" s="197"/>
      <c r="I112" s="197"/>
      <c r="J112" s="198">
        <f>J693</f>
        <v>0</v>
      </c>
      <c r="K112" s="134"/>
      <c r="L112" s="19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5"/>
      <c r="C113" s="134"/>
      <c r="D113" s="196" t="s">
        <v>116</v>
      </c>
      <c r="E113" s="197"/>
      <c r="F113" s="197"/>
      <c r="G113" s="197"/>
      <c r="H113" s="197"/>
      <c r="I113" s="197"/>
      <c r="J113" s="198">
        <f>J706</f>
        <v>0</v>
      </c>
      <c r="K113" s="134"/>
      <c r="L113" s="199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5"/>
      <c r="C114" s="134"/>
      <c r="D114" s="196" t="s">
        <v>117</v>
      </c>
      <c r="E114" s="197"/>
      <c r="F114" s="197"/>
      <c r="G114" s="197"/>
      <c r="H114" s="197"/>
      <c r="I114" s="197"/>
      <c r="J114" s="198">
        <f>J714</f>
        <v>0</v>
      </c>
      <c r="K114" s="134"/>
      <c r="L114" s="199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9" customFormat="1" ht="24.96" customHeight="1">
      <c r="A115" s="9"/>
      <c r="B115" s="189"/>
      <c r="C115" s="190"/>
      <c r="D115" s="191" t="s">
        <v>118</v>
      </c>
      <c r="E115" s="192"/>
      <c r="F115" s="192"/>
      <c r="G115" s="192"/>
      <c r="H115" s="192"/>
      <c r="I115" s="192"/>
      <c r="J115" s="193">
        <f>J751</f>
        <v>0</v>
      </c>
      <c r="K115" s="190"/>
      <c r="L115" s="194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</row>
    <row r="116" s="10" customFormat="1" ht="19.92" customHeight="1">
      <c r="A116" s="10"/>
      <c r="B116" s="195"/>
      <c r="C116" s="134"/>
      <c r="D116" s="196" t="s">
        <v>119</v>
      </c>
      <c r="E116" s="197"/>
      <c r="F116" s="197"/>
      <c r="G116" s="197"/>
      <c r="H116" s="197"/>
      <c r="I116" s="197"/>
      <c r="J116" s="198">
        <f>J752</f>
        <v>0</v>
      </c>
      <c r="K116" s="134"/>
      <c r="L116" s="199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95"/>
      <c r="C117" s="134"/>
      <c r="D117" s="196" t="s">
        <v>120</v>
      </c>
      <c r="E117" s="197"/>
      <c r="F117" s="197"/>
      <c r="G117" s="197"/>
      <c r="H117" s="197"/>
      <c r="I117" s="197"/>
      <c r="J117" s="198">
        <f>J754</f>
        <v>0</v>
      </c>
      <c r="K117" s="134"/>
      <c r="L117" s="199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95"/>
      <c r="C118" s="134"/>
      <c r="D118" s="196" t="s">
        <v>121</v>
      </c>
      <c r="E118" s="197"/>
      <c r="F118" s="197"/>
      <c r="G118" s="197"/>
      <c r="H118" s="197"/>
      <c r="I118" s="197"/>
      <c r="J118" s="198">
        <f>J757</f>
        <v>0</v>
      </c>
      <c r="K118" s="134"/>
      <c r="L118" s="199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2" customFormat="1" ht="21.84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67"/>
      <c r="C120" s="68"/>
      <c r="D120" s="68"/>
      <c r="E120" s="68"/>
      <c r="F120" s="68"/>
      <c r="G120" s="68"/>
      <c r="H120" s="68"/>
      <c r="I120" s="68"/>
      <c r="J120" s="68"/>
      <c r="K120" s="68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4" s="2" customFormat="1" ht="6.96" customHeight="1">
      <c r="A124" s="39"/>
      <c r="B124" s="69"/>
      <c r="C124" s="70"/>
      <c r="D124" s="70"/>
      <c r="E124" s="70"/>
      <c r="F124" s="70"/>
      <c r="G124" s="70"/>
      <c r="H124" s="70"/>
      <c r="I124" s="70"/>
      <c r="J124" s="70"/>
      <c r="K124" s="70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24.96" customHeight="1">
      <c r="A125" s="39"/>
      <c r="B125" s="40"/>
      <c r="C125" s="24" t="s">
        <v>122</v>
      </c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2" customHeight="1">
      <c r="A127" s="39"/>
      <c r="B127" s="40"/>
      <c r="C127" s="33" t="s">
        <v>16</v>
      </c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26.25" customHeight="1">
      <c r="A128" s="39"/>
      <c r="B128" s="40"/>
      <c r="C128" s="41"/>
      <c r="D128" s="41"/>
      <c r="E128" s="184" t="str">
        <f>E7</f>
        <v>Snížení energetické náročnosti budov v nemocnici Nový Bydžov - Objekt vrátnice</v>
      </c>
      <c r="F128" s="33"/>
      <c r="G128" s="33"/>
      <c r="H128" s="33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2" customHeight="1">
      <c r="A129" s="39"/>
      <c r="B129" s="40"/>
      <c r="C129" s="33" t="s">
        <v>93</v>
      </c>
      <c r="D129" s="41"/>
      <c r="E129" s="41"/>
      <c r="F129" s="41"/>
      <c r="G129" s="41"/>
      <c r="H129" s="41"/>
      <c r="I129" s="41"/>
      <c r="J129" s="41"/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6.5" customHeight="1">
      <c r="A130" s="39"/>
      <c r="B130" s="40"/>
      <c r="C130" s="41"/>
      <c r="D130" s="41"/>
      <c r="E130" s="77" t="str">
        <f>E9</f>
        <v xml:space="preserve">B - Objekt vrátnice (st.p.č. 1303) </v>
      </c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6.96" customHeight="1">
      <c r="A131" s="39"/>
      <c r="B131" s="40"/>
      <c r="C131" s="41"/>
      <c r="D131" s="41"/>
      <c r="E131" s="41"/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12" customHeight="1">
      <c r="A132" s="39"/>
      <c r="B132" s="40"/>
      <c r="C132" s="33" t="s">
        <v>20</v>
      </c>
      <c r="D132" s="41"/>
      <c r="E132" s="41"/>
      <c r="F132" s="28" t="str">
        <f>F12</f>
        <v xml:space="preserve"> </v>
      </c>
      <c r="G132" s="41"/>
      <c r="H132" s="41"/>
      <c r="I132" s="33" t="s">
        <v>22</v>
      </c>
      <c r="J132" s="80" t="str">
        <f>IF(J12="","",J12)</f>
        <v>26. 7. 2024</v>
      </c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6.96" customHeight="1">
      <c r="A133" s="39"/>
      <c r="B133" s="40"/>
      <c r="C133" s="41"/>
      <c r="D133" s="41"/>
      <c r="E133" s="41"/>
      <c r="F133" s="41"/>
      <c r="G133" s="41"/>
      <c r="H133" s="41"/>
      <c r="I133" s="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40.05" customHeight="1">
      <c r="A134" s="39"/>
      <c r="B134" s="40"/>
      <c r="C134" s="33" t="s">
        <v>24</v>
      </c>
      <c r="D134" s="41"/>
      <c r="E134" s="41"/>
      <c r="F134" s="28" t="str">
        <f>E15</f>
        <v>Královéhradecký kraj</v>
      </c>
      <c r="G134" s="41"/>
      <c r="H134" s="41"/>
      <c r="I134" s="33" t="s">
        <v>30</v>
      </c>
      <c r="J134" s="37" t="str">
        <f>E21</f>
        <v>ATELIER H1 &amp; ATELIER HÁJEK s.r.o.</v>
      </c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15.15" customHeight="1">
      <c r="A135" s="39"/>
      <c r="B135" s="40"/>
      <c r="C135" s="33" t="s">
        <v>28</v>
      </c>
      <c r="D135" s="41"/>
      <c r="E135" s="41"/>
      <c r="F135" s="28" t="str">
        <f>IF(E18="","",E18)</f>
        <v>Vyplň údaj</v>
      </c>
      <c r="G135" s="41"/>
      <c r="H135" s="41"/>
      <c r="I135" s="33" t="s">
        <v>33</v>
      </c>
      <c r="J135" s="37" t="str">
        <f>E24</f>
        <v>Martin škrabal</v>
      </c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10.32" customHeight="1">
      <c r="A136" s="39"/>
      <c r="B136" s="40"/>
      <c r="C136" s="41"/>
      <c r="D136" s="41"/>
      <c r="E136" s="41"/>
      <c r="F136" s="41"/>
      <c r="G136" s="41"/>
      <c r="H136" s="41"/>
      <c r="I136" s="41"/>
      <c r="J136" s="41"/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11" customFormat="1" ht="29.28" customHeight="1">
      <c r="A137" s="200"/>
      <c r="B137" s="201"/>
      <c r="C137" s="202" t="s">
        <v>123</v>
      </c>
      <c r="D137" s="203" t="s">
        <v>61</v>
      </c>
      <c r="E137" s="203" t="s">
        <v>57</v>
      </c>
      <c r="F137" s="203" t="s">
        <v>58</v>
      </c>
      <c r="G137" s="203" t="s">
        <v>124</v>
      </c>
      <c r="H137" s="203" t="s">
        <v>125</v>
      </c>
      <c r="I137" s="203" t="s">
        <v>126</v>
      </c>
      <c r="J137" s="203" t="s">
        <v>97</v>
      </c>
      <c r="K137" s="204" t="s">
        <v>127</v>
      </c>
      <c r="L137" s="205"/>
      <c r="M137" s="101" t="s">
        <v>1</v>
      </c>
      <c r="N137" s="102" t="s">
        <v>40</v>
      </c>
      <c r="O137" s="102" t="s">
        <v>128</v>
      </c>
      <c r="P137" s="102" t="s">
        <v>129</v>
      </c>
      <c r="Q137" s="102" t="s">
        <v>130</v>
      </c>
      <c r="R137" s="102" t="s">
        <v>131</v>
      </c>
      <c r="S137" s="102" t="s">
        <v>132</v>
      </c>
      <c r="T137" s="103" t="s">
        <v>133</v>
      </c>
      <c r="U137" s="200"/>
      <c r="V137" s="200"/>
      <c r="W137" s="200"/>
      <c r="X137" s="200"/>
      <c r="Y137" s="200"/>
      <c r="Z137" s="200"/>
      <c r="AA137" s="200"/>
      <c r="AB137" s="200"/>
      <c r="AC137" s="200"/>
      <c r="AD137" s="200"/>
      <c r="AE137" s="200"/>
    </row>
    <row r="138" s="2" customFormat="1" ht="22.8" customHeight="1">
      <c r="A138" s="39"/>
      <c r="B138" s="40"/>
      <c r="C138" s="108" t="s">
        <v>134</v>
      </c>
      <c r="D138" s="41"/>
      <c r="E138" s="41"/>
      <c r="F138" s="41"/>
      <c r="G138" s="41"/>
      <c r="H138" s="41"/>
      <c r="I138" s="41"/>
      <c r="J138" s="206">
        <f>BK138</f>
        <v>0</v>
      </c>
      <c r="K138" s="41"/>
      <c r="L138" s="45"/>
      <c r="M138" s="104"/>
      <c r="N138" s="207"/>
      <c r="O138" s="105"/>
      <c r="P138" s="208">
        <f>P139+P409+P751</f>
        <v>0</v>
      </c>
      <c r="Q138" s="105"/>
      <c r="R138" s="208">
        <f>R139+R409+R751</f>
        <v>34.070083369999999</v>
      </c>
      <c r="S138" s="105"/>
      <c r="T138" s="209">
        <f>T139+T409+T751</f>
        <v>10.468516540000001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75</v>
      </c>
      <c r="AU138" s="18" t="s">
        <v>99</v>
      </c>
      <c r="BK138" s="210">
        <f>BK139+BK409+BK751</f>
        <v>0</v>
      </c>
    </row>
    <row r="139" s="12" customFormat="1" ht="25.92" customHeight="1">
      <c r="A139" s="12"/>
      <c r="B139" s="211"/>
      <c r="C139" s="212"/>
      <c r="D139" s="213" t="s">
        <v>75</v>
      </c>
      <c r="E139" s="214" t="s">
        <v>135</v>
      </c>
      <c r="F139" s="214" t="s">
        <v>136</v>
      </c>
      <c r="G139" s="212"/>
      <c r="H139" s="212"/>
      <c r="I139" s="215"/>
      <c r="J139" s="216">
        <f>BK139</f>
        <v>0</v>
      </c>
      <c r="K139" s="212"/>
      <c r="L139" s="217"/>
      <c r="M139" s="218"/>
      <c r="N139" s="219"/>
      <c r="O139" s="219"/>
      <c r="P139" s="220">
        <f>P140+P151+P352+P401+P407</f>
        <v>0</v>
      </c>
      <c r="Q139" s="219"/>
      <c r="R139" s="220">
        <f>R140+R151+R352+R401+R407</f>
        <v>25.478497139999998</v>
      </c>
      <c r="S139" s="219"/>
      <c r="T139" s="221">
        <f>T140+T151+T352+T401+T407</f>
        <v>8.6293310000000005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2" t="s">
        <v>83</v>
      </c>
      <c r="AT139" s="223" t="s">
        <v>75</v>
      </c>
      <c r="AU139" s="223" t="s">
        <v>76</v>
      </c>
      <c r="AY139" s="222" t="s">
        <v>137</v>
      </c>
      <c r="BK139" s="224">
        <f>BK140+BK151+BK352+BK401+BK407</f>
        <v>0</v>
      </c>
    </row>
    <row r="140" s="12" customFormat="1" ht="22.8" customHeight="1">
      <c r="A140" s="12"/>
      <c r="B140" s="211"/>
      <c r="C140" s="212"/>
      <c r="D140" s="213" t="s">
        <v>75</v>
      </c>
      <c r="E140" s="225" t="s">
        <v>138</v>
      </c>
      <c r="F140" s="225" t="s">
        <v>139</v>
      </c>
      <c r="G140" s="212"/>
      <c r="H140" s="212"/>
      <c r="I140" s="215"/>
      <c r="J140" s="226">
        <f>BK140</f>
        <v>0</v>
      </c>
      <c r="K140" s="212"/>
      <c r="L140" s="217"/>
      <c r="M140" s="218"/>
      <c r="N140" s="219"/>
      <c r="O140" s="219"/>
      <c r="P140" s="220">
        <f>SUM(P141:P150)</f>
        <v>0</v>
      </c>
      <c r="Q140" s="219"/>
      <c r="R140" s="220">
        <f>SUM(R141:R150)</f>
        <v>4.4846748000000005</v>
      </c>
      <c r="S140" s="219"/>
      <c r="T140" s="221">
        <f>SUM(T141:T150)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22" t="s">
        <v>83</v>
      </c>
      <c r="AT140" s="223" t="s">
        <v>75</v>
      </c>
      <c r="AU140" s="223" t="s">
        <v>83</v>
      </c>
      <c r="AY140" s="222" t="s">
        <v>137</v>
      </c>
      <c r="BK140" s="224">
        <f>SUM(BK141:BK150)</f>
        <v>0</v>
      </c>
    </row>
    <row r="141" s="2" customFormat="1" ht="24.15" customHeight="1">
      <c r="A141" s="39"/>
      <c r="B141" s="40"/>
      <c r="C141" s="227" t="s">
        <v>83</v>
      </c>
      <c r="D141" s="227" t="s">
        <v>140</v>
      </c>
      <c r="E141" s="228" t="s">
        <v>141</v>
      </c>
      <c r="F141" s="229" t="s">
        <v>142</v>
      </c>
      <c r="G141" s="230" t="s">
        <v>143</v>
      </c>
      <c r="H141" s="231">
        <v>1.9270000000000001</v>
      </c>
      <c r="I141" s="232"/>
      <c r="J141" s="233">
        <f>ROUND(I141*H141,2)</f>
        <v>0</v>
      </c>
      <c r="K141" s="229" t="s">
        <v>144</v>
      </c>
      <c r="L141" s="45"/>
      <c r="M141" s="234" t="s">
        <v>1</v>
      </c>
      <c r="N141" s="235" t="s">
        <v>41</v>
      </c>
      <c r="O141" s="92"/>
      <c r="P141" s="236">
        <f>O141*H141</f>
        <v>0</v>
      </c>
      <c r="Q141" s="236">
        <v>2.2284000000000002</v>
      </c>
      <c r="R141" s="236">
        <f>Q141*H141</f>
        <v>4.2941268000000008</v>
      </c>
      <c r="S141" s="236">
        <v>0</v>
      </c>
      <c r="T141" s="237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8" t="s">
        <v>145</v>
      </c>
      <c r="AT141" s="238" t="s">
        <v>140</v>
      </c>
      <c r="AU141" s="238" t="s">
        <v>85</v>
      </c>
      <c r="AY141" s="18" t="s">
        <v>137</v>
      </c>
      <c r="BE141" s="239">
        <f>IF(N141="základní",J141,0)</f>
        <v>0</v>
      </c>
      <c r="BF141" s="239">
        <f>IF(N141="snížená",J141,0)</f>
        <v>0</v>
      </c>
      <c r="BG141" s="239">
        <f>IF(N141="zákl. přenesená",J141,0)</f>
        <v>0</v>
      </c>
      <c r="BH141" s="239">
        <f>IF(N141="sníž. přenesená",J141,0)</f>
        <v>0</v>
      </c>
      <c r="BI141" s="239">
        <f>IF(N141="nulová",J141,0)</f>
        <v>0</v>
      </c>
      <c r="BJ141" s="18" t="s">
        <v>83</v>
      </c>
      <c r="BK141" s="239">
        <f>ROUND(I141*H141,2)</f>
        <v>0</v>
      </c>
      <c r="BL141" s="18" t="s">
        <v>145</v>
      </c>
      <c r="BM141" s="238" t="s">
        <v>146</v>
      </c>
    </row>
    <row r="142" s="13" customFormat="1">
      <c r="A142" s="13"/>
      <c r="B142" s="240"/>
      <c r="C142" s="241"/>
      <c r="D142" s="242" t="s">
        <v>147</v>
      </c>
      <c r="E142" s="243" t="s">
        <v>1</v>
      </c>
      <c r="F142" s="244" t="s">
        <v>148</v>
      </c>
      <c r="G142" s="241"/>
      <c r="H142" s="245">
        <v>1.081</v>
      </c>
      <c r="I142" s="246"/>
      <c r="J142" s="241"/>
      <c r="K142" s="241"/>
      <c r="L142" s="247"/>
      <c r="M142" s="248"/>
      <c r="N142" s="249"/>
      <c r="O142" s="249"/>
      <c r="P142" s="249"/>
      <c r="Q142" s="249"/>
      <c r="R142" s="249"/>
      <c r="S142" s="249"/>
      <c r="T142" s="250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1" t="s">
        <v>147</v>
      </c>
      <c r="AU142" s="251" t="s">
        <v>85</v>
      </c>
      <c r="AV142" s="13" t="s">
        <v>85</v>
      </c>
      <c r="AW142" s="13" t="s">
        <v>32</v>
      </c>
      <c r="AX142" s="13" t="s">
        <v>76</v>
      </c>
      <c r="AY142" s="251" t="s">
        <v>137</v>
      </c>
    </row>
    <row r="143" s="13" customFormat="1">
      <c r="A143" s="13"/>
      <c r="B143" s="240"/>
      <c r="C143" s="241"/>
      <c r="D143" s="242" t="s">
        <v>147</v>
      </c>
      <c r="E143" s="243" t="s">
        <v>1</v>
      </c>
      <c r="F143" s="244" t="s">
        <v>149</v>
      </c>
      <c r="G143" s="241"/>
      <c r="H143" s="245">
        <v>0.84599999999999997</v>
      </c>
      <c r="I143" s="246"/>
      <c r="J143" s="241"/>
      <c r="K143" s="241"/>
      <c r="L143" s="247"/>
      <c r="M143" s="248"/>
      <c r="N143" s="249"/>
      <c r="O143" s="249"/>
      <c r="P143" s="249"/>
      <c r="Q143" s="249"/>
      <c r="R143" s="249"/>
      <c r="S143" s="249"/>
      <c r="T143" s="25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1" t="s">
        <v>147</v>
      </c>
      <c r="AU143" s="251" t="s">
        <v>85</v>
      </c>
      <c r="AV143" s="13" t="s">
        <v>85</v>
      </c>
      <c r="AW143" s="13" t="s">
        <v>32</v>
      </c>
      <c r="AX143" s="13" t="s">
        <v>76</v>
      </c>
      <c r="AY143" s="251" t="s">
        <v>137</v>
      </c>
    </row>
    <row r="144" s="14" customFormat="1">
      <c r="A144" s="14"/>
      <c r="B144" s="252"/>
      <c r="C144" s="253"/>
      <c r="D144" s="242" t="s">
        <v>147</v>
      </c>
      <c r="E144" s="254" t="s">
        <v>1</v>
      </c>
      <c r="F144" s="255" t="s">
        <v>150</v>
      </c>
      <c r="G144" s="253"/>
      <c r="H144" s="256">
        <v>1.9270000000000001</v>
      </c>
      <c r="I144" s="257"/>
      <c r="J144" s="253"/>
      <c r="K144" s="253"/>
      <c r="L144" s="258"/>
      <c r="M144" s="259"/>
      <c r="N144" s="260"/>
      <c r="O144" s="260"/>
      <c r="P144" s="260"/>
      <c r="Q144" s="260"/>
      <c r="R144" s="260"/>
      <c r="S144" s="260"/>
      <c r="T144" s="261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2" t="s">
        <v>147</v>
      </c>
      <c r="AU144" s="262" t="s">
        <v>85</v>
      </c>
      <c r="AV144" s="14" t="s">
        <v>138</v>
      </c>
      <c r="AW144" s="14" t="s">
        <v>32</v>
      </c>
      <c r="AX144" s="14" t="s">
        <v>76</v>
      </c>
      <c r="AY144" s="262" t="s">
        <v>137</v>
      </c>
    </row>
    <row r="145" s="15" customFormat="1">
      <c r="A145" s="15"/>
      <c r="B145" s="263"/>
      <c r="C145" s="264"/>
      <c r="D145" s="242" t="s">
        <v>147</v>
      </c>
      <c r="E145" s="265" t="s">
        <v>1</v>
      </c>
      <c r="F145" s="266" t="s">
        <v>151</v>
      </c>
      <c r="G145" s="264"/>
      <c r="H145" s="267">
        <v>1.9270000000000001</v>
      </c>
      <c r="I145" s="268"/>
      <c r="J145" s="264"/>
      <c r="K145" s="264"/>
      <c r="L145" s="269"/>
      <c r="M145" s="270"/>
      <c r="N145" s="271"/>
      <c r="O145" s="271"/>
      <c r="P145" s="271"/>
      <c r="Q145" s="271"/>
      <c r="R145" s="271"/>
      <c r="S145" s="271"/>
      <c r="T145" s="272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73" t="s">
        <v>147</v>
      </c>
      <c r="AU145" s="273" t="s">
        <v>85</v>
      </c>
      <c r="AV145" s="15" t="s">
        <v>145</v>
      </c>
      <c r="AW145" s="15" t="s">
        <v>32</v>
      </c>
      <c r="AX145" s="15" t="s">
        <v>83</v>
      </c>
      <c r="AY145" s="273" t="s">
        <v>137</v>
      </c>
    </row>
    <row r="146" s="2" customFormat="1" ht="33" customHeight="1">
      <c r="A146" s="39"/>
      <c r="B146" s="40"/>
      <c r="C146" s="227" t="s">
        <v>85</v>
      </c>
      <c r="D146" s="227" t="s">
        <v>140</v>
      </c>
      <c r="E146" s="228" t="s">
        <v>152</v>
      </c>
      <c r="F146" s="229" t="s">
        <v>153</v>
      </c>
      <c r="G146" s="230" t="s">
        <v>154</v>
      </c>
      <c r="H146" s="231">
        <v>0.90000000000000002</v>
      </c>
      <c r="I146" s="232"/>
      <c r="J146" s="233">
        <f>ROUND(I146*H146,2)</f>
        <v>0</v>
      </c>
      <c r="K146" s="229" t="s">
        <v>144</v>
      </c>
      <c r="L146" s="45"/>
      <c r="M146" s="234" t="s">
        <v>1</v>
      </c>
      <c r="N146" s="235" t="s">
        <v>41</v>
      </c>
      <c r="O146" s="92"/>
      <c r="P146" s="236">
        <f>O146*H146</f>
        <v>0</v>
      </c>
      <c r="Q146" s="236">
        <v>0.21171999999999999</v>
      </c>
      <c r="R146" s="236">
        <f>Q146*H146</f>
        <v>0.190548</v>
      </c>
      <c r="S146" s="236">
        <v>0</v>
      </c>
      <c r="T146" s="237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8" t="s">
        <v>145</v>
      </c>
      <c r="AT146" s="238" t="s">
        <v>140</v>
      </c>
      <c r="AU146" s="238" t="s">
        <v>85</v>
      </c>
      <c r="AY146" s="18" t="s">
        <v>137</v>
      </c>
      <c r="BE146" s="239">
        <f>IF(N146="základní",J146,0)</f>
        <v>0</v>
      </c>
      <c r="BF146" s="239">
        <f>IF(N146="snížená",J146,0)</f>
        <v>0</v>
      </c>
      <c r="BG146" s="239">
        <f>IF(N146="zákl. přenesená",J146,0)</f>
        <v>0</v>
      </c>
      <c r="BH146" s="239">
        <f>IF(N146="sníž. přenesená",J146,0)</f>
        <v>0</v>
      </c>
      <c r="BI146" s="239">
        <f>IF(N146="nulová",J146,0)</f>
        <v>0</v>
      </c>
      <c r="BJ146" s="18" t="s">
        <v>83</v>
      </c>
      <c r="BK146" s="239">
        <f>ROUND(I146*H146,2)</f>
        <v>0</v>
      </c>
      <c r="BL146" s="18" t="s">
        <v>145</v>
      </c>
      <c r="BM146" s="238" t="s">
        <v>155</v>
      </c>
    </row>
    <row r="147" s="13" customFormat="1">
      <c r="A147" s="13"/>
      <c r="B147" s="240"/>
      <c r="C147" s="241"/>
      <c r="D147" s="242" t="s">
        <v>147</v>
      </c>
      <c r="E147" s="243" t="s">
        <v>1</v>
      </c>
      <c r="F147" s="244" t="s">
        <v>156</v>
      </c>
      <c r="G147" s="241"/>
      <c r="H147" s="245">
        <v>0.5</v>
      </c>
      <c r="I147" s="246"/>
      <c r="J147" s="241"/>
      <c r="K147" s="241"/>
      <c r="L147" s="247"/>
      <c r="M147" s="248"/>
      <c r="N147" s="249"/>
      <c r="O147" s="249"/>
      <c r="P147" s="249"/>
      <c r="Q147" s="249"/>
      <c r="R147" s="249"/>
      <c r="S147" s="249"/>
      <c r="T147" s="25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1" t="s">
        <v>147</v>
      </c>
      <c r="AU147" s="251" t="s">
        <v>85</v>
      </c>
      <c r="AV147" s="13" t="s">
        <v>85</v>
      </c>
      <c r="AW147" s="13" t="s">
        <v>32</v>
      </c>
      <c r="AX147" s="13" t="s">
        <v>76</v>
      </c>
      <c r="AY147" s="251" t="s">
        <v>137</v>
      </c>
    </row>
    <row r="148" s="13" customFormat="1">
      <c r="A148" s="13"/>
      <c r="B148" s="240"/>
      <c r="C148" s="241"/>
      <c r="D148" s="242" t="s">
        <v>147</v>
      </c>
      <c r="E148" s="243" t="s">
        <v>1</v>
      </c>
      <c r="F148" s="244" t="s">
        <v>157</v>
      </c>
      <c r="G148" s="241"/>
      <c r="H148" s="245">
        <v>0.40000000000000002</v>
      </c>
      <c r="I148" s="246"/>
      <c r="J148" s="241"/>
      <c r="K148" s="241"/>
      <c r="L148" s="247"/>
      <c r="M148" s="248"/>
      <c r="N148" s="249"/>
      <c r="O148" s="249"/>
      <c r="P148" s="249"/>
      <c r="Q148" s="249"/>
      <c r="R148" s="249"/>
      <c r="S148" s="249"/>
      <c r="T148" s="250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1" t="s">
        <v>147</v>
      </c>
      <c r="AU148" s="251" t="s">
        <v>85</v>
      </c>
      <c r="AV148" s="13" t="s">
        <v>85</v>
      </c>
      <c r="AW148" s="13" t="s">
        <v>32</v>
      </c>
      <c r="AX148" s="13" t="s">
        <v>76</v>
      </c>
      <c r="AY148" s="251" t="s">
        <v>137</v>
      </c>
    </row>
    <row r="149" s="14" customFormat="1">
      <c r="A149" s="14"/>
      <c r="B149" s="252"/>
      <c r="C149" s="253"/>
      <c r="D149" s="242" t="s">
        <v>147</v>
      </c>
      <c r="E149" s="254" t="s">
        <v>1</v>
      </c>
      <c r="F149" s="255" t="s">
        <v>150</v>
      </c>
      <c r="G149" s="253"/>
      <c r="H149" s="256">
        <v>0.90000000000000002</v>
      </c>
      <c r="I149" s="257"/>
      <c r="J149" s="253"/>
      <c r="K149" s="253"/>
      <c r="L149" s="258"/>
      <c r="M149" s="259"/>
      <c r="N149" s="260"/>
      <c r="O149" s="260"/>
      <c r="P149" s="260"/>
      <c r="Q149" s="260"/>
      <c r="R149" s="260"/>
      <c r="S149" s="260"/>
      <c r="T149" s="261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2" t="s">
        <v>147</v>
      </c>
      <c r="AU149" s="262" t="s">
        <v>85</v>
      </c>
      <c r="AV149" s="14" t="s">
        <v>138</v>
      </c>
      <c r="AW149" s="14" t="s">
        <v>32</v>
      </c>
      <c r="AX149" s="14" t="s">
        <v>76</v>
      </c>
      <c r="AY149" s="262" t="s">
        <v>137</v>
      </c>
    </row>
    <row r="150" s="15" customFormat="1">
      <c r="A150" s="15"/>
      <c r="B150" s="263"/>
      <c r="C150" s="264"/>
      <c r="D150" s="242" t="s">
        <v>147</v>
      </c>
      <c r="E150" s="265" t="s">
        <v>1</v>
      </c>
      <c r="F150" s="266" t="s">
        <v>151</v>
      </c>
      <c r="G150" s="264"/>
      <c r="H150" s="267">
        <v>0.90000000000000002</v>
      </c>
      <c r="I150" s="268"/>
      <c r="J150" s="264"/>
      <c r="K150" s="264"/>
      <c r="L150" s="269"/>
      <c r="M150" s="270"/>
      <c r="N150" s="271"/>
      <c r="O150" s="271"/>
      <c r="P150" s="271"/>
      <c r="Q150" s="271"/>
      <c r="R150" s="271"/>
      <c r="S150" s="271"/>
      <c r="T150" s="272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73" t="s">
        <v>147</v>
      </c>
      <c r="AU150" s="273" t="s">
        <v>85</v>
      </c>
      <c r="AV150" s="15" t="s">
        <v>145</v>
      </c>
      <c r="AW150" s="15" t="s">
        <v>32</v>
      </c>
      <c r="AX150" s="15" t="s">
        <v>83</v>
      </c>
      <c r="AY150" s="273" t="s">
        <v>137</v>
      </c>
    </row>
    <row r="151" s="12" customFormat="1" ht="22.8" customHeight="1">
      <c r="A151" s="12"/>
      <c r="B151" s="211"/>
      <c r="C151" s="212"/>
      <c r="D151" s="213" t="s">
        <v>75</v>
      </c>
      <c r="E151" s="225" t="s">
        <v>158</v>
      </c>
      <c r="F151" s="225" t="s">
        <v>159</v>
      </c>
      <c r="G151" s="212"/>
      <c r="H151" s="212"/>
      <c r="I151" s="215"/>
      <c r="J151" s="226">
        <f>BK151</f>
        <v>0</v>
      </c>
      <c r="K151" s="212"/>
      <c r="L151" s="217"/>
      <c r="M151" s="218"/>
      <c r="N151" s="219"/>
      <c r="O151" s="219"/>
      <c r="P151" s="220">
        <f>SUM(P152:P351)</f>
        <v>0</v>
      </c>
      <c r="Q151" s="219"/>
      <c r="R151" s="220">
        <f>SUM(R152:R351)</f>
        <v>20.992931839999997</v>
      </c>
      <c r="S151" s="219"/>
      <c r="T151" s="221">
        <f>SUM(T152:T351)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22" t="s">
        <v>83</v>
      </c>
      <c r="AT151" s="223" t="s">
        <v>75</v>
      </c>
      <c r="AU151" s="223" t="s">
        <v>83</v>
      </c>
      <c r="AY151" s="222" t="s">
        <v>137</v>
      </c>
      <c r="BK151" s="224">
        <f>SUM(BK152:BK351)</f>
        <v>0</v>
      </c>
    </row>
    <row r="152" s="2" customFormat="1" ht="24.15" customHeight="1">
      <c r="A152" s="39"/>
      <c r="B152" s="40"/>
      <c r="C152" s="227" t="s">
        <v>138</v>
      </c>
      <c r="D152" s="227" t="s">
        <v>140</v>
      </c>
      <c r="E152" s="228" t="s">
        <v>160</v>
      </c>
      <c r="F152" s="229" t="s">
        <v>161</v>
      </c>
      <c r="G152" s="230" t="s">
        <v>162</v>
      </c>
      <c r="H152" s="231">
        <v>161.30000000000001</v>
      </c>
      <c r="I152" s="232"/>
      <c r="J152" s="233">
        <f>ROUND(I152*H152,2)</f>
        <v>0</v>
      </c>
      <c r="K152" s="229" t="s">
        <v>144</v>
      </c>
      <c r="L152" s="45"/>
      <c r="M152" s="234" t="s">
        <v>1</v>
      </c>
      <c r="N152" s="235" t="s">
        <v>41</v>
      </c>
      <c r="O152" s="92"/>
      <c r="P152" s="236">
        <f>O152*H152</f>
        <v>0</v>
      </c>
      <c r="Q152" s="236">
        <v>0.0015</v>
      </c>
      <c r="R152" s="236">
        <f>Q152*H152</f>
        <v>0.24195000000000003</v>
      </c>
      <c r="S152" s="236">
        <v>0</v>
      </c>
      <c r="T152" s="237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8" t="s">
        <v>145</v>
      </c>
      <c r="AT152" s="238" t="s">
        <v>140</v>
      </c>
      <c r="AU152" s="238" t="s">
        <v>85</v>
      </c>
      <c r="AY152" s="18" t="s">
        <v>137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8" t="s">
        <v>83</v>
      </c>
      <c r="BK152" s="239">
        <f>ROUND(I152*H152,2)</f>
        <v>0</v>
      </c>
      <c r="BL152" s="18" t="s">
        <v>145</v>
      </c>
      <c r="BM152" s="238" t="s">
        <v>163</v>
      </c>
    </row>
    <row r="153" s="13" customFormat="1">
      <c r="A153" s="13"/>
      <c r="B153" s="240"/>
      <c r="C153" s="241"/>
      <c r="D153" s="242" t="s">
        <v>147</v>
      </c>
      <c r="E153" s="243" t="s">
        <v>1</v>
      </c>
      <c r="F153" s="244" t="s">
        <v>164</v>
      </c>
      <c r="G153" s="241"/>
      <c r="H153" s="245">
        <v>161.30000000000001</v>
      </c>
      <c r="I153" s="246"/>
      <c r="J153" s="241"/>
      <c r="K153" s="241"/>
      <c r="L153" s="247"/>
      <c r="M153" s="248"/>
      <c r="N153" s="249"/>
      <c r="O153" s="249"/>
      <c r="P153" s="249"/>
      <c r="Q153" s="249"/>
      <c r="R153" s="249"/>
      <c r="S153" s="249"/>
      <c r="T153" s="250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1" t="s">
        <v>147</v>
      </c>
      <c r="AU153" s="251" t="s">
        <v>85</v>
      </c>
      <c r="AV153" s="13" t="s">
        <v>85</v>
      </c>
      <c r="AW153" s="13" t="s">
        <v>32</v>
      </c>
      <c r="AX153" s="13" t="s">
        <v>76</v>
      </c>
      <c r="AY153" s="251" t="s">
        <v>137</v>
      </c>
    </row>
    <row r="154" s="14" customFormat="1">
      <c r="A154" s="14"/>
      <c r="B154" s="252"/>
      <c r="C154" s="253"/>
      <c r="D154" s="242" t="s">
        <v>147</v>
      </c>
      <c r="E154" s="254" t="s">
        <v>1</v>
      </c>
      <c r="F154" s="255" t="s">
        <v>150</v>
      </c>
      <c r="G154" s="253"/>
      <c r="H154" s="256">
        <v>161.30000000000001</v>
      </c>
      <c r="I154" s="257"/>
      <c r="J154" s="253"/>
      <c r="K154" s="253"/>
      <c r="L154" s="258"/>
      <c r="M154" s="259"/>
      <c r="N154" s="260"/>
      <c r="O154" s="260"/>
      <c r="P154" s="260"/>
      <c r="Q154" s="260"/>
      <c r="R154" s="260"/>
      <c r="S154" s="260"/>
      <c r="T154" s="261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2" t="s">
        <v>147</v>
      </c>
      <c r="AU154" s="262" t="s">
        <v>85</v>
      </c>
      <c r="AV154" s="14" t="s">
        <v>138</v>
      </c>
      <c r="AW154" s="14" t="s">
        <v>32</v>
      </c>
      <c r="AX154" s="14" t="s">
        <v>76</v>
      </c>
      <c r="AY154" s="262" t="s">
        <v>137</v>
      </c>
    </row>
    <row r="155" s="15" customFormat="1">
      <c r="A155" s="15"/>
      <c r="B155" s="263"/>
      <c r="C155" s="264"/>
      <c r="D155" s="242" t="s">
        <v>147</v>
      </c>
      <c r="E155" s="265" t="s">
        <v>1</v>
      </c>
      <c r="F155" s="266" t="s">
        <v>151</v>
      </c>
      <c r="G155" s="264"/>
      <c r="H155" s="267">
        <v>161.30000000000001</v>
      </c>
      <c r="I155" s="268"/>
      <c r="J155" s="264"/>
      <c r="K155" s="264"/>
      <c r="L155" s="269"/>
      <c r="M155" s="270"/>
      <c r="N155" s="271"/>
      <c r="O155" s="271"/>
      <c r="P155" s="271"/>
      <c r="Q155" s="271"/>
      <c r="R155" s="271"/>
      <c r="S155" s="271"/>
      <c r="T155" s="272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73" t="s">
        <v>147</v>
      </c>
      <c r="AU155" s="273" t="s">
        <v>85</v>
      </c>
      <c r="AV155" s="15" t="s">
        <v>145</v>
      </c>
      <c r="AW155" s="15" t="s">
        <v>32</v>
      </c>
      <c r="AX155" s="15" t="s">
        <v>83</v>
      </c>
      <c r="AY155" s="273" t="s">
        <v>137</v>
      </c>
    </row>
    <row r="156" s="2" customFormat="1" ht="21.75" customHeight="1">
      <c r="A156" s="39"/>
      <c r="B156" s="40"/>
      <c r="C156" s="227" t="s">
        <v>145</v>
      </c>
      <c r="D156" s="227" t="s">
        <v>140</v>
      </c>
      <c r="E156" s="228" t="s">
        <v>165</v>
      </c>
      <c r="F156" s="229" t="s">
        <v>166</v>
      </c>
      <c r="G156" s="230" t="s">
        <v>154</v>
      </c>
      <c r="H156" s="231">
        <v>34.280000000000001</v>
      </c>
      <c r="I156" s="232"/>
      <c r="J156" s="233">
        <f>ROUND(I156*H156,2)</f>
        <v>0</v>
      </c>
      <c r="K156" s="229" t="s">
        <v>144</v>
      </c>
      <c r="L156" s="45"/>
      <c r="M156" s="234" t="s">
        <v>1</v>
      </c>
      <c r="N156" s="235" t="s">
        <v>41</v>
      </c>
      <c r="O156" s="92"/>
      <c r="P156" s="236">
        <f>O156*H156</f>
        <v>0</v>
      </c>
      <c r="Q156" s="236">
        <v>0.00025999999999999998</v>
      </c>
      <c r="R156" s="236">
        <f>Q156*H156</f>
        <v>0.0089128000000000002</v>
      </c>
      <c r="S156" s="236">
        <v>0</v>
      </c>
      <c r="T156" s="237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8" t="s">
        <v>145</v>
      </c>
      <c r="AT156" s="238" t="s">
        <v>140</v>
      </c>
      <c r="AU156" s="238" t="s">
        <v>85</v>
      </c>
      <c r="AY156" s="18" t="s">
        <v>137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8" t="s">
        <v>83</v>
      </c>
      <c r="BK156" s="239">
        <f>ROUND(I156*H156,2)</f>
        <v>0</v>
      </c>
      <c r="BL156" s="18" t="s">
        <v>145</v>
      </c>
      <c r="BM156" s="238" t="s">
        <v>167</v>
      </c>
    </row>
    <row r="157" s="13" customFormat="1">
      <c r="A157" s="13"/>
      <c r="B157" s="240"/>
      <c r="C157" s="241"/>
      <c r="D157" s="242" t="s">
        <v>147</v>
      </c>
      <c r="E157" s="243" t="s">
        <v>1</v>
      </c>
      <c r="F157" s="244" t="s">
        <v>168</v>
      </c>
      <c r="G157" s="241"/>
      <c r="H157" s="245">
        <v>5.5599999999999996</v>
      </c>
      <c r="I157" s="246"/>
      <c r="J157" s="241"/>
      <c r="K157" s="241"/>
      <c r="L157" s="247"/>
      <c r="M157" s="248"/>
      <c r="N157" s="249"/>
      <c r="O157" s="249"/>
      <c r="P157" s="249"/>
      <c r="Q157" s="249"/>
      <c r="R157" s="249"/>
      <c r="S157" s="249"/>
      <c r="T157" s="250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1" t="s">
        <v>147</v>
      </c>
      <c r="AU157" s="251" t="s">
        <v>85</v>
      </c>
      <c r="AV157" s="13" t="s">
        <v>85</v>
      </c>
      <c r="AW157" s="13" t="s">
        <v>32</v>
      </c>
      <c r="AX157" s="13" t="s">
        <v>76</v>
      </c>
      <c r="AY157" s="251" t="s">
        <v>137</v>
      </c>
    </row>
    <row r="158" s="13" customFormat="1">
      <c r="A158" s="13"/>
      <c r="B158" s="240"/>
      <c r="C158" s="241"/>
      <c r="D158" s="242" t="s">
        <v>147</v>
      </c>
      <c r="E158" s="243" t="s">
        <v>1</v>
      </c>
      <c r="F158" s="244" t="s">
        <v>169</v>
      </c>
      <c r="G158" s="241"/>
      <c r="H158" s="245">
        <v>1.6699999999999999</v>
      </c>
      <c r="I158" s="246"/>
      <c r="J158" s="241"/>
      <c r="K158" s="241"/>
      <c r="L158" s="247"/>
      <c r="M158" s="248"/>
      <c r="N158" s="249"/>
      <c r="O158" s="249"/>
      <c r="P158" s="249"/>
      <c r="Q158" s="249"/>
      <c r="R158" s="249"/>
      <c r="S158" s="249"/>
      <c r="T158" s="250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1" t="s">
        <v>147</v>
      </c>
      <c r="AU158" s="251" t="s">
        <v>85</v>
      </c>
      <c r="AV158" s="13" t="s">
        <v>85</v>
      </c>
      <c r="AW158" s="13" t="s">
        <v>32</v>
      </c>
      <c r="AX158" s="13" t="s">
        <v>76</v>
      </c>
      <c r="AY158" s="251" t="s">
        <v>137</v>
      </c>
    </row>
    <row r="159" s="13" customFormat="1">
      <c r="A159" s="13"/>
      <c r="B159" s="240"/>
      <c r="C159" s="241"/>
      <c r="D159" s="242" t="s">
        <v>147</v>
      </c>
      <c r="E159" s="243" t="s">
        <v>1</v>
      </c>
      <c r="F159" s="244" t="s">
        <v>170</v>
      </c>
      <c r="G159" s="241"/>
      <c r="H159" s="245">
        <v>13.26</v>
      </c>
      <c r="I159" s="246"/>
      <c r="J159" s="241"/>
      <c r="K159" s="241"/>
      <c r="L159" s="247"/>
      <c r="M159" s="248"/>
      <c r="N159" s="249"/>
      <c r="O159" s="249"/>
      <c r="P159" s="249"/>
      <c r="Q159" s="249"/>
      <c r="R159" s="249"/>
      <c r="S159" s="249"/>
      <c r="T159" s="250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1" t="s">
        <v>147</v>
      </c>
      <c r="AU159" s="251" t="s">
        <v>85</v>
      </c>
      <c r="AV159" s="13" t="s">
        <v>85</v>
      </c>
      <c r="AW159" s="13" t="s">
        <v>32</v>
      </c>
      <c r="AX159" s="13" t="s">
        <v>76</v>
      </c>
      <c r="AY159" s="251" t="s">
        <v>137</v>
      </c>
    </row>
    <row r="160" s="13" customFormat="1">
      <c r="A160" s="13"/>
      <c r="B160" s="240"/>
      <c r="C160" s="241"/>
      <c r="D160" s="242" t="s">
        <v>147</v>
      </c>
      <c r="E160" s="243" t="s">
        <v>1</v>
      </c>
      <c r="F160" s="244" t="s">
        <v>171</v>
      </c>
      <c r="G160" s="241"/>
      <c r="H160" s="245">
        <v>12.5</v>
      </c>
      <c r="I160" s="246"/>
      <c r="J160" s="241"/>
      <c r="K160" s="241"/>
      <c r="L160" s="247"/>
      <c r="M160" s="248"/>
      <c r="N160" s="249"/>
      <c r="O160" s="249"/>
      <c r="P160" s="249"/>
      <c r="Q160" s="249"/>
      <c r="R160" s="249"/>
      <c r="S160" s="249"/>
      <c r="T160" s="250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1" t="s">
        <v>147</v>
      </c>
      <c r="AU160" s="251" t="s">
        <v>85</v>
      </c>
      <c r="AV160" s="13" t="s">
        <v>85</v>
      </c>
      <c r="AW160" s="13" t="s">
        <v>32</v>
      </c>
      <c r="AX160" s="13" t="s">
        <v>76</v>
      </c>
      <c r="AY160" s="251" t="s">
        <v>137</v>
      </c>
    </row>
    <row r="161" s="13" customFormat="1">
      <c r="A161" s="13"/>
      <c r="B161" s="240"/>
      <c r="C161" s="241"/>
      <c r="D161" s="242" t="s">
        <v>147</v>
      </c>
      <c r="E161" s="243" t="s">
        <v>1</v>
      </c>
      <c r="F161" s="244" t="s">
        <v>172</v>
      </c>
      <c r="G161" s="241"/>
      <c r="H161" s="245">
        <v>1.29</v>
      </c>
      <c r="I161" s="246"/>
      <c r="J161" s="241"/>
      <c r="K161" s="241"/>
      <c r="L161" s="247"/>
      <c r="M161" s="248"/>
      <c r="N161" s="249"/>
      <c r="O161" s="249"/>
      <c r="P161" s="249"/>
      <c r="Q161" s="249"/>
      <c r="R161" s="249"/>
      <c r="S161" s="249"/>
      <c r="T161" s="250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1" t="s">
        <v>147</v>
      </c>
      <c r="AU161" s="251" t="s">
        <v>85</v>
      </c>
      <c r="AV161" s="13" t="s">
        <v>85</v>
      </c>
      <c r="AW161" s="13" t="s">
        <v>32</v>
      </c>
      <c r="AX161" s="13" t="s">
        <v>76</v>
      </c>
      <c r="AY161" s="251" t="s">
        <v>137</v>
      </c>
    </row>
    <row r="162" s="14" customFormat="1">
      <c r="A162" s="14"/>
      <c r="B162" s="252"/>
      <c r="C162" s="253"/>
      <c r="D162" s="242" t="s">
        <v>147</v>
      </c>
      <c r="E162" s="254" t="s">
        <v>1</v>
      </c>
      <c r="F162" s="255" t="s">
        <v>150</v>
      </c>
      <c r="G162" s="253"/>
      <c r="H162" s="256">
        <v>34.280000000000001</v>
      </c>
      <c r="I162" s="257"/>
      <c r="J162" s="253"/>
      <c r="K162" s="253"/>
      <c r="L162" s="258"/>
      <c r="M162" s="259"/>
      <c r="N162" s="260"/>
      <c r="O162" s="260"/>
      <c r="P162" s="260"/>
      <c r="Q162" s="260"/>
      <c r="R162" s="260"/>
      <c r="S162" s="260"/>
      <c r="T162" s="261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2" t="s">
        <v>147</v>
      </c>
      <c r="AU162" s="262" t="s">
        <v>85</v>
      </c>
      <c r="AV162" s="14" t="s">
        <v>138</v>
      </c>
      <c r="AW162" s="14" t="s">
        <v>32</v>
      </c>
      <c r="AX162" s="14" t="s">
        <v>76</v>
      </c>
      <c r="AY162" s="262" t="s">
        <v>137</v>
      </c>
    </row>
    <row r="163" s="15" customFormat="1">
      <c r="A163" s="15"/>
      <c r="B163" s="263"/>
      <c r="C163" s="264"/>
      <c r="D163" s="242" t="s">
        <v>147</v>
      </c>
      <c r="E163" s="265" t="s">
        <v>1</v>
      </c>
      <c r="F163" s="266" t="s">
        <v>151</v>
      </c>
      <c r="G163" s="264"/>
      <c r="H163" s="267">
        <v>34.280000000000001</v>
      </c>
      <c r="I163" s="268"/>
      <c r="J163" s="264"/>
      <c r="K163" s="264"/>
      <c r="L163" s="269"/>
      <c r="M163" s="270"/>
      <c r="N163" s="271"/>
      <c r="O163" s="271"/>
      <c r="P163" s="271"/>
      <c r="Q163" s="271"/>
      <c r="R163" s="271"/>
      <c r="S163" s="271"/>
      <c r="T163" s="272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73" t="s">
        <v>147</v>
      </c>
      <c r="AU163" s="273" t="s">
        <v>85</v>
      </c>
      <c r="AV163" s="15" t="s">
        <v>145</v>
      </c>
      <c r="AW163" s="15" t="s">
        <v>32</v>
      </c>
      <c r="AX163" s="15" t="s">
        <v>83</v>
      </c>
      <c r="AY163" s="273" t="s">
        <v>137</v>
      </c>
    </row>
    <row r="164" s="2" customFormat="1" ht="24.15" customHeight="1">
      <c r="A164" s="39"/>
      <c r="B164" s="40"/>
      <c r="C164" s="227" t="s">
        <v>173</v>
      </c>
      <c r="D164" s="227" t="s">
        <v>140</v>
      </c>
      <c r="E164" s="228" t="s">
        <v>174</v>
      </c>
      <c r="F164" s="229" t="s">
        <v>175</v>
      </c>
      <c r="G164" s="230" t="s">
        <v>154</v>
      </c>
      <c r="H164" s="231">
        <v>34.280000000000001</v>
      </c>
      <c r="I164" s="232"/>
      <c r="J164" s="233">
        <f>ROUND(I164*H164,2)</f>
        <v>0</v>
      </c>
      <c r="K164" s="229" t="s">
        <v>144</v>
      </c>
      <c r="L164" s="45"/>
      <c r="M164" s="234" t="s">
        <v>1</v>
      </c>
      <c r="N164" s="235" t="s">
        <v>41</v>
      </c>
      <c r="O164" s="92"/>
      <c r="P164" s="236">
        <f>O164*H164</f>
        <v>0</v>
      </c>
      <c r="Q164" s="236">
        <v>0.00013999999999999999</v>
      </c>
      <c r="R164" s="236">
        <f>Q164*H164</f>
        <v>0.0047992</v>
      </c>
      <c r="S164" s="236">
        <v>0</v>
      </c>
      <c r="T164" s="237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8" t="s">
        <v>145</v>
      </c>
      <c r="AT164" s="238" t="s">
        <v>140</v>
      </c>
      <c r="AU164" s="238" t="s">
        <v>85</v>
      </c>
      <c r="AY164" s="18" t="s">
        <v>137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8" t="s">
        <v>83</v>
      </c>
      <c r="BK164" s="239">
        <f>ROUND(I164*H164,2)</f>
        <v>0</v>
      </c>
      <c r="BL164" s="18" t="s">
        <v>145</v>
      </c>
      <c r="BM164" s="238" t="s">
        <v>176</v>
      </c>
    </row>
    <row r="165" s="13" customFormat="1">
      <c r="A165" s="13"/>
      <c r="B165" s="240"/>
      <c r="C165" s="241"/>
      <c r="D165" s="242" t="s">
        <v>147</v>
      </c>
      <c r="E165" s="243" t="s">
        <v>1</v>
      </c>
      <c r="F165" s="244" t="s">
        <v>168</v>
      </c>
      <c r="G165" s="241"/>
      <c r="H165" s="245">
        <v>5.5599999999999996</v>
      </c>
      <c r="I165" s="246"/>
      <c r="J165" s="241"/>
      <c r="K165" s="241"/>
      <c r="L165" s="247"/>
      <c r="M165" s="248"/>
      <c r="N165" s="249"/>
      <c r="O165" s="249"/>
      <c r="P165" s="249"/>
      <c r="Q165" s="249"/>
      <c r="R165" s="249"/>
      <c r="S165" s="249"/>
      <c r="T165" s="250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1" t="s">
        <v>147</v>
      </c>
      <c r="AU165" s="251" t="s">
        <v>85</v>
      </c>
      <c r="AV165" s="13" t="s">
        <v>85</v>
      </c>
      <c r="AW165" s="13" t="s">
        <v>32</v>
      </c>
      <c r="AX165" s="13" t="s">
        <v>76</v>
      </c>
      <c r="AY165" s="251" t="s">
        <v>137</v>
      </c>
    </row>
    <row r="166" s="13" customFormat="1">
      <c r="A166" s="13"/>
      <c r="B166" s="240"/>
      <c r="C166" s="241"/>
      <c r="D166" s="242" t="s">
        <v>147</v>
      </c>
      <c r="E166" s="243" t="s">
        <v>1</v>
      </c>
      <c r="F166" s="244" t="s">
        <v>169</v>
      </c>
      <c r="G166" s="241"/>
      <c r="H166" s="245">
        <v>1.6699999999999999</v>
      </c>
      <c r="I166" s="246"/>
      <c r="J166" s="241"/>
      <c r="K166" s="241"/>
      <c r="L166" s="247"/>
      <c r="M166" s="248"/>
      <c r="N166" s="249"/>
      <c r="O166" s="249"/>
      <c r="P166" s="249"/>
      <c r="Q166" s="249"/>
      <c r="R166" s="249"/>
      <c r="S166" s="249"/>
      <c r="T166" s="250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1" t="s">
        <v>147</v>
      </c>
      <c r="AU166" s="251" t="s">
        <v>85</v>
      </c>
      <c r="AV166" s="13" t="s">
        <v>85</v>
      </c>
      <c r="AW166" s="13" t="s">
        <v>32</v>
      </c>
      <c r="AX166" s="13" t="s">
        <v>76</v>
      </c>
      <c r="AY166" s="251" t="s">
        <v>137</v>
      </c>
    </row>
    <row r="167" s="13" customFormat="1">
      <c r="A167" s="13"/>
      <c r="B167" s="240"/>
      <c r="C167" s="241"/>
      <c r="D167" s="242" t="s">
        <v>147</v>
      </c>
      <c r="E167" s="243" t="s">
        <v>1</v>
      </c>
      <c r="F167" s="244" t="s">
        <v>170</v>
      </c>
      <c r="G167" s="241"/>
      <c r="H167" s="245">
        <v>13.26</v>
      </c>
      <c r="I167" s="246"/>
      <c r="J167" s="241"/>
      <c r="K167" s="241"/>
      <c r="L167" s="247"/>
      <c r="M167" s="248"/>
      <c r="N167" s="249"/>
      <c r="O167" s="249"/>
      <c r="P167" s="249"/>
      <c r="Q167" s="249"/>
      <c r="R167" s="249"/>
      <c r="S167" s="249"/>
      <c r="T167" s="250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1" t="s">
        <v>147</v>
      </c>
      <c r="AU167" s="251" t="s">
        <v>85</v>
      </c>
      <c r="AV167" s="13" t="s">
        <v>85</v>
      </c>
      <c r="AW167" s="13" t="s">
        <v>32</v>
      </c>
      <c r="AX167" s="13" t="s">
        <v>76</v>
      </c>
      <c r="AY167" s="251" t="s">
        <v>137</v>
      </c>
    </row>
    <row r="168" s="13" customFormat="1">
      <c r="A168" s="13"/>
      <c r="B168" s="240"/>
      <c r="C168" s="241"/>
      <c r="D168" s="242" t="s">
        <v>147</v>
      </c>
      <c r="E168" s="243" t="s">
        <v>1</v>
      </c>
      <c r="F168" s="244" t="s">
        <v>171</v>
      </c>
      <c r="G168" s="241"/>
      <c r="H168" s="245">
        <v>12.5</v>
      </c>
      <c r="I168" s="246"/>
      <c r="J168" s="241"/>
      <c r="K168" s="241"/>
      <c r="L168" s="247"/>
      <c r="M168" s="248"/>
      <c r="N168" s="249"/>
      <c r="O168" s="249"/>
      <c r="P168" s="249"/>
      <c r="Q168" s="249"/>
      <c r="R168" s="249"/>
      <c r="S168" s="249"/>
      <c r="T168" s="250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51" t="s">
        <v>147</v>
      </c>
      <c r="AU168" s="251" t="s">
        <v>85</v>
      </c>
      <c r="AV168" s="13" t="s">
        <v>85</v>
      </c>
      <c r="AW168" s="13" t="s">
        <v>32</v>
      </c>
      <c r="AX168" s="13" t="s">
        <v>76</v>
      </c>
      <c r="AY168" s="251" t="s">
        <v>137</v>
      </c>
    </row>
    <row r="169" s="13" customFormat="1">
      <c r="A169" s="13"/>
      <c r="B169" s="240"/>
      <c r="C169" s="241"/>
      <c r="D169" s="242" t="s">
        <v>147</v>
      </c>
      <c r="E169" s="243" t="s">
        <v>1</v>
      </c>
      <c r="F169" s="244" t="s">
        <v>172</v>
      </c>
      <c r="G169" s="241"/>
      <c r="H169" s="245">
        <v>1.29</v>
      </c>
      <c r="I169" s="246"/>
      <c r="J169" s="241"/>
      <c r="K169" s="241"/>
      <c r="L169" s="247"/>
      <c r="M169" s="248"/>
      <c r="N169" s="249"/>
      <c r="O169" s="249"/>
      <c r="P169" s="249"/>
      <c r="Q169" s="249"/>
      <c r="R169" s="249"/>
      <c r="S169" s="249"/>
      <c r="T169" s="250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1" t="s">
        <v>147</v>
      </c>
      <c r="AU169" s="251" t="s">
        <v>85</v>
      </c>
      <c r="AV169" s="13" t="s">
        <v>85</v>
      </c>
      <c r="AW169" s="13" t="s">
        <v>32</v>
      </c>
      <c r="AX169" s="13" t="s">
        <v>76</v>
      </c>
      <c r="AY169" s="251" t="s">
        <v>137</v>
      </c>
    </row>
    <row r="170" s="14" customFormat="1">
      <c r="A170" s="14"/>
      <c r="B170" s="252"/>
      <c r="C170" s="253"/>
      <c r="D170" s="242" t="s">
        <v>147</v>
      </c>
      <c r="E170" s="254" t="s">
        <v>1</v>
      </c>
      <c r="F170" s="255" t="s">
        <v>150</v>
      </c>
      <c r="G170" s="253"/>
      <c r="H170" s="256">
        <v>34.280000000000001</v>
      </c>
      <c r="I170" s="257"/>
      <c r="J170" s="253"/>
      <c r="K170" s="253"/>
      <c r="L170" s="258"/>
      <c r="M170" s="259"/>
      <c r="N170" s="260"/>
      <c r="O170" s="260"/>
      <c r="P170" s="260"/>
      <c r="Q170" s="260"/>
      <c r="R170" s="260"/>
      <c r="S170" s="260"/>
      <c r="T170" s="261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2" t="s">
        <v>147</v>
      </c>
      <c r="AU170" s="262" t="s">
        <v>85</v>
      </c>
      <c r="AV170" s="14" t="s">
        <v>138</v>
      </c>
      <c r="AW170" s="14" t="s">
        <v>32</v>
      </c>
      <c r="AX170" s="14" t="s">
        <v>76</v>
      </c>
      <c r="AY170" s="262" t="s">
        <v>137</v>
      </c>
    </row>
    <row r="171" s="15" customFormat="1">
      <c r="A171" s="15"/>
      <c r="B171" s="263"/>
      <c r="C171" s="264"/>
      <c r="D171" s="242" t="s">
        <v>147</v>
      </c>
      <c r="E171" s="265" t="s">
        <v>1</v>
      </c>
      <c r="F171" s="266" t="s">
        <v>151</v>
      </c>
      <c r="G171" s="264"/>
      <c r="H171" s="267">
        <v>34.280000000000001</v>
      </c>
      <c r="I171" s="268"/>
      <c r="J171" s="264"/>
      <c r="K171" s="264"/>
      <c r="L171" s="269"/>
      <c r="M171" s="270"/>
      <c r="N171" s="271"/>
      <c r="O171" s="271"/>
      <c r="P171" s="271"/>
      <c r="Q171" s="271"/>
      <c r="R171" s="271"/>
      <c r="S171" s="271"/>
      <c r="T171" s="272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73" t="s">
        <v>147</v>
      </c>
      <c r="AU171" s="273" t="s">
        <v>85</v>
      </c>
      <c r="AV171" s="15" t="s">
        <v>145</v>
      </c>
      <c r="AW171" s="15" t="s">
        <v>32</v>
      </c>
      <c r="AX171" s="15" t="s">
        <v>83</v>
      </c>
      <c r="AY171" s="273" t="s">
        <v>137</v>
      </c>
    </row>
    <row r="172" s="2" customFormat="1" ht="49.05" customHeight="1">
      <c r="A172" s="39"/>
      <c r="B172" s="40"/>
      <c r="C172" s="227" t="s">
        <v>158</v>
      </c>
      <c r="D172" s="227" t="s">
        <v>140</v>
      </c>
      <c r="E172" s="228" t="s">
        <v>177</v>
      </c>
      <c r="F172" s="229" t="s">
        <v>178</v>
      </c>
      <c r="G172" s="230" t="s">
        <v>154</v>
      </c>
      <c r="H172" s="231">
        <v>1.29</v>
      </c>
      <c r="I172" s="232"/>
      <c r="J172" s="233">
        <f>ROUND(I172*H172,2)</f>
        <v>0</v>
      </c>
      <c r="K172" s="229" t="s">
        <v>144</v>
      </c>
      <c r="L172" s="45"/>
      <c r="M172" s="234" t="s">
        <v>1</v>
      </c>
      <c r="N172" s="235" t="s">
        <v>41</v>
      </c>
      <c r="O172" s="92"/>
      <c r="P172" s="236">
        <f>O172*H172</f>
        <v>0</v>
      </c>
      <c r="Q172" s="236">
        <v>0.011599999999999999</v>
      </c>
      <c r="R172" s="236">
        <f>Q172*H172</f>
        <v>0.014964</v>
      </c>
      <c r="S172" s="236">
        <v>0</v>
      </c>
      <c r="T172" s="237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8" t="s">
        <v>145</v>
      </c>
      <c r="AT172" s="238" t="s">
        <v>140</v>
      </c>
      <c r="AU172" s="238" t="s">
        <v>85</v>
      </c>
      <c r="AY172" s="18" t="s">
        <v>137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8" t="s">
        <v>83</v>
      </c>
      <c r="BK172" s="239">
        <f>ROUND(I172*H172,2)</f>
        <v>0</v>
      </c>
      <c r="BL172" s="18" t="s">
        <v>145</v>
      </c>
      <c r="BM172" s="238" t="s">
        <v>179</v>
      </c>
    </row>
    <row r="173" s="13" customFormat="1">
      <c r="A173" s="13"/>
      <c r="B173" s="240"/>
      <c r="C173" s="241"/>
      <c r="D173" s="242" t="s">
        <v>147</v>
      </c>
      <c r="E173" s="243" t="s">
        <v>1</v>
      </c>
      <c r="F173" s="244" t="s">
        <v>172</v>
      </c>
      <c r="G173" s="241"/>
      <c r="H173" s="245">
        <v>1.29</v>
      </c>
      <c r="I173" s="246"/>
      <c r="J173" s="241"/>
      <c r="K173" s="241"/>
      <c r="L173" s="247"/>
      <c r="M173" s="248"/>
      <c r="N173" s="249"/>
      <c r="O173" s="249"/>
      <c r="P173" s="249"/>
      <c r="Q173" s="249"/>
      <c r="R173" s="249"/>
      <c r="S173" s="249"/>
      <c r="T173" s="250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1" t="s">
        <v>147</v>
      </c>
      <c r="AU173" s="251" t="s">
        <v>85</v>
      </c>
      <c r="AV173" s="13" t="s">
        <v>85</v>
      </c>
      <c r="AW173" s="13" t="s">
        <v>32</v>
      </c>
      <c r="AX173" s="13" t="s">
        <v>76</v>
      </c>
      <c r="AY173" s="251" t="s">
        <v>137</v>
      </c>
    </row>
    <row r="174" s="14" customFormat="1">
      <c r="A174" s="14"/>
      <c r="B174" s="252"/>
      <c r="C174" s="253"/>
      <c r="D174" s="242" t="s">
        <v>147</v>
      </c>
      <c r="E174" s="254" t="s">
        <v>1</v>
      </c>
      <c r="F174" s="255" t="s">
        <v>150</v>
      </c>
      <c r="G174" s="253"/>
      <c r="H174" s="256">
        <v>1.29</v>
      </c>
      <c r="I174" s="257"/>
      <c r="J174" s="253"/>
      <c r="K174" s="253"/>
      <c r="L174" s="258"/>
      <c r="M174" s="259"/>
      <c r="N174" s="260"/>
      <c r="O174" s="260"/>
      <c r="P174" s="260"/>
      <c r="Q174" s="260"/>
      <c r="R174" s="260"/>
      <c r="S174" s="260"/>
      <c r="T174" s="261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2" t="s">
        <v>147</v>
      </c>
      <c r="AU174" s="262" t="s">
        <v>85</v>
      </c>
      <c r="AV174" s="14" t="s">
        <v>138</v>
      </c>
      <c r="AW174" s="14" t="s">
        <v>32</v>
      </c>
      <c r="AX174" s="14" t="s">
        <v>76</v>
      </c>
      <c r="AY174" s="262" t="s">
        <v>137</v>
      </c>
    </row>
    <row r="175" s="15" customFormat="1">
      <c r="A175" s="15"/>
      <c r="B175" s="263"/>
      <c r="C175" s="264"/>
      <c r="D175" s="242" t="s">
        <v>147</v>
      </c>
      <c r="E175" s="265" t="s">
        <v>1</v>
      </c>
      <c r="F175" s="266" t="s">
        <v>151</v>
      </c>
      <c r="G175" s="264"/>
      <c r="H175" s="267">
        <v>1.29</v>
      </c>
      <c r="I175" s="268"/>
      <c r="J175" s="264"/>
      <c r="K175" s="264"/>
      <c r="L175" s="269"/>
      <c r="M175" s="270"/>
      <c r="N175" s="271"/>
      <c r="O175" s="271"/>
      <c r="P175" s="271"/>
      <c r="Q175" s="271"/>
      <c r="R175" s="271"/>
      <c r="S175" s="271"/>
      <c r="T175" s="272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73" t="s">
        <v>147</v>
      </c>
      <c r="AU175" s="273" t="s">
        <v>85</v>
      </c>
      <c r="AV175" s="15" t="s">
        <v>145</v>
      </c>
      <c r="AW175" s="15" t="s">
        <v>32</v>
      </c>
      <c r="AX175" s="15" t="s">
        <v>83</v>
      </c>
      <c r="AY175" s="273" t="s">
        <v>137</v>
      </c>
    </row>
    <row r="176" s="2" customFormat="1" ht="24.15" customHeight="1">
      <c r="A176" s="39"/>
      <c r="B176" s="40"/>
      <c r="C176" s="274" t="s">
        <v>180</v>
      </c>
      <c r="D176" s="274" t="s">
        <v>181</v>
      </c>
      <c r="E176" s="275" t="s">
        <v>182</v>
      </c>
      <c r="F176" s="276" t="s">
        <v>183</v>
      </c>
      <c r="G176" s="277" t="s">
        <v>154</v>
      </c>
      <c r="H176" s="278">
        <v>1.355</v>
      </c>
      <c r="I176" s="279"/>
      <c r="J176" s="280">
        <f>ROUND(I176*H176,2)</f>
        <v>0</v>
      </c>
      <c r="K176" s="276" t="s">
        <v>144</v>
      </c>
      <c r="L176" s="281"/>
      <c r="M176" s="282" t="s">
        <v>1</v>
      </c>
      <c r="N176" s="283" t="s">
        <v>41</v>
      </c>
      <c r="O176" s="92"/>
      <c r="P176" s="236">
        <f>O176*H176</f>
        <v>0</v>
      </c>
      <c r="Q176" s="236">
        <v>0.0155</v>
      </c>
      <c r="R176" s="236">
        <f>Q176*H176</f>
        <v>0.0210025</v>
      </c>
      <c r="S176" s="236">
        <v>0</v>
      </c>
      <c r="T176" s="237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8" t="s">
        <v>184</v>
      </c>
      <c r="AT176" s="238" t="s">
        <v>181</v>
      </c>
      <c r="AU176" s="238" t="s">
        <v>85</v>
      </c>
      <c r="AY176" s="18" t="s">
        <v>137</v>
      </c>
      <c r="BE176" s="239">
        <f>IF(N176="základní",J176,0)</f>
        <v>0</v>
      </c>
      <c r="BF176" s="239">
        <f>IF(N176="snížená",J176,0)</f>
        <v>0</v>
      </c>
      <c r="BG176" s="239">
        <f>IF(N176="zákl. přenesená",J176,0)</f>
        <v>0</v>
      </c>
      <c r="BH176" s="239">
        <f>IF(N176="sníž. přenesená",J176,0)</f>
        <v>0</v>
      </c>
      <c r="BI176" s="239">
        <f>IF(N176="nulová",J176,0)</f>
        <v>0</v>
      </c>
      <c r="BJ176" s="18" t="s">
        <v>83</v>
      </c>
      <c r="BK176" s="239">
        <f>ROUND(I176*H176,2)</f>
        <v>0</v>
      </c>
      <c r="BL176" s="18" t="s">
        <v>145</v>
      </c>
      <c r="BM176" s="238" t="s">
        <v>185</v>
      </c>
    </row>
    <row r="177" s="13" customFormat="1">
      <c r="A177" s="13"/>
      <c r="B177" s="240"/>
      <c r="C177" s="241"/>
      <c r="D177" s="242" t="s">
        <v>147</v>
      </c>
      <c r="E177" s="241"/>
      <c r="F177" s="244" t="s">
        <v>186</v>
      </c>
      <c r="G177" s="241"/>
      <c r="H177" s="245">
        <v>1.355</v>
      </c>
      <c r="I177" s="246"/>
      <c r="J177" s="241"/>
      <c r="K177" s="241"/>
      <c r="L177" s="247"/>
      <c r="M177" s="248"/>
      <c r="N177" s="249"/>
      <c r="O177" s="249"/>
      <c r="P177" s="249"/>
      <c r="Q177" s="249"/>
      <c r="R177" s="249"/>
      <c r="S177" s="249"/>
      <c r="T177" s="250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51" t="s">
        <v>147</v>
      </c>
      <c r="AU177" s="251" t="s">
        <v>85</v>
      </c>
      <c r="AV177" s="13" t="s">
        <v>85</v>
      </c>
      <c r="AW177" s="13" t="s">
        <v>4</v>
      </c>
      <c r="AX177" s="13" t="s">
        <v>83</v>
      </c>
      <c r="AY177" s="251" t="s">
        <v>137</v>
      </c>
    </row>
    <row r="178" s="2" customFormat="1" ht="49.05" customHeight="1">
      <c r="A178" s="39"/>
      <c r="B178" s="40"/>
      <c r="C178" s="227" t="s">
        <v>184</v>
      </c>
      <c r="D178" s="227" t="s">
        <v>140</v>
      </c>
      <c r="E178" s="228" t="s">
        <v>187</v>
      </c>
      <c r="F178" s="229" t="s">
        <v>188</v>
      </c>
      <c r="G178" s="230" t="s">
        <v>154</v>
      </c>
      <c r="H178" s="231">
        <v>32.990000000000002</v>
      </c>
      <c r="I178" s="232"/>
      <c r="J178" s="233">
        <f>ROUND(I178*H178,2)</f>
        <v>0</v>
      </c>
      <c r="K178" s="229" t="s">
        <v>144</v>
      </c>
      <c r="L178" s="45"/>
      <c r="M178" s="234" t="s">
        <v>1</v>
      </c>
      <c r="N178" s="235" t="s">
        <v>41</v>
      </c>
      <c r="O178" s="92"/>
      <c r="P178" s="236">
        <f>O178*H178</f>
        <v>0</v>
      </c>
      <c r="Q178" s="236">
        <v>0.0118</v>
      </c>
      <c r="R178" s="236">
        <f>Q178*H178</f>
        <v>0.38928200000000002</v>
      </c>
      <c r="S178" s="236">
        <v>0</v>
      </c>
      <c r="T178" s="237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8" t="s">
        <v>145</v>
      </c>
      <c r="AT178" s="238" t="s">
        <v>140</v>
      </c>
      <c r="AU178" s="238" t="s">
        <v>85</v>
      </c>
      <c r="AY178" s="18" t="s">
        <v>137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8" t="s">
        <v>83</v>
      </c>
      <c r="BK178" s="239">
        <f>ROUND(I178*H178,2)</f>
        <v>0</v>
      </c>
      <c r="BL178" s="18" t="s">
        <v>145</v>
      </c>
      <c r="BM178" s="238" t="s">
        <v>189</v>
      </c>
    </row>
    <row r="179" s="13" customFormat="1">
      <c r="A179" s="13"/>
      <c r="B179" s="240"/>
      <c r="C179" s="241"/>
      <c r="D179" s="242" t="s">
        <v>147</v>
      </c>
      <c r="E179" s="243" t="s">
        <v>1</v>
      </c>
      <c r="F179" s="244" t="s">
        <v>168</v>
      </c>
      <c r="G179" s="241"/>
      <c r="H179" s="245">
        <v>5.5599999999999996</v>
      </c>
      <c r="I179" s="246"/>
      <c r="J179" s="241"/>
      <c r="K179" s="241"/>
      <c r="L179" s="247"/>
      <c r="M179" s="248"/>
      <c r="N179" s="249"/>
      <c r="O179" s="249"/>
      <c r="P179" s="249"/>
      <c r="Q179" s="249"/>
      <c r="R179" s="249"/>
      <c r="S179" s="249"/>
      <c r="T179" s="250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1" t="s">
        <v>147</v>
      </c>
      <c r="AU179" s="251" t="s">
        <v>85</v>
      </c>
      <c r="AV179" s="13" t="s">
        <v>85</v>
      </c>
      <c r="AW179" s="13" t="s">
        <v>32</v>
      </c>
      <c r="AX179" s="13" t="s">
        <v>76</v>
      </c>
      <c r="AY179" s="251" t="s">
        <v>137</v>
      </c>
    </row>
    <row r="180" s="13" customFormat="1">
      <c r="A180" s="13"/>
      <c r="B180" s="240"/>
      <c r="C180" s="241"/>
      <c r="D180" s="242" t="s">
        <v>147</v>
      </c>
      <c r="E180" s="243" t="s">
        <v>1</v>
      </c>
      <c r="F180" s="244" t="s">
        <v>169</v>
      </c>
      <c r="G180" s="241"/>
      <c r="H180" s="245">
        <v>1.6699999999999999</v>
      </c>
      <c r="I180" s="246"/>
      <c r="J180" s="241"/>
      <c r="K180" s="241"/>
      <c r="L180" s="247"/>
      <c r="M180" s="248"/>
      <c r="N180" s="249"/>
      <c r="O180" s="249"/>
      <c r="P180" s="249"/>
      <c r="Q180" s="249"/>
      <c r="R180" s="249"/>
      <c r="S180" s="249"/>
      <c r="T180" s="250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51" t="s">
        <v>147</v>
      </c>
      <c r="AU180" s="251" t="s">
        <v>85</v>
      </c>
      <c r="AV180" s="13" t="s">
        <v>85</v>
      </c>
      <c r="AW180" s="13" t="s">
        <v>32</v>
      </c>
      <c r="AX180" s="13" t="s">
        <v>76</v>
      </c>
      <c r="AY180" s="251" t="s">
        <v>137</v>
      </c>
    </row>
    <row r="181" s="13" customFormat="1">
      <c r="A181" s="13"/>
      <c r="B181" s="240"/>
      <c r="C181" s="241"/>
      <c r="D181" s="242" t="s">
        <v>147</v>
      </c>
      <c r="E181" s="243" t="s">
        <v>1</v>
      </c>
      <c r="F181" s="244" t="s">
        <v>170</v>
      </c>
      <c r="G181" s="241"/>
      <c r="H181" s="245">
        <v>13.26</v>
      </c>
      <c r="I181" s="246"/>
      <c r="J181" s="241"/>
      <c r="K181" s="241"/>
      <c r="L181" s="247"/>
      <c r="M181" s="248"/>
      <c r="N181" s="249"/>
      <c r="O181" s="249"/>
      <c r="P181" s="249"/>
      <c r="Q181" s="249"/>
      <c r="R181" s="249"/>
      <c r="S181" s="249"/>
      <c r="T181" s="25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51" t="s">
        <v>147</v>
      </c>
      <c r="AU181" s="251" t="s">
        <v>85</v>
      </c>
      <c r="AV181" s="13" t="s">
        <v>85</v>
      </c>
      <c r="AW181" s="13" t="s">
        <v>32</v>
      </c>
      <c r="AX181" s="13" t="s">
        <v>76</v>
      </c>
      <c r="AY181" s="251" t="s">
        <v>137</v>
      </c>
    </row>
    <row r="182" s="13" customFormat="1">
      <c r="A182" s="13"/>
      <c r="B182" s="240"/>
      <c r="C182" s="241"/>
      <c r="D182" s="242" t="s">
        <v>147</v>
      </c>
      <c r="E182" s="243" t="s">
        <v>1</v>
      </c>
      <c r="F182" s="244" t="s">
        <v>171</v>
      </c>
      <c r="G182" s="241"/>
      <c r="H182" s="245">
        <v>12.5</v>
      </c>
      <c r="I182" s="246"/>
      <c r="J182" s="241"/>
      <c r="K182" s="241"/>
      <c r="L182" s="247"/>
      <c r="M182" s="248"/>
      <c r="N182" s="249"/>
      <c r="O182" s="249"/>
      <c r="P182" s="249"/>
      <c r="Q182" s="249"/>
      <c r="R182" s="249"/>
      <c r="S182" s="249"/>
      <c r="T182" s="250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1" t="s">
        <v>147</v>
      </c>
      <c r="AU182" s="251" t="s">
        <v>85</v>
      </c>
      <c r="AV182" s="13" t="s">
        <v>85</v>
      </c>
      <c r="AW182" s="13" t="s">
        <v>32</v>
      </c>
      <c r="AX182" s="13" t="s">
        <v>76</v>
      </c>
      <c r="AY182" s="251" t="s">
        <v>137</v>
      </c>
    </row>
    <row r="183" s="14" customFormat="1">
      <c r="A183" s="14"/>
      <c r="B183" s="252"/>
      <c r="C183" s="253"/>
      <c r="D183" s="242" t="s">
        <v>147</v>
      </c>
      <c r="E183" s="254" t="s">
        <v>1</v>
      </c>
      <c r="F183" s="255" t="s">
        <v>150</v>
      </c>
      <c r="G183" s="253"/>
      <c r="H183" s="256">
        <v>32.990000000000002</v>
      </c>
      <c r="I183" s="257"/>
      <c r="J183" s="253"/>
      <c r="K183" s="253"/>
      <c r="L183" s="258"/>
      <c r="M183" s="259"/>
      <c r="N183" s="260"/>
      <c r="O183" s="260"/>
      <c r="P183" s="260"/>
      <c r="Q183" s="260"/>
      <c r="R183" s="260"/>
      <c r="S183" s="260"/>
      <c r="T183" s="261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2" t="s">
        <v>147</v>
      </c>
      <c r="AU183" s="262" t="s">
        <v>85</v>
      </c>
      <c r="AV183" s="14" t="s">
        <v>138</v>
      </c>
      <c r="AW183" s="14" t="s">
        <v>32</v>
      </c>
      <c r="AX183" s="14" t="s">
        <v>76</v>
      </c>
      <c r="AY183" s="262" t="s">
        <v>137</v>
      </c>
    </row>
    <row r="184" s="15" customFormat="1">
      <c r="A184" s="15"/>
      <c r="B184" s="263"/>
      <c r="C184" s="264"/>
      <c r="D184" s="242" t="s">
        <v>147</v>
      </c>
      <c r="E184" s="265" t="s">
        <v>1</v>
      </c>
      <c r="F184" s="266" t="s">
        <v>151</v>
      </c>
      <c r="G184" s="264"/>
      <c r="H184" s="267">
        <v>32.990000000000002</v>
      </c>
      <c r="I184" s="268"/>
      <c r="J184" s="264"/>
      <c r="K184" s="264"/>
      <c r="L184" s="269"/>
      <c r="M184" s="270"/>
      <c r="N184" s="271"/>
      <c r="O184" s="271"/>
      <c r="P184" s="271"/>
      <c r="Q184" s="271"/>
      <c r="R184" s="271"/>
      <c r="S184" s="271"/>
      <c r="T184" s="272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73" t="s">
        <v>147</v>
      </c>
      <c r="AU184" s="273" t="s">
        <v>85</v>
      </c>
      <c r="AV184" s="15" t="s">
        <v>145</v>
      </c>
      <c r="AW184" s="15" t="s">
        <v>32</v>
      </c>
      <c r="AX184" s="15" t="s">
        <v>83</v>
      </c>
      <c r="AY184" s="273" t="s">
        <v>137</v>
      </c>
    </row>
    <row r="185" s="2" customFormat="1" ht="24.15" customHeight="1">
      <c r="A185" s="39"/>
      <c r="B185" s="40"/>
      <c r="C185" s="274" t="s">
        <v>190</v>
      </c>
      <c r="D185" s="274" t="s">
        <v>181</v>
      </c>
      <c r="E185" s="275" t="s">
        <v>191</v>
      </c>
      <c r="F185" s="276" t="s">
        <v>192</v>
      </c>
      <c r="G185" s="277" t="s">
        <v>154</v>
      </c>
      <c r="H185" s="278">
        <v>34.640000000000001</v>
      </c>
      <c r="I185" s="279"/>
      <c r="J185" s="280">
        <f>ROUND(I185*H185,2)</f>
        <v>0</v>
      </c>
      <c r="K185" s="276" t="s">
        <v>144</v>
      </c>
      <c r="L185" s="281"/>
      <c r="M185" s="282" t="s">
        <v>1</v>
      </c>
      <c r="N185" s="283" t="s">
        <v>41</v>
      </c>
      <c r="O185" s="92"/>
      <c r="P185" s="236">
        <f>O185*H185</f>
        <v>0</v>
      </c>
      <c r="Q185" s="236">
        <v>0.028000000000000001</v>
      </c>
      <c r="R185" s="236">
        <f>Q185*H185</f>
        <v>0.96992</v>
      </c>
      <c r="S185" s="236">
        <v>0</v>
      </c>
      <c r="T185" s="237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8" t="s">
        <v>184</v>
      </c>
      <c r="AT185" s="238" t="s">
        <v>181</v>
      </c>
      <c r="AU185" s="238" t="s">
        <v>85</v>
      </c>
      <c r="AY185" s="18" t="s">
        <v>137</v>
      </c>
      <c r="BE185" s="239">
        <f>IF(N185="základní",J185,0)</f>
        <v>0</v>
      </c>
      <c r="BF185" s="239">
        <f>IF(N185="snížená",J185,0)</f>
        <v>0</v>
      </c>
      <c r="BG185" s="239">
        <f>IF(N185="zákl. přenesená",J185,0)</f>
        <v>0</v>
      </c>
      <c r="BH185" s="239">
        <f>IF(N185="sníž. přenesená",J185,0)</f>
        <v>0</v>
      </c>
      <c r="BI185" s="239">
        <f>IF(N185="nulová",J185,0)</f>
        <v>0</v>
      </c>
      <c r="BJ185" s="18" t="s">
        <v>83</v>
      </c>
      <c r="BK185" s="239">
        <f>ROUND(I185*H185,2)</f>
        <v>0</v>
      </c>
      <c r="BL185" s="18" t="s">
        <v>145</v>
      </c>
      <c r="BM185" s="238" t="s">
        <v>193</v>
      </c>
    </row>
    <row r="186" s="13" customFormat="1">
      <c r="A186" s="13"/>
      <c r="B186" s="240"/>
      <c r="C186" s="241"/>
      <c r="D186" s="242" t="s">
        <v>147</v>
      </c>
      <c r="E186" s="241"/>
      <c r="F186" s="244" t="s">
        <v>194</v>
      </c>
      <c r="G186" s="241"/>
      <c r="H186" s="245">
        <v>34.640000000000001</v>
      </c>
      <c r="I186" s="246"/>
      <c r="J186" s="241"/>
      <c r="K186" s="241"/>
      <c r="L186" s="247"/>
      <c r="M186" s="248"/>
      <c r="N186" s="249"/>
      <c r="O186" s="249"/>
      <c r="P186" s="249"/>
      <c r="Q186" s="249"/>
      <c r="R186" s="249"/>
      <c r="S186" s="249"/>
      <c r="T186" s="250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1" t="s">
        <v>147</v>
      </c>
      <c r="AU186" s="251" t="s">
        <v>85</v>
      </c>
      <c r="AV186" s="13" t="s">
        <v>85</v>
      </c>
      <c r="AW186" s="13" t="s">
        <v>4</v>
      </c>
      <c r="AX186" s="13" t="s">
        <v>83</v>
      </c>
      <c r="AY186" s="251" t="s">
        <v>137</v>
      </c>
    </row>
    <row r="187" s="2" customFormat="1" ht="24.15" customHeight="1">
      <c r="A187" s="39"/>
      <c r="B187" s="40"/>
      <c r="C187" s="227" t="s">
        <v>195</v>
      </c>
      <c r="D187" s="227" t="s">
        <v>140</v>
      </c>
      <c r="E187" s="228" t="s">
        <v>196</v>
      </c>
      <c r="F187" s="229" t="s">
        <v>197</v>
      </c>
      <c r="G187" s="230" t="s">
        <v>154</v>
      </c>
      <c r="H187" s="231">
        <v>37.350000000000001</v>
      </c>
      <c r="I187" s="232"/>
      <c r="J187" s="233">
        <f>ROUND(I187*H187,2)</f>
        <v>0</v>
      </c>
      <c r="K187" s="229" t="s">
        <v>144</v>
      </c>
      <c r="L187" s="45"/>
      <c r="M187" s="234" t="s">
        <v>1</v>
      </c>
      <c r="N187" s="235" t="s">
        <v>41</v>
      </c>
      <c r="O187" s="92"/>
      <c r="P187" s="236">
        <f>O187*H187</f>
        <v>0</v>
      </c>
      <c r="Q187" s="236">
        <v>0.00382</v>
      </c>
      <c r="R187" s="236">
        <f>Q187*H187</f>
        <v>0.142677</v>
      </c>
      <c r="S187" s="236">
        <v>0</v>
      </c>
      <c r="T187" s="237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8" t="s">
        <v>145</v>
      </c>
      <c r="AT187" s="238" t="s">
        <v>140</v>
      </c>
      <c r="AU187" s="238" t="s">
        <v>85</v>
      </c>
      <c r="AY187" s="18" t="s">
        <v>137</v>
      </c>
      <c r="BE187" s="239">
        <f>IF(N187="základní",J187,0)</f>
        <v>0</v>
      </c>
      <c r="BF187" s="239">
        <f>IF(N187="snížená",J187,0)</f>
        <v>0</v>
      </c>
      <c r="BG187" s="239">
        <f>IF(N187="zákl. přenesená",J187,0)</f>
        <v>0</v>
      </c>
      <c r="BH187" s="239">
        <f>IF(N187="sníž. přenesená",J187,0)</f>
        <v>0</v>
      </c>
      <c r="BI187" s="239">
        <f>IF(N187="nulová",J187,0)</f>
        <v>0</v>
      </c>
      <c r="BJ187" s="18" t="s">
        <v>83</v>
      </c>
      <c r="BK187" s="239">
        <f>ROUND(I187*H187,2)</f>
        <v>0</v>
      </c>
      <c r="BL187" s="18" t="s">
        <v>145</v>
      </c>
      <c r="BM187" s="238" t="s">
        <v>198</v>
      </c>
    </row>
    <row r="188" s="13" customFormat="1">
      <c r="A188" s="13"/>
      <c r="B188" s="240"/>
      <c r="C188" s="241"/>
      <c r="D188" s="242" t="s">
        <v>147</v>
      </c>
      <c r="E188" s="243" t="s">
        <v>1</v>
      </c>
      <c r="F188" s="244" t="s">
        <v>199</v>
      </c>
      <c r="G188" s="241"/>
      <c r="H188" s="245">
        <v>5.7999999999999998</v>
      </c>
      <c r="I188" s="246"/>
      <c r="J188" s="241"/>
      <c r="K188" s="241"/>
      <c r="L188" s="247"/>
      <c r="M188" s="248"/>
      <c r="N188" s="249"/>
      <c r="O188" s="249"/>
      <c r="P188" s="249"/>
      <c r="Q188" s="249"/>
      <c r="R188" s="249"/>
      <c r="S188" s="249"/>
      <c r="T188" s="25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1" t="s">
        <v>147</v>
      </c>
      <c r="AU188" s="251" t="s">
        <v>85</v>
      </c>
      <c r="AV188" s="13" t="s">
        <v>85</v>
      </c>
      <c r="AW188" s="13" t="s">
        <v>32</v>
      </c>
      <c r="AX188" s="13" t="s">
        <v>76</v>
      </c>
      <c r="AY188" s="251" t="s">
        <v>137</v>
      </c>
    </row>
    <row r="189" s="13" customFormat="1">
      <c r="A189" s="13"/>
      <c r="B189" s="240"/>
      <c r="C189" s="241"/>
      <c r="D189" s="242" t="s">
        <v>147</v>
      </c>
      <c r="E189" s="243" t="s">
        <v>1</v>
      </c>
      <c r="F189" s="244" t="s">
        <v>200</v>
      </c>
      <c r="G189" s="241"/>
      <c r="H189" s="245">
        <v>18.579999999999998</v>
      </c>
      <c r="I189" s="246"/>
      <c r="J189" s="241"/>
      <c r="K189" s="241"/>
      <c r="L189" s="247"/>
      <c r="M189" s="248"/>
      <c r="N189" s="249"/>
      <c r="O189" s="249"/>
      <c r="P189" s="249"/>
      <c r="Q189" s="249"/>
      <c r="R189" s="249"/>
      <c r="S189" s="249"/>
      <c r="T189" s="250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51" t="s">
        <v>147</v>
      </c>
      <c r="AU189" s="251" t="s">
        <v>85</v>
      </c>
      <c r="AV189" s="13" t="s">
        <v>85</v>
      </c>
      <c r="AW189" s="13" t="s">
        <v>32</v>
      </c>
      <c r="AX189" s="13" t="s">
        <v>76</v>
      </c>
      <c r="AY189" s="251" t="s">
        <v>137</v>
      </c>
    </row>
    <row r="190" s="13" customFormat="1">
      <c r="A190" s="13"/>
      <c r="B190" s="240"/>
      <c r="C190" s="241"/>
      <c r="D190" s="242" t="s">
        <v>147</v>
      </c>
      <c r="E190" s="243" t="s">
        <v>1</v>
      </c>
      <c r="F190" s="244" t="s">
        <v>201</v>
      </c>
      <c r="G190" s="241"/>
      <c r="H190" s="245">
        <v>12.970000000000001</v>
      </c>
      <c r="I190" s="246"/>
      <c r="J190" s="241"/>
      <c r="K190" s="241"/>
      <c r="L190" s="247"/>
      <c r="M190" s="248"/>
      <c r="N190" s="249"/>
      <c r="O190" s="249"/>
      <c r="P190" s="249"/>
      <c r="Q190" s="249"/>
      <c r="R190" s="249"/>
      <c r="S190" s="249"/>
      <c r="T190" s="250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1" t="s">
        <v>147</v>
      </c>
      <c r="AU190" s="251" t="s">
        <v>85</v>
      </c>
      <c r="AV190" s="13" t="s">
        <v>85</v>
      </c>
      <c r="AW190" s="13" t="s">
        <v>32</v>
      </c>
      <c r="AX190" s="13" t="s">
        <v>76</v>
      </c>
      <c r="AY190" s="251" t="s">
        <v>137</v>
      </c>
    </row>
    <row r="191" s="14" customFormat="1">
      <c r="A191" s="14"/>
      <c r="B191" s="252"/>
      <c r="C191" s="253"/>
      <c r="D191" s="242" t="s">
        <v>147</v>
      </c>
      <c r="E191" s="254" t="s">
        <v>1</v>
      </c>
      <c r="F191" s="255" t="s">
        <v>150</v>
      </c>
      <c r="G191" s="253"/>
      <c r="H191" s="256">
        <v>37.350000000000001</v>
      </c>
      <c r="I191" s="257"/>
      <c r="J191" s="253"/>
      <c r="K191" s="253"/>
      <c r="L191" s="258"/>
      <c r="M191" s="259"/>
      <c r="N191" s="260"/>
      <c r="O191" s="260"/>
      <c r="P191" s="260"/>
      <c r="Q191" s="260"/>
      <c r="R191" s="260"/>
      <c r="S191" s="260"/>
      <c r="T191" s="261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2" t="s">
        <v>147</v>
      </c>
      <c r="AU191" s="262" t="s">
        <v>85</v>
      </c>
      <c r="AV191" s="14" t="s">
        <v>138</v>
      </c>
      <c r="AW191" s="14" t="s">
        <v>32</v>
      </c>
      <c r="AX191" s="14" t="s">
        <v>76</v>
      </c>
      <c r="AY191" s="262" t="s">
        <v>137</v>
      </c>
    </row>
    <row r="192" s="15" customFormat="1">
      <c r="A192" s="15"/>
      <c r="B192" s="263"/>
      <c r="C192" s="264"/>
      <c r="D192" s="242" t="s">
        <v>147</v>
      </c>
      <c r="E192" s="265" t="s">
        <v>1</v>
      </c>
      <c r="F192" s="266" t="s">
        <v>151</v>
      </c>
      <c r="G192" s="264"/>
      <c r="H192" s="267">
        <v>37.350000000000001</v>
      </c>
      <c r="I192" s="268"/>
      <c r="J192" s="264"/>
      <c r="K192" s="264"/>
      <c r="L192" s="269"/>
      <c r="M192" s="270"/>
      <c r="N192" s="271"/>
      <c r="O192" s="271"/>
      <c r="P192" s="271"/>
      <c r="Q192" s="271"/>
      <c r="R192" s="271"/>
      <c r="S192" s="271"/>
      <c r="T192" s="272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73" t="s">
        <v>147</v>
      </c>
      <c r="AU192" s="273" t="s">
        <v>85</v>
      </c>
      <c r="AV192" s="15" t="s">
        <v>145</v>
      </c>
      <c r="AW192" s="15" t="s">
        <v>32</v>
      </c>
      <c r="AX192" s="15" t="s">
        <v>83</v>
      </c>
      <c r="AY192" s="273" t="s">
        <v>137</v>
      </c>
    </row>
    <row r="193" s="2" customFormat="1" ht="24.15" customHeight="1">
      <c r="A193" s="39"/>
      <c r="B193" s="40"/>
      <c r="C193" s="227" t="s">
        <v>202</v>
      </c>
      <c r="D193" s="227" t="s">
        <v>140</v>
      </c>
      <c r="E193" s="228" t="s">
        <v>203</v>
      </c>
      <c r="F193" s="229" t="s">
        <v>204</v>
      </c>
      <c r="G193" s="230" t="s">
        <v>154</v>
      </c>
      <c r="H193" s="231">
        <v>34.280000000000001</v>
      </c>
      <c r="I193" s="232"/>
      <c r="J193" s="233">
        <f>ROUND(I193*H193,2)</f>
        <v>0</v>
      </c>
      <c r="K193" s="229" t="s">
        <v>144</v>
      </c>
      <c r="L193" s="45"/>
      <c r="M193" s="234" t="s">
        <v>1</v>
      </c>
      <c r="N193" s="235" t="s">
        <v>41</v>
      </c>
      <c r="O193" s="92"/>
      <c r="P193" s="236">
        <f>O193*H193</f>
        <v>0</v>
      </c>
      <c r="Q193" s="236">
        <v>0.0028500000000000001</v>
      </c>
      <c r="R193" s="236">
        <f>Q193*H193</f>
        <v>0.097698000000000007</v>
      </c>
      <c r="S193" s="236">
        <v>0</v>
      </c>
      <c r="T193" s="237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8" t="s">
        <v>145</v>
      </c>
      <c r="AT193" s="238" t="s">
        <v>140</v>
      </c>
      <c r="AU193" s="238" t="s">
        <v>85</v>
      </c>
      <c r="AY193" s="18" t="s">
        <v>137</v>
      </c>
      <c r="BE193" s="239">
        <f>IF(N193="základní",J193,0)</f>
        <v>0</v>
      </c>
      <c r="BF193" s="239">
        <f>IF(N193="snížená",J193,0)</f>
        <v>0</v>
      </c>
      <c r="BG193" s="239">
        <f>IF(N193="zákl. přenesená",J193,0)</f>
        <v>0</v>
      </c>
      <c r="BH193" s="239">
        <f>IF(N193="sníž. přenesená",J193,0)</f>
        <v>0</v>
      </c>
      <c r="BI193" s="239">
        <f>IF(N193="nulová",J193,0)</f>
        <v>0</v>
      </c>
      <c r="BJ193" s="18" t="s">
        <v>83</v>
      </c>
      <c r="BK193" s="239">
        <f>ROUND(I193*H193,2)</f>
        <v>0</v>
      </c>
      <c r="BL193" s="18" t="s">
        <v>145</v>
      </c>
      <c r="BM193" s="238" t="s">
        <v>205</v>
      </c>
    </row>
    <row r="194" s="13" customFormat="1">
      <c r="A194" s="13"/>
      <c r="B194" s="240"/>
      <c r="C194" s="241"/>
      <c r="D194" s="242" t="s">
        <v>147</v>
      </c>
      <c r="E194" s="243" t="s">
        <v>1</v>
      </c>
      <c r="F194" s="244" t="s">
        <v>168</v>
      </c>
      <c r="G194" s="241"/>
      <c r="H194" s="245">
        <v>5.5599999999999996</v>
      </c>
      <c r="I194" s="246"/>
      <c r="J194" s="241"/>
      <c r="K194" s="241"/>
      <c r="L194" s="247"/>
      <c r="M194" s="248"/>
      <c r="N194" s="249"/>
      <c r="O194" s="249"/>
      <c r="P194" s="249"/>
      <c r="Q194" s="249"/>
      <c r="R194" s="249"/>
      <c r="S194" s="249"/>
      <c r="T194" s="250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1" t="s">
        <v>147</v>
      </c>
      <c r="AU194" s="251" t="s">
        <v>85</v>
      </c>
      <c r="AV194" s="13" t="s">
        <v>85</v>
      </c>
      <c r="AW194" s="13" t="s">
        <v>32</v>
      </c>
      <c r="AX194" s="13" t="s">
        <v>76</v>
      </c>
      <c r="AY194" s="251" t="s">
        <v>137</v>
      </c>
    </row>
    <row r="195" s="13" customFormat="1">
      <c r="A195" s="13"/>
      <c r="B195" s="240"/>
      <c r="C195" s="241"/>
      <c r="D195" s="242" t="s">
        <v>147</v>
      </c>
      <c r="E195" s="243" t="s">
        <v>1</v>
      </c>
      <c r="F195" s="244" t="s">
        <v>169</v>
      </c>
      <c r="G195" s="241"/>
      <c r="H195" s="245">
        <v>1.6699999999999999</v>
      </c>
      <c r="I195" s="246"/>
      <c r="J195" s="241"/>
      <c r="K195" s="241"/>
      <c r="L195" s="247"/>
      <c r="M195" s="248"/>
      <c r="N195" s="249"/>
      <c r="O195" s="249"/>
      <c r="P195" s="249"/>
      <c r="Q195" s="249"/>
      <c r="R195" s="249"/>
      <c r="S195" s="249"/>
      <c r="T195" s="250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1" t="s">
        <v>147</v>
      </c>
      <c r="AU195" s="251" t="s">
        <v>85</v>
      </c>
      <c r="AV195" s="13" t="s">
        <v>85</v>
      </c>
      <c r="AW195" s="13" t="s">
        <v>32</v>
      </c>
      <c r="AX195" s="13" t="s">
        <v>76</v>
      </c>
      <c r="AY195" s="251" t="s">
        <v>137</v>
      </c>
    </row>
    <row r="196" s="13" customFormat="1">
      <c r="A196" s="13"/>
      <c r="B196" s="240"/>
      <c r="C196" s="241"/>
      <c r="D196" s="242" t="s">
        <v>147</v>
      </c>
      <c r="E196" s="243" t="s">
        <v>1</v>
      </c>
      <c r="F196" s="244" t="s">
        <v>170</v>
      </c>
      <c r="G196" s="241"/>
      <c r="H196" s="245">
        <v>13.26</v>
      </c>
      <c r="I196" s="246"/>
      <c r="J196" s="241"/>
      <c r="K196" s="241"/>
      <c r="L196" s="247"/>
      <c r="M196" s="248"/>
      <c r="N196" s="249"/>
      <c r="O196" s="249"/>
      <c r="P196" s="249"/>
      <c r="Q196" s="249"/>
      <c r="R196" s="249"/>
      <c r="S196" s="249"/>
      <c r="T196" s="250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51" t="s">
        <v>147</v>
      </c>
      <c r="AU196" s="251" t="s">
        <v>85</v>
      </c>
      <c r="AV196" s="13" t="s">
        <v>85</v>
      </c>
      <c r="AW196" s="13" t="s">
        <v>32</v>
      </c>
      <c r="AX196" s="13" t="s">
        <v>76</v>
      </c>
      <c r="AY196" s="251" t="s">
        <v>137</v>
      </c>
    </row>
    <row r="197" s="13" customFormat="1">
      <c r="A197" s="13"/>
      <c r="B197" s="240"/>
      <c r="C197" s="241"/>
      <c r="D197" s="242" t="s">
        <v>147</v>
      </c>
      <c r="E197" s="243" t="s">
        <v>1</v>
      </c>
      <c r="F197" s="244" t="s">
        <v>171</v>
      </c>
      <c r="G197" s="241"/>
      <c r="H197" s="245">
        <v>12.5</v>
      </c>
      <c r="I197" s="246"/>
      <c r="J197" s="241"/>
      <c r="K197" s="241"/>
      <c r="L197" s="247"/>
      <c r="M197" s="248"/>
      <c r="N197" s="249"/>
      <c r="O197" s="249"/>
      <c r="P197" s="249"/>
      <c r="Q197" s="249"/>
      <c r="R197" s="249"/>
      <c r="S197" s="249"/>
      <c r="T197" s="250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1" t="s">
        <v>147</v>
      </c>
      <c r="AU197" s="251" t="s">
        <v>85</v>
      </c>
      <c r="AV197" s="13" t="s">
        <v>85</v>
      </c>
      <c r="AW197" s="13" t="s">
        <v>32</v>
      </c>
      <c r="AX197" s="13" t="s">
        <v>76</v>
      </c>
      <c r="AY197" s="251" t="s">
        <v>137</v>
      </c>
    </row>
    <row r="198" s="13" customFormat="1">
      <c r="A198" s="13"/>
      <c r="B198" s="240"/>
      <c r="C198" s="241"/>
      <c r="D198" s="242" t="s">
        <v>147</v>
      </c>
      <c r="E198" s="243" t="s">
        <v>1</v>
      </c>
      <c r="F198" s="244" t="s">
        <v>172</v>
      </c>
      <c r="G198" s="241"/>
      <c r="H198" s="245">
        <v>1.29</v>
      </c>
      <c r="I198" s="246"/>
      <c r="J198" s="241"/>
      <c r="K198" s="241"/>
      <c r="L198" s="247"/>
      <c r="M198" s="248"/>
      <c r="N198" s="249"/>
      <c r="O198" s="249"/>
      <c r="P198" s="249"/>
      <c r="Q198" s="249"/>
      <c r="R198" s="249"/>
      <c r="S198" s="249"/>
      <c r="T198" s="250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1" t="s">
        <v>147</v>
      </c>
      <c r="AU198" s="251" t="s">
        <v>85</v>
      </c>
      <c r="AV198" s="13" t="s">
        <v>85</v>
      </c>
      <c r="AW198" s="13" t="s">
        <v>32</v>
      </c>
      <c r="AX198" s="13" t="s">
        <v>76</v>
      </c>
      <c r="AY198" s="251" t="s">
        <v>137</v>
      </c>
    </row>
    <row r="199" s="14" customFormat="1">
      <c r="A199" s="14"/>
      <c r="B199" s="252"/>
      <c r="C199" s="253"/>
      <c r="D199" s="242" t="s">
        <v>147</v>
      </c>
      <c r="E199" s="254" t="s">
        <v>1</v>
      </c>
      <c r="F199" s="255" t="s">
        <v>150</v>
      </c>
      <c r="G199" s="253"/>
      <c r="H199" s="256">
        <v>34.280000000000001</v>
      </c>
      <c r="I199" s="257"/>
      <c r="J199" s="253"/>
      <c r="K199" s="253"/>
      <c r="L199" s="258"/>
      <c r="M199" s="259"/>
      <c r="N199" s="260"/>
      <c r="O199" s="260"/>
      <c r="P199" s="260"/>
      <c r="Q199" s="260"/>
      <c r="R199" s="260"/>
      <c r="S199" s="260"/>
      <c r="T199" s="261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2" t="s">
        <v>147</v>
      </c>
      <c r="AU199" s="262" t="s">
        <v>85</v>
      </c>
      <c r="AV199" s="14" t="s">
        <v>138</v>
      </c>
      <c r="AW199" s="14" t="s">
        <v>32</v>
      </c>
      <c r="AX199" s="14" t="s">
        <v>76</v>
      </c>
      <c r="AY199" s="262" t="s">
        <v>137</v>
      </c>
    </row>
    <row r="200" s="15" customFormat="1">
      <c r="A200" s="15"/>
      <c r="B200" s="263"/>
      <c r="C200" s="264"/>
      <c r="D200" s="242" t="s">
        <v>147</v>
      </c>
      <c r="E200" s="265" t="s">
        <v>1</v>
      </c>
      <c r="F200" s="266" t="s">
        <v>151</v>
      </c>
      <c r="G200" s="264"/>
      <c r="H200" s="267">
        <v>34.280000000000001</v>
      </c>
      <c r="I200" s="268"/>
      <c r="J200" s="264"/>
      <c r="K200" s="264"/>
      <c r="L200" s="269"/>
      <c r="M200" s="270"/>
      <c r="N200" s="271"/>
      <c r="O200" s="271"/>
      <c r="P200" s="271"/>
      <c r="Q200" s="271"/>
      <c r="R200" s="271"/>
      <c r="S200" s="271"/>
      <c r="T200" s="272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73" t="s">
        <v>147</v>
      </c>
      <c r="AU200" s="273" t="s">
        <v>85</v>
      </c>
      <c r="AV200" s="15" t="s">
        <v>145</v>
      </c>
      <c r="AW200" s="15" t="s">
        <v>32</v>
      </c>
      <c r="AX200" s="15" t="s">
        <v>83</v>
      </c>
      <c r="AY200" s="273" t="s">
        <v>137</v>
      </c>
    </row>
    <row r="201" s="2" customFormat="1" ht="16.5" customHeight="1">
      <c r="A201" s="39"/>
      <c r="B201" s="40"/>
      <c r="C201" s="227" t="s">
        <v>8</v>
      </c>
      <c r="D201" s="227" t="s">
        <v>140</v>
      </c>
      <c r="E201" s="228" t="s">
        <v>206</v>
      </c>
      <c r="F201" s="229" t="s">
        <v>207</v>
      </c>
      <c r="G201" s="230" t="s">
        <v>154</v>
      </c>
      <c r="H201" s="231">
        <v>394.75</v>
      </c>
      <c r="I201" s="232"/>
      <c r="J201" s="233">
        <f>ROUND(I201*H201,2)</f>
        <v>0</v>
      </c>
      <c r="K201" s="229" t="s">
        <v>144</v>
      </c>
      <c r="L201" s="45"/>
      <c r="M201" s="234" t="s">
        <v>1</v>
      </c>
      <c r="N201" s="235" t="s">
        <v>41</v>
      </c>
      <c r="O201" s="92"/>
      <c r="P201" s="236">
        <f>O201*H201</f>
        <v>0</v>
      </c>
      <c r="Q201" s="236">
        <v>0.00025999999999999998</v>
      </c>
      <c r="R201" s="236">
        <f>Q201*H201</f>
        <v>0.10263499999999999</v>
      </c>
      <c r="S201" s="236">
        <v>0</v>
      </c>
      <c r="T201" s="237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8" t="s">
        <v>145</v>
      </c>
      <c r="AT201" s="238" t="s">
        <v>140</v>
      </c>
      <c r="AU201" s="238" t="s">
        <v>85</v>
      </c>
      <c r="AY201" s="18" t="s">
        <v>137</v>
      </c>
      <c r="BE201" s="239">
        <f>IF(N201="základní",J201,0)</f>
        <v>0</v>
      </c>
      <c r="BF201" s="239">
        <f>IF(N201="snížená",J201,0)</f>
        <v>0</v>
      </c>
      <c r="BG201" s="239">
        <f>IF(N201="zákl. přenesená",J201,0)</f>
        <v>0</v>
      </c>
      <c r="BH201" s="239">
        <f>IF(N201="sníž. přenesená",J201,0)</f>
        <v>0</v>
      </c>
      <c r="BI201" s="239">
        <f>IF(N201="nulová",J201,0)</f>
        <v>0</v>
      </c>
      <c r="BJ201" s="18" t="s">
        <v>83</v>
      </c>
      <c r="BK201" s="239">
        <f>ROUND(I201*H201,2)</f>
        <v>0</v>
      </c>
      <c r="BL201" s="18" t="s">
        <v>145</v>
      </c>
      <c r="BM201" s="238" t="s">
        <v>208</v>
      </c>
    </row>
    <row r="202" s="13" customFormat="1">
      <c r="A202" s="13"/>
      <c r="B202" s="240"/>
      <c r="C202" s="241"/>
      <c r="D202" s="242" t="s">
        <v>147</v>
      </c>
      <c r="E202" s="243" t="s">
        <v>1</v>
      </c>
      <c r="F202" s="244" t="s">
        <v>209</v>
      </c>
      <c r="G202" s="241"/>
      <c r="H202" s="245">
        <v>3.3500000000000001</v>
      </c>
      <c r="I202" s="246"/>
      <c r="J202" s="241"/>
      <c r="K202" s="241"/>
      <c r="L202" s="247"/>
      <c r="M202" s="248"/>
      <c r="N202" s="249"/>
      <c r="O202" s="249"/>
      <c r="P202" s="249"/>
      <c r="Q202" s="249"/>
      <c r="R202" s="249"/>
      <c r="S202" s="249"/>
      <c r="T202" s="250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1" t="s">
        <v>147</v>
      </c>
      <c r="AU202" s="251" t="s">
        <v>85</v>
      </c>
      <c r="AV202" s="13" t="s">
        <v>85</v>
      </c>
      <c r="AW202" s="13" t="s">
        <v>32</v>
      </c>
      <c r="AX202" s="13" t="s">
        <v>76</v>
      </c>
      <c r="AY202" s="251" t="s">
        <v>137</v>
      </c>
    </row>
    <row r="203" s="13" customFormat="1">
      <c r="A203" s="13"/>
      <c r="B203" s="240"/>
      <c r="C203" s="241"/>
      <c r="D203" s="242" t="s">
        <v>147</v>
      </c>
      <c r="E203" s="243" t="s">
        <v>1</v>
      </c>
      <c r="F203" s="244" t="s">
        <v>210</v>
      </c>
      <c r="G203" s="241"/>
      <c r="H203" s="245">
        <v>7.0999999999999996</v>
      </c>
      <c r="I203" s="246"/>
      <c r="J203" s="241"/>
      <c r="K203" s="241"/>
      <c r="L203" s="247"/>
      <c r="M203" s="248"/>
      <c r="N203" s="249"/>
      <c r="O203" s="249"/>
      <c r="P203" s="249"/>
      <c r="Q203" s="249"/>
      <c r="R203" s="249"/>
      <c r="S203" s="249"/>
      <c r="T203" s="250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1" t="s">
        <v>147</v>
      </c>
      <c r="AU203" s="251" t="s">
        <v>85</v>
      </c>
      <c r="AV203" s="13" t="s">
        <v>85</v>
      </c>
      <c r="AW203" s="13" t="s">
        <v>32</v>
      </c>
      <c r="AX203" s="13" t="s">
        <v>76</v>
      </c>
      <c r="AY203" s="251" t="s">
        <v>137</v>
      </c>
    </row>
    <row r="204" s="13" customFormat="1">
      <c r="A204" s="13"/>
      <c r="B204" s="240"/>
      <c r="C204" s="241"/>
      <c r="D204" s="242" t="s">
        <v>147</v>
      </c>
      <c r="E204" s="243" t="s">
        <v>1</v>
      </c>
      <c r="F204" s="244" t="s">
        <v>211</v>
      </c>
      <c r="G204" s="241"/>
      <c r="H204" s="245">
        <v>342.5</v>
      </c>
      <c r="I204" s="246"/>
      <c r="J204" s="241"/>
      <c r="K204" s="241"/>
      <c r="L204" s="247"/>
      <c r="M204" s="248"/>
      <c r="N204" s="249"/>
      <c r="O204" s="249"/>
      <c r="P204" s="249"/>
      <c r="Q204" s="249"/>
      <c r="R204" s="249"/>
      <c r="S204" s="249"/>
      <c r="T204" s="250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1" t="s">
        <v>147</v>
      </c>
      <c r="AU204" s="251" t="s">
        <v>85</v>
      </c>
      <c r="AV204" s="13" t="s">
        <v>85</v>
      </c>
      <c r="AW204" s="13" t="s">
        <v>32</v>
      </c>
      <c r="AX204" s="13" t="s">
        <v>76</v>
      </c>
      <c r="AY204" s="251" t="s">
        <v>137</v>
      </c>
    </row>
    <row r="205" s="13" customFormat="1">
      <c r="A205" s="13"/>
      <c r="B205" s="240"/>
      <c r="C205" s="241"/>
      <c r="D205" s="242" t="s">
        <v>147</v>
      </c>
      <c r="E205" s="243" t="s">
        <v>1</v>
      </c>
      <c r="F205" s="244" t="s">
        <v>212</v>
      </c>
      <c r="G205" s="241"/>
      <c r="H205" s="245">
        <v>27.699999999999999</v>
      </c>
      <c r="I205" s="246"/>
      <c r="J205" s="241"/>
      <c r="K205" s="241"/>
      <c r="L205" s="247"/>
      <c r="M205" s="248"/>
      <c r="N205" s="249"/>
      <c r="O205" s="249"/>
      <c r="P205" s="249"/>
      <c r="Q205" s="249"/>
      <c r="R205" s="249"/>
      <c r="S205" s="249"/>
      <c r="T205" s="250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51" t="s">
        <v>147</v>
      </c>
      <c r="AU205" s="251" t="s">
        <v>85</v>
      </c>
      <c r="AV205" s="13" t="s">
        <v>85</v>
      </c>
      <c r="AW205" s="13" t="s">
        <v>32</v>
      </c>
      <c r="AX205" s="13" t="s">
        <v>76</v>
      </c>
      <c r="AY205" s="251" t="s">
        <v>137</v>
      </c>
    </row>
    <row r="206" s="13" customFormat="1">
      <c r="A206" s="13"/>
      <c r="B206" s="240"/>
      <c r="C206" s="241"/>
      <c r="D206" s="242" t="s">
        <v>147</v>
      </c>
      <c r="E206" s="243" t="s">
        <v>1</v>
      </c>
      <c r="F206" s="244" t="s">
        <v>213</v>
      </c>
      <c r="G206" s="241"/>
      <c r="H206" s="245">
        <v>14.1</v>
      </c>
      <c r="I206" s="246"/>
      <c r="J206" s="241"/>
      <c r="K206" s="241"/>
      <c r="L206" s="247"/>
      <c r="M206" s="248"/>
      <c r="N206" s="249"/>
      <c r="O206" s="249"/>
      <c r="P206" s="249"/>
      <c r="Q206" s="249"/>
      <c r="R206" s="249"/>
      <c r="S206" s="249"/>
      <c r="T206" s="250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1" t="s">
        <v>147</v>
      </c>
      <c r="AU206" s="251" t="s">
        <v>85</v>
      </c>
      <c r="AV206" s="13" t="s">
        <v>85</v>
      </c>
      <c r="AW206" s="13" t="s">
        <v>32</v>
      </c>
      <c r="AX206" s="13" t="s">
        <v>76</v>
      </c>
      <c r="AY206" s="251" t="s">
        <v>137</v>
      </c>
    </row>
    <row r="207" s="14" customFormat="1">
      <c r="A207" s="14"/>
      <c r="B207" s="252"/>
      <c r="C207" s="253"/>
      <c r="D207" s="242" t="s">
        <v>147</v>
      </c>
      <c r="E207" s="254" t="s">
        <v>1</v>
      </c>
      <c r="F207" s="255" t="s">
        <v>150</v>
      </c>
      <c r="G207" s="253"/>
      <c r="H207" s="256">
        <v>394.75</v>
      </c>
      <c r="I207" s="257"/>
      <c r="J207" s="253"/>
      <c r="K207" s="253"/>
      <c r="L207" s="258"/>
      <c r="M207" s="259"/>
      <c r="N207" s="260"/>
      <c r="O207" s="260"/>
      <c r="P207" s="260"/>
      <c r="Q207" s="260"/>
      <c r="R207" s="260"/>
      <c r="S207" s="260"/>
      <c r="T207" s="261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62" t="s">
        <v>147</v>
      </c>
      <c r="AU207" s="262" t="s">
        <v>85</v>
      </c>
      <c r="AV207" s="14" t="s">
        <v>138</v>
      </c>
      <c r="AW207" s="14" t="s">
        <v>32</v>
      </c>
      <c r="AX207" s="14" t="s">
        <v>76</v>
      </c>
      <c r="AY207" s="262" t="s">
        <v>137</v>
      </c>
    </row>
    <row r="208" s="15" customFormat="1">
      <c r="A208" s="15"/>
      <c r="B208" s="263"/>
      <c r="C208" s="264"/>
      <c r="D208" s="242" t="s">
        <v>147</v>
      </c>
      <c r="E208" s="265" t="s">
        <v>1</v>
      </c>
      <c r="F208" s="266" t="s">
        <v>151</v>
      </c>
      <c r="G208" s="264"/>
      <c r="H208" s="267">
        <v>394.75</v>
      </c>
      <c r="I208" s="268"/>
      <c r="J208" s="264"/>
      <c r="K208" s="264"/>
      <c r="L208" s="269"/>
      <c r="M208" s="270"/>
      <c r="N208" s="271"/>
      <c r="O208" s="271"/>
      <c r="P208" s="271"/>
      <c r="Q208" s="271"/>
      <c r="R208" s="271"/>
      <c r="S208" s="271"/>
      <c r="T208" s="272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73" t="s">
        <v>147</v>
      </c>
      <c r="AU208" s="273" t="s">
        <v>85</v>
      </c>
      <c r="AV208" s="15" t="s">
        <v>145</v>
      </c>
      <c r="AW208" s="15" t="s">
        <v>32</v>
      </c>
      <c r="AX208" s="15" t="s">
        <v>83</v>
      </c>
      <c r="AY208" s="273" t="s">
        <v>137</v>
      </c>
    </row>
    <row r="209" s="2" customFormat="1" ht="21.75" customHeight="1">
      <c r="A209" s="39"/>
      <c r="B209" s="40"/>
      <c r="C209" s="227" t="s">
        <v>214</v>
      </c>
      <c r="D209" s="227" t="s">
        <v>140</v>
      </c>
      <c r="E209" s="228" t="s">
        <v>215</v>
      </c>
      <c r="F209" s="229" t="s">
        <v>216</v>
      </c>
      <c r="G209" s="230" t="s">
        <v>154</v>
      </c>
      <c r="H209" s="231">
        <v>27.879999999999999</v>
      </c>
      <c r="I209" s="232"/>
      <c r="J209" s="233">
        <f>ROUND(I209*H209,2)</f>
        <v>0</v>
      </c>
      <c r="K209" s="229" t="s">
        <v>144</v>
      </c>
      <c r="L209" s="45"/>
      <c r="M209" s="234" t="s">
        <v>1</v>
      </c>
      <c r="N209" s="235" t="s">
        <v>41</v>
      </c>
      <c r="O209" s="92"/>
      <c r="P209" s="236">
        <f>O209*H209</f>
        <v>0</v>
      </c>
      <c r="Q209" s="236">
        <v>0.0043800000000000002</v>
      </c>
      <c r="R209" s="236">
        <f>Q209*H209</f>
        <v>0.1221144</v>
      </c>
      <c r="S209" s="236">
        <v>0</v>
      </c>
      <c r="T209" s="237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8" t="s">
        <v>145</v>
      </c>
      <c r="AT209" s="238" t="s">
        <v>140</v>
      </c>
      <c r="AU209" s="238" t="s">
        <v>85</v>
      </c>
      <c r="AY209" s="18" t="s">
        <v>137</v>
      </c>
      <c r="BE209" s="239">
        <f>IF(N209="základní",J209,0)</f>
        <v>0</v>
      </c>
      <c r="BF209" s="239">
        <f>IF(N209="snížená",J209,0)</f>
        <v>0</v>
      </c>
      <c r="BG209" s="239">
        <f>IF(N209="zákl. přenesená",J209,0)</f>
        <v>0</v>
      </c>
      <c r="BH209" s="239">
        <f>IF(N209="sníž. přenesená",J209,0)</f>
        <v>0</v>
      </c>
      <c r="BI209" s="239">
        <f>IF(N209="nulová",J209,0)</f>
        <v>0</v>
      </c>
      <c r="BJ209" s="18" t="s">
        <v>83</v>
      </c>
      <c r="BK209" s="239">
        <f>ROUND(I209*H209,2)</f>
        <v>0</v>
      </c>
      <c r="BL209" s="18" t="s">
        <v>145</v>
      </c>
      <c r="BM209" s="238" t="s">
        <v>217</v>
      </c>
    </row>
    <row r="210" s="13" customFormat="1">
      <c r="A210" s="13"/>
      <c r="B210" s="240"/>
      <c r="C210" s="241"/>
      <c r="D210" s="242" t="s">
        <v>147</v>
      </c>
      <c r="E210" s="243" t="s">
        <v>1</v>
      </c>
      <c r="F210" s="244" t="s">
        <v>218</v>
      </c>
      <c r="G210" s="241"/>
      <c r="H210" s="245">
        <v>27.879999999999999</v>
      </c>
      <c r="I210" s="246"/>
      <c r="J210" s="241"/>
      <c r="K210" s="241"/>
      <c r="L210" s="247"/>
      <c r="M210" s="248"/>
      <c r="N210" s="249"/>
      <c r="O210" s="249"/>
      <c r="P210" s="249"/>
      <c r="Q210" s="249"/>
      <c r="R210" s="249"/>
      <c r="S210" s="249"/>
      <c r="T210" s="250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1" t="s">
        <v>147</v>
      </c>
      <c r="AU210" s="251" t="s">
        <v>85</v>
      </c>
      <c r="AV210" s="13" t="s">
        <v>85</v>
      </c>
      <c r="AW210" s="13" t="s">
        <v>32</v>
      </c>
      <c r="AX210" s="13" t="s">
        <v>76</v>
      </c>
      <c r="AY210" s="251" t="s">
        <v>137</v>
      </c>
    </row>
    <row r="211" s="14" customFormat="1">
      <c r="A211" s="14"/>
      <c r="B211" s="252"/>
      <c r="C211" s="253"/>
      <c r="D211" s="242" t="s">
        <v>147</v>
      </c>
      <c r="E211" s="254" t="s">
        <v>1</v>
      </c>
      <c r="F211" s="255" t="s">
        <v>150</v>
      </c>
      <c r="G211" s="253"/>
      <c r="H211" s="256">
        <v>27.879999999999999</v>
      </c>
      <c r="I211" s="257"/>
      <c r="J211" s="253"/>
      <c r="K211" s="253"/>
      <c r="L211" s="258"/>
      <c r="M211" s="259"/>
      <c r="N211" s="260"/>
      <c r="O211" s="260"/>
      <c r="P211" s="260"/>
      <c r="Q211" s="260"/>
      <c r="R211" s="260"/>
      <c r="S211" s="260"/>
      <c r="T211" s="261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2" t="s">
        <v>147</v>
      </c>
      <c r="AU211" s="262" t="s">
        <v>85</v>
      </c>
      <c r="AV211" s="14" t="s">
        <v>138</v>
      </c>
      <c r="AW211" s="14" t="s">
        <v>32</v>
      </c>
      <c r="AX211" s="14" t="s">
        <v>76</v>
      </c>
      <c r="AY211" s="262" t="s">
        <v>137</v>
      </c>
    </row>
    <row r="212" s="15" customFormat="1">
      <c r="A212" s="15"/>
      <c r="B212" s="263"/>
      <c r="C212" s="264"/>
      <c r="D212" s="242" t="s">
        <v>147</v>
      </c>
      <c r="E212" s="265" t="s">
        <v>1</v>
      </c>
      <c r="F212" s="266" t="s">
        <v>151</v>
      </c>
      <c r="G212" s="264"/>
      <c r="H212" s="267">
        <v>27.879999999999999</v>
      </c>
      <c r="I212" s="268"/>
      <c r="J212" s="264"/>
      <c r="K212" s="264"/>
      <c r="L212" s="269"/>
      <c r="M212" s="270"/>
      <c r="N212" s="271"/>
      <c r="O212" s="271"/>
      <c r="P212" s="271"/>
      <c r="Q212" s="271"/>
      <c r="R212" s="271"/>
      <c r="S212" s="271"/>
      <c r="T212" s="272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73" t="s">
        <v>147</v>
      </c>
      <c r="AU212" s="273" t="s">
        <v>85</v>
      </c>
      <c r="AV212" s="15" t="s">
        <v>145</v>
      </c>
      <c r="AW212" s="15" t="s">
        <v>32</v>
      </c>
      <c r="AX212" s="15" t="s">
        <v>83</v>
      </c>
      <c r="AY212" s="273" t="s">
        <v>137</v>
      </c>
    </row>
    <row r="213" s="2" customFormat="1" ht="24.15" customHeight="1">
      <c r="A213" s="39"/>
      <c r="B213" s="40"/>
      <c r="C213" s="227" t="s">
        <v>219</v>
      </c>
      <c r="D213" s="227" t="s">
        <v>140</v>
      </c>
      <c r="E213" s="228" t="s">
        <v>220</v>
      </c>
      <c r="F213" s="229" t="s">
        <v>221</v>
      </c>
      <c r="G213" s="230" t="s">
        <v>162</v>
      </c>
      <c r="H213" s="231">
        <v>322.60000000000002</v>
      </c>
      <c r="I213" s="232"/>
      <c r="J213" s="233">
        <f>ROUND(I213*H213,2)</f>
        <v>0</v>
      </c>
      <c r="K213" s="229" t="s">
        <v>144</v>
      </c>
      <c r="L213" s="45"/>
      <c r="M213" s="234" t="s">
        <v>1</v>
      </c>
      <c r="N213" s="235" t="s">
        <v>41</v>
      </c>
      <c r="O213" s="92"/>
      <c r="P213" s="236">
        <f>O213*H213</f>
        <v>0</v>
      </c>
      <c r="Q213" s="236">
        <v>0</v>
      </c>
      <c r="R213" s="236">
        <f>Q213*H213</f>
        <v>0</v>
      </c>
      <c r="S213" s="236">
        <v>0</v>
      </c>
      <c r="T213" s="237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8" t="s">
        <v>145</v>
      </c>
      <c r="AT213" s="238" t="s">
        <v>140</v>
      </c>
      <c r="AU213" s="238" t="s">
        <v>85</v>
      </c>
      <c r="AY213" s="18" t="s">
        <v>137</v>
      </c>
      <c r="BE213" s="239">
        <f>IF(N213="základní",J213,0)</f>
        <v>0</v>
      </c>
      <c r="BF213" s="239">
        <f>IF(N213="snížená",J213,0)</f>
        <v>0</v>
      </c>
      <c r="BG213" s="239">
        <f>IF(N213="zákl. přenesená",J213,0)</f>
        <v>0</v>
      </c>
      <c r="BH213" s="239">
        <f>IF(N213="sníž. přenesená",J213,0)</f>
        <v>0</v>
      </c>
      <c r="BI213" s="239">
        <f>IF(N213="nulová",J213,0)</f>
        <v>0</v>
      </c>
      <c r="BJ213" s="18" t="s">
        <v>83</v>
      </c>
      <c r="BK213" s="239">
        <f>ROUND(I213*H213,2)</f>
        <v>0</v>
      </c>
      <c r="BL213" s="18" t="s">
        <v>145</v>
      </c>
      <c r="BM213" s="238" t="s">
        <v>222</v>
      </c>
    </row>
    <row r="214" s="13" customFormat="1">
      <c r="A214" s="13"/>
      <c r="B214" s="240"/>
      <c r="C214" s="241"/>
      <c r="D214" s="242" t="s">
        <v>147</v>
      </c>
      <c r="E214" s="243" t="s">
        <v>1</v>
      </c>
      <c r="F214" s="244" t="s">
        <v>223</v>
      </c>
      <c r="G214" s="241"/>
      <c r="H214" s="245">
        <v>201.56</v>
      </c>
      <c r="I214" s="246"/>
      <c r="J214" s="241"/>
      <c r="K214" s="241"/>
      <c r="L214" s="247"/>
      <c r="M214" s="248"/>
      <c r="N214" s="249"/>
      <c r="O214" s="249"/>
      <c r="P214" s="249"/>
      <c r="Q214" s="249"/>
      <c r="R214" s="249"/>
      <c r="S214" s="249"/>
      <c r="T214" s="250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1" t="s">
        <v>147</v>
      </c>
      <c r="AU214" s="251" t="s">
        <v>85</v>
      </c>
      <c r="AV214" s="13" t="s">
        <v>85</v>
      </c>
      <c r="AW214" s="13" t="s">
        <v>32</v>
      </c>
      <c r="AX214" s="13" t="s">
        <v>76</v>
      </c>
      <c r="AY214" s="251" t="s">
        <v>137</v>
      </c>
    </row>
    <row r="215" s="13" customFormat="1">
      <c r="A215" s="13"/>
      <c r="B215" s="240"/>
      <c r="C215" s="241"/>
      <c r="D215" s="242" t="s">
        <v>147</v>
      </c>
      <c r="E215" s="243" t="s">
        <v>1</v>
      </c>
      <c r="F215" s="244" t="s">
        <v>224</v>
      </c>
      <c r="G215" s="241"/>
      <c r="H215" s="245">
        <v>121.04000000000001</v>
      </c>
      <c r="I215" s="246"/>
      <c r="J215" s="241"/>
      <c r="K215" s="241"/>
      <c r="L215" s="247"/>
      <c r="M215" s="248"/>
      <c r="N215" s="249"/>
      <c r="O215" s="249"/>
      <c r="P215" s="249"/>
      <c r="Q215" s="249"/>
      <c r="R215" s="249"/>
      <c r="S215" s="249"/>
      <c r="T215" s="250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1" t="s">
        <v>147</v>
      </c>
      <c r="AU215" s="251" t="s">
        <v>85</v>
      </c>
      <c r="AV215" s="13" t="s">
        <v>85</v>
      </c>
      <c r="AW215" s="13" t="s">
        <v>32</v>
      </c>
      <c r="AX215" s="13" t="s">
        <v>76</v>
      </c>
      <c r="AY215" s="251" t="s">
        <v>137</v>
      </c>
    </row>
    <row r="216" s="14" customFormat="1">
      <c r="A216" s="14"/>
      <c r="B216" s="252"/>
      <c r="C216" s="253"/>
      <c r="D216" s="242" t="s">
        <v>147</v>
      </c>
      <c r="E216" s="254" t="s">
        <v>1</v>
      </c>
      <c r="F216" s="255" t="s">
        <v>150</v>
      </c>
      <c r="G216" s="253"/>
      <c r="H216" s="256">
        <v>322.60000000000002</v>
      </c>
      <c r="I216" s="257"/>
      <c r="J216" s="253"/>
      <c r="K216" s="253"/>
      <c r="L216" s="258"/>
      <c r="M216" s="259"/>
      <c r="N216" s="260"/>
      <c r="O216" s="260"/>
      <c r="P216" s="260"/>
      <c r="Q216" s="260"/>
      <c r="R216" s="260"/>
      <c r="S216" s="260"/>
      <c r="T216" s="261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2" t="s">
        <v>147</v>
      </c>
      <c r="AU216" s="262" t="s">
        <v>85</v>
      </c>
      <c r="AV216" s="14" t="s">
        <v>138</v>
      </c>
      <c r="AW216" s="14" t="s">
        <v>32</v>
      </c>
      <c r="AX216" s="14" t="s">
        <v>76</v>
      </c>
      <c r="AY216" s="262" t="s">
        <v>137</v>
      </c>
    </row>
    <row r="217" s="15" customFormat="1">
      <c r="A217" s="15"/>
      <c r="B217" s="263"/>
      <c r="C217" s="264"/>
      <c r="D217" s="242" t="s">
        <v>147</v>
      </c>
      <c r="E217" s="265" t="s">
        <v>1</v>
      </c>
      <c r="F217" s="266" t="s">
        <v>151</v>
      </c>
      <c r="G217" s="264"/>
      <c r="H217" s="267">
        <v>322.60000000000002</v>
      </c>
      <c r="I217" s="268"/>
      <c r="J217" s="264"/>
      <c r="K217" s="264"/>
      <c r="L217" s="269"/>
      <c r="M217" s="270"/>
      <c r="N217" s="271"/>
      <c r="O217" s="271"/>
      <c r="P217" s="271"/>
      <c r="Q217" s="271"/>
      <c r="R217" s="271"/>
      <c r="S217" s="271"/>
      <c r="T217" s="272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73" t="s">
        <v>147</v>
      </c>
      <c r="AU217" s="273" t="s">
        <v>85</v>
      </c>
      <c r="AV217" s="15" t="s">
        <v>145</v>
      </c>
      <c r="AW217" s="15" t="s">
        <v>32</v>
      </c>
      <c r="AX217" s="15" t="s">
        <v>83</v>
      </c>
      <c r="AY217" s="273" t="s">
        <v>137</v>
      </c>
    </row>
    <row r="218" s="2" customFormat="1" ht="24.15" customHeight="1">
      <c r="A218" s="39"/>
      <c r="B218" s="40"/>
      <c r="C218" s="274" t="s">
        <v>225</v>
      </c>
      <c r="D218" s="274" t="s">
        <v>181</v>
      </c>
      <c r="E218" s="275" t="s">
        <v>226</v>
      </c>
      <c r="F218" s="276" t="s">
        <v>227</v>
      </c>
      <c r="G218" s="277" t="s">
        <v>162</v>
      </c>
      <c r="H218" s="278">
        <v>338.73000000000002</v>
      </c>
      <c r="I218" s="279"/>
      <c r="J218" s="280">
        <f>ROUND(I218*H218,2)</f>
        <v>0</v>
      </c>
      <c r="K218" s="276" t="s">
        <v>144</v>
      </c>
      <c r="L218" s="281"/>
      <c r="M218" s="282" t="s">
        <v>1</v>
      </c>
      <c r="N218" s="283" t="s">
        <v>41</v>
      </c>
      <c r="O218" s="92"/>
      <c r="P218" s="236">
        <f>O218*H218</f>
        <v>0</v>
      </c>
      <c r="Q218" s="236">
        <v>4.0000000000000003E-05</v>
      </c>
      <c r="R218" s="236">
        <f>Q218*H218</f>
        <v>0.013549200000000003</v>
      </c>
      <c r="S218" s="236">
        <v>0</v>
      </c>
      <c r="T218" s="237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8" t="s">
        <v>184</v>
      </c>
      <c r="AT218" s="238" t="s">
        <v>181</v>
      </c>
      <c r="AU218" s="238" t="s">
        <v>85</v>
      </c>
      <c r="AY218" s="18" t="s">
        <v>137</v>
      </c>
      <c r="BE218" s="239">
        <f>IF(N218="základní",J218,0)</f>
        <v>0</v>
      </c>
      <c r="BF218" s="239">
        <f>IF(N218="snížená",J218,0)</f>
        <v>0</v>
      </c>
      <c r="BG218" s="239">
        <f>IF(N218="zákl. přenesená",J218,0)</f>
        <v>0</v>
      </c>
      <c r="BH218" s="239">
        <f>IF(N218="sníž. přenesená",J218,0)</f>
        <v>0</v>
      </c>
      <c r="BI218" s="239">
        <f>IF(N218="nulová",J218,0)</f>
        <v>0</v>
      </c>
      <c r="BJ218" s="18" t="s">
        <v>83</v>
      </c>
      <c r="BK218" s="239">
        <f>ROUND(I218*H218,2)</f>
        <v>0</v>
      </c>
      <c r="BL218" s="18" t="s">
        <v>145</v>
      </c>
      <c r="BM218" s="238" t="s">
        <v>228</v>
      </c>
    </row>
    <row r="219" s="13" customFormat="1">
      <c r="A219" s="13"/>
      <c r="B219" s="240"/>
      <c r="C219" s="241"/>
      <c r="D219" s="242" t="s">
        <v>147</v>
      </c>
      <c r="E219" s="241"/>
      <c r="F219" s="244" t="s">
        <v>229</v>
      </c>
      <c r="G219" s="241"/>
      <c r="H219" s="245">
        <v>338.73000000000002</v>
      </c>
      <c r="I219" s="246"/>
      <c r="J219" s="241"/>
      <c r="K219" s="241"/>
      <c r="L219" s="247"/>
      <c r="M219" s="248"/>
      <c r="N219" s="249"/>
      <c r="O219" s="249"/>
      <c r="P219" s="249"/>
      <c r="Q219" s="249"/>
      <c r="R219" s="249"/>
      <c r="S219" s="249"/>
      <c r="T219" s="250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1" t="s">
        <v>147</v>
      </c>
      <c r="AU219" s="251" t="s">
        <v>85</v>
      </c>
      <c r="AV219" s="13" t="s">
        <v>85</v>
      </c>
      <c r="AW219" s="13" t="s">
        <v>4</v>
      </c>
      <c r="AX219" s="13" t="s">
        <v>83</v>
      </c>
      <c r="AY219" s="251" t="s">
        <v>137</v>
      </c>
    </row>
    <row r="220" s="2" customFormat="1" ht="24.15" customHeight="1">
      <c r="A220" s="39"/>
      <c r="B220" s="40"/>
      <c r="C220" s="227" t="s">
        <v>230</v>
      </c>
      <c r="D220" s="227" t="s">
        <v>140</v>
      </c>
      <c r="E220" s="228" t="s">
        <v>231</v>
      </c>
      <c r="F220" s="229" t="s">
        <v>232</v>
      </c>
      <c r="G220" s="230" t="s">
        <v>154</v>
      </c>
      <c r="H220" s="231">
        <v>43.299999999999997</v>
      </c>
      <c r="I220" s="232"/>
      <c r="J220" s="233">
        <f>ROUND(I220*H220,2)</f>
        <v>0</v>
      </c>
      <c r="K220" s="229" t="s">
        <v>144</v>
      </c>
      <c r="L220" s="45"/>
      <c r="M220" s="234" t="s">
        <v>1</v>
      </c>
      <c r="N220" s="235" t="s">
        <v>41</v>
      </c>
      <c r="O220" s="92"/>
      <c r="P220" s="236">
        <f>O220*H220</f>
        <v>0</v>
      </c>
      <c r="Q220" s="236">
        <v>0.00018000000000000001</v>
      </c>
      <c r="R220" s="236">
        <f>Q220*H220</f>
        <v>0.0077939999999999997</v>
      </c>
      <c r="S220" s="236">
        <v>0</v>
      </c>
      <c r="T220" s="237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8" t="s">
        <v>145</v>
      </c>
      <c r="AT220" s="238" t="s">
        <v>140</v>
      </c>
      <c r="AU220" s="238" t="s">
        <v>85</v>
      </c>
      <c r="AY220" s="18" t="s">
        <v>137</v>
      </c>
      <c r="BE220" s="239">
        <f>IF(N220="základní",J220,0)</f>
        <v>0</v>
      </c>
      <c r="BF220" s="239">
        <f>IF(N220="snížená",J220,0)</f>
        <v>0</v>
      </c>
      <c r="BG220" s="239">
        <f>IF(N220="zákl. přenesená",J220,0)</f>
        <v>0</v>
      </c>
      <c r="BH220" s="239">
        <f>IF(N220="sníž. přenesená",J220,0)</f>
        <v>0</v>
      </c>
      <c r="BI220" s="239">
        <f>IF(N220="nulová",J220,0)</f>
        <v>0</v>
      </c>
      <c r="BJ220" s="18" t="s">
        <v>83</v>
      </c>
      <c r="BK220" s="239">
        <f>ROUND(I220*H220,2)</f>
        <v>0</v>
      </c>
      <c r="BL220" s="18" t="s">
        <v>145</v>
      </c>
      <c r="BM220" s="238" t="s">
        <v>233</v>
      </c>
    </row>
    <row r="221" s="13" customFormat="1">
      <c r="A221" s="13"/>
      <c r="B221" s="240"/>
      <c r="C221" s="241"/>
      <c r="D221" s="242" t="s">
        <v>147</v>
      </c>
      <c r="E221" s="243" t="s">
        <v>1</v>
      </c>
      <c r="F221" s="244" t="s">
        <v>212</v>
      </c>
      <c r="G221" s="241"/>
      <c r="H221" s="245">
        <v>27.699999999999999</v>
      </c>
      <c r="I221" s="246"/>
      <c r="J221" s="241"/>
      <c r="K221" s="241"/>
      <c r="L221" s="247"/>
      <c r="M221" s="248"/>
      <c r="N221" s="249"/>
      <c r="O221" s="249"/>
      <c r="P221" s="249"/>
      <c r="Q221" s="249"/>
      <c r="R221" s="249"/>
      <c r="S221" s="249"/>
      <c r="T221" s="250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1" t="s">
        <v>147</v>
      </c>
      <c r="AU221" s="251" t="s">
        <v>85</v>
      </c>
      <c r="AV221" s="13" t="s">
        <v>85</v>
      </c>
      <c r="AW221" s="13" t="s">
        <v>32</v>
      </c>
      <c r="AX221" s="13" t="s">
        <v>76</v>
      </c>
      <c r="AY221" s="251" t="s">
        <v>137</v>
      </c>
    </row>
    <row r="222" s="13" customFormat="1">
      <c r="A222" s="13"/>
      <c r="B222" s="240"/>
      <c r="C222" s="241"/>
      <c r="D222" s="242" t="s">
        <v>147</v>
      </c>
      <c r="E222" s="243" t="s">
        <v>1</v>
      </c>
      <c r="F222" s="244" t="s">
        <v>213</v>
      </c>
      <c r="G222" s="241"/>
      <c r="H222" s="245">
        <v>14.1</v>
      </c>
      <c r="I222" s="246"/>
      <c r="J222" s="241"/>
      <c r="K222" s="241"/>
      <c r="L222" s="247"/>
      <c r="M222" s="248"/>
      <c r="N222" s="249"/>
      <c r="O222" s="249"/>
      <c r="P222" s="249"/>
      <c r="Q222" s="249"/>
      <c r="R222" s="249"/>
      <c r="S222" s="249"/>
      <c r="T222" s="250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1" t="s">
        <v>147</v>
      </c>
      <c r="AU222" s="251" t="s">
        <v>85</v>
      </c>
      <c r="AV222" s="13" t="s">
        <v>85</v>
      </c>
      <c r="AW222" s="13" t="s">
        <v>32</v>
      </c>
      <c r="AX222" s="13" t="s">
        <v>76</v>
      </c>
      <c r="AY222" s="251" t="s">
        <v>137</v>
      </c>
    </row>
    <row r="223" s="13" customFormat="1">
      <c r="A223" s="13"/>
      <c r="B223" s="240"/>
      <c r="C223" s="241"/>
      <c r="D223" s="242" t="s">
        <v>147</v>
      </c>
      <c r="E223" s="243" t="s">
        <v>1</v>
      </c>
      <c r="F223" s="244" t="s">
        <v>234</v>
      </c>
      <c r="G223" s="241"/>
      <c r="H223" s="245">
        <v>1.5</v>
      </c>
      <c r="I223" s="246"/>
      <c r="J223" s="241"/>
      <c r="K223" s="241"/>
      <c r="L223" s="247"/>
      <c r="M223" s="248"/>
      <c r="N223" s="249"/>
      <c r="O223" s="249"/>
      <c r="P223" s="249"/>
      <c r="Q223" s="249"/>
      <c r="R223" s="249"/>
      <c r="S223" s="249"/>
      <c r="T223" s="250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1" t="s">
        <v>147</v>
      </c>
      <c r="AU223" s="251" t="s">
        <v>85</v>
      </c>
      <c r="AV223" s="13" t="s">
        <v>85</v>
      </c>
      <c r="AW223" s="13" t="s">
        <v>32</v>
      </c>
      <c r="AX223" s="13" t="s">
        <v>76</v>
      </c>
      <c r="AY223" s="251" t="s">
        <v>137</v>
      </c>
    </row>
    <row r="224" s="14" customFormat="1">
      <c r="A224" s="14"/>
      <c r="B224" s="252"/>
      <c r="C224" s="253"/>
      <c r="D224" s="242" t="s">
        <v>147</v>
      </c>
      <c r="E224" s="254" t="s">
        <v>1</v>
      </c>
      <c r="F224" s="255" t="s">
        <v>150</v>
      </c>
      <c r="G224" s="253"/>
      <c r="H224" s="256">
        <v>43.299999999999997</v>
      </c>
      <c r="I224" s="257"/>
      <c r="J224" s="253"/>
      <c r="K224" s="253"/>
      <c r="L224" s="258"/>
      <c r="M224" s="259"/>
      <c r="N224" s="260"/>
      <c r="O224" s="260"/>
      <c r="P224" s="260"/>
      <c r="Q224" s="260"/>
      <c r="R224" s="260"/>
      <c r="S224" s="260"/>
      <c r="T224" s="261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62" t="s">
        <v>147</v>
      </c>
      <c r="AU224" s="262" t="s">
        <v>85</v>
      </c>
      <c r="AV224" s="14" t="s">
        <v>138</v>
      </c>
      <c r="AW224" s="14" t="s">
        <v>32</v>
      </c>
      <c r="AX224" s="14" t="s">
        <v>76</v>
      </c>
      <c r="AY224" s="262" t="s">
        <v>137</v>
      </c>
    </row>
    <row r="225" s="15" customFormat="1">
      <c r="A225" s="15"/>
      <c r="B225" s="263"/>
      <c r="C225" s="264"/>
      <c r="D225" s="242" t="s">
        <v>147</v>
      </c>
      <c r="E225" s="265" t="s">
        <v>1</v>
      </c>
      <c r="F225" s="266" t="s">
        <v>151</v>
      </c>
      <c r="G225" s="264"/>
      <c r="H225" s="267">
        <v>43.299999999999997</v>
      </c>
      <c r="I225" s="268"/>
      <c r="J225" s="264"/>
      <c r="K225" s="264"/>
      <c r="L225" s="269"/>
      <c r="M225" s="270"/>
      <c r="N225" s="271"/>
      <c r="O225" s="271"/>
      <c r="P225" s="271"/>
      <c r="Q225" s="271"/>
      <c r="R225" s="271"/>
      <c r="S225" s="271"/>
      <c r="T225" s="272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73" t="s">
        <v>147</v>
      </c>
      <c r="AU225" s="273" t="s">
        <v>85</v>
      </c>
      <c r="AV225" s="15" t="s">
        <v>145</v>
      </c>
      <c r="AW225" s="15" t="s">
        <v>32</v>
      </c>
      <c r="AX225" s="15" t="s">
        <v>83</v>
      </c>
      <c r="AY225" s="273" t="s">
        <v>137</v>
      </c>
    </row>
    <row r="226" s="2" customFormat="1" ht="24.15" customHeight="1">
      <c r="A226" s="39"/>
      <c r="B226" s="40"/>
      <c r="C226" s="227" t="s">
        <v>235</v>
      </c>
      <c r="D226" s="227" t="s">
        <v>140</v>
      </c>
      <c r="E226" s="228" t="s">
        <v>236</v>
      </c>
      <c r="F226" s="229" t="s">
        <v>237</v>
      </c>
      <c r="G226" s="230" t="s">
        <v>154</v>
      </c>
      <c r="H226" s="231">
        <v>379.35000000000002</v>
      </c>
      <c r="I226" s="232"/>
      <c r="J226" s="233">
        <f>ROUND(I226*H226,2)</f>
        <v>0</v>
      </c>
      <c r="K226" s="229" t="s">
        <v>144</v>
      </c>
      <c r="L226" s="45"/>
      <c r="M226" s="234" t="s">
        <v>1</v>
      </c>
      <c r="N226" s="235" t="s">
        <v>41</v>
      </c>
      <c r="O226" s="92"/>
      <c r="P226" s="236">
        <f>O226*H226</f>
        <v>0</v>
      </c>
      <c r="Q226" s="236">
        <v>0.00013999999999999999</v>
      </c>
      <c r="R226" s="236">
        <f>Q226*H226</f>
        <v>0.053108999999999996</v>
      </c>
      <c r="S226" s="236">
        <v>0</v>
      </c>
      <c r="T226" s="237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8" t="s">
        <v>145</v>
      </c>
      <c r="AT226" s="238" t="s">
        <v>140</v>
      </c>
      <c r="AU226" s="238" t="s">
        <v>85</v>
      </c>
      <c r="AY226" s="18" t="s">
        <v>137</v>
      </c>
      <c r="BE226" s="239">
        <f>IF(N226="základní",J226,0)</f>
        <v>0</v>
      </c>
      <c r="BF226" s="239">
        <f>IF(N226="snížená",J226,0)</f>
        <v>0</v>
      </c>
      <c r="BG226" s="239">
        <f>IF(N226="zákl. přenesená",J226,0)</f>
        <v>0</v>
      </c>
      <c r="BH226" s="239">
        <f>IF(N226="sníž. přenesená",J226,0)</f>
        <v>0</v>
      </c>
      <c r="BI226" s="239">
        <f>IF(N226="nulová",J226,0)</f>
        <v>0</v>
      </c>
      <c r="BJ226" s="18" t="s">
        <v>83</v>
      </c>
      <c r="BK226" s="239">
        <f>ROUND(I226*H226,2)</f>
        <v>0</v>
      </c>
      <c r="BL226" s="18" t="s">
        <v>145</v>
      </c>
      <c r="BM226" s="238" t="s">
        <v>238</v>
      </c>
    </row>
    <row r="227" s="13" customFormat="1">
      <c r="A227" s="13"/>
      <c r="B227" s="240"/>
      <c r="C227" s="241"/>
      <c r="D227" s="242" t="s">
        <v>147</v>
      </c>
      <c r="E227" s="243" t="s">
        <v>1</v>
      </c>
      <c r="F227" s="244" t="s">
        <v>209</v>
      </c>
      <c r="G227" s="241"/>
      <c r="H227" s="245">
        <v>3.3500000000000001</v>
      </c>
      <c r="I227" s="246"/>
      <c r="J227" s="241"/>
      <c r="K227" s="241"/>
      <c r="L227" s="247"/>
      <c r="M227" s="248"/>
      <c r="N227" s="249"/>
      <c r="O227" s="249"/>
      <c r="P227" s="249"/>
      <c r="Q227" s="249"/>
      <c r="R227" s="249"/>
      <c r="S227" s="249"/>
      <c r="T227" s="250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1" t="s">
        <v>147</v>
      </c>
      <c r="AU227" s="251" t="s">
        <v>85</v>
      </c>
      <c r="AV227" s="13" t="s">
        <v>85</v>
      </c>
      <c r="AW227" s="13" t="s">
        <v>32</v>
      </c>
      <c r="AX227" s="13" t="s">
        <v>76</v>
      </c>
      <c r="AY227" s="251" t="s">
        <v>137</v>
      </c>
    </row>
    <row r="228" s="13" customFormat="1">
      <c r="A228" s="13"/>
      <c r="B228" s="240"/>
      <c r="C228" s="241"/>
      <c r="D228" s="242" t="s">
        <v>147</v>
      </c>
      <c r="E228" s="243" t="s">
        <v>1</v>
      </c>
      <c r="F228" s="244" t="s">
        <v>210</v>
      </c>
      <c r="G228" s="241"/>
      <c r="H228" s="245">
        <v>7.0999999999999996</v>
      </c>
      <c r="I228" s="246"/>
      <c r="J228" s="241"/>
      <c r="K228" s="241"/>
      <c r="L228" s="247"/>
      <c r="M228" s="248"/>
      <c r="N228" s="249"/>
      <c r="O228" s="249"/>
      <c r="P228" s="249"/>
      <c r="Q228" s="249"/>
      <c r="R228" s="249"/>
      <c r="S228" s="249"/>
      <c r="T228" s="250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1" t="s">
        <v>147</v>
      </c>
      <c r="AU228" s="251" t="s">
        <v>85</v>
      </c>
      <c r="AV228" s="13" t="s">
        <v>85</v>
      </c>
      <c r="AW228" s="13" t="s">
        <v>32</v>
      </c>
      <c r="AX228" s="13" t="s">
        <v>76</v>
      </c>
      <c r="AY228" s="251" t="s">
        <v>137</v>
      </c>
    </row>
    <row r="229" s="13" customFormat="1">
      <c r="A229" s="13"/>
      <c r="B229" s="240"/>
      <c r="C229" s="241"/>
      <c r="D229" s="242" t="s">
        <v>147</v>
      </c>
      <c r="E229" s="243" t="s">
        <v>1</v>
      </c>
      <c r="F229" s="244" t="s">
        <v>211</v>
      </c>
      <c r="G229" s="241"/>
      <c r="H229" s="245">
        <v>342.5</v>
      </c>
      <c r="I229" s="246"/>
      <c r="J229" s="241"/>
      <c r="K229" s="241"/>
      <c r="L229" s="247"/>
      <c r="M229" s="248"/>
      <c r="N229" s="249"/>
      <c r="O229" s="249"/>
      <c r="P229" s="249"/>
      <c r="Q229" s="249"/>
      <c r="R229" s="249"/>
      <c r="S229" s="249"/>
      <c r="T229" s="250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1" t="s">
        <v>147</v>
      </c>
      <c r="AU229" s="251" t="s">
        <v>85</v>
      </c>
      <c r="AV229" s="13" t="s">
        <v>85</v>
      </c>
      <c r="AW229" s="13" t="s">
        <v>32</v>
      </c>
      <c r="AX229" s="13" t="s">
        <v>76</v>
      </c>
      <c r="AY229" s="251" t="s">
        <v>137</v>
      </c>
    </row>
    <row r="230" s="13" customFormat="1">
      <c r="A230" s="13"/>
      <c r="B230" s="240"/>
      <c r="C230" s="241"/>
      <c r="D230" s="242" t="s">
        <v>147</v>
      </c>
      <c r="E230" s="243" t="s">
        <v>1</v>
      </c>
      <c r="F230" s="244" t="s">
        <v>239</v>
      </c>
      <c r="G230" s="241"/>
      <c r="H230" s="245">
        <v>26.399999999999999</v>
      </c>
      <c r="I230" s="246"/>
      <c r="J230" s="241"/>
      <c r="K230" s="241"/>
      <c r="L230" s="247"/>
      <c r="M230" s="248"/>
      <c r="N230" s="249"/>
      <c r="O230" s="249"/>
      <c r="P230" s="249"/>
      <c r="Q230" s="249"/>
      <c r="R230" s="249"/>
      <c r="S230" s="249"/>
      <c r="T230" s="250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1" t="s">
        <v>147</v>
      </c>
      <c r="AU230" s="251" t="s">
        <v>85</v>
      </c>
      <c r="AV230" s="13" t="s">
        <v>85</v>
      </c>
      <c r="AW230" s="13" t="s">
        <v>32</v>
      </c>
      <c r="AX230" s="13" t="s">
        <v>76</v>
      </c>
      <c r="AY230" s="251" t="s">
        <v>137</v>
      </c>
    </row>
    <row r="231" s="14" customFormat="1">
      <c r="A231" s="14"/>
      <c r="B231" s="252"/>
      <c r="C231" s="253"/>
      <c r="D231" s="242" t="s">
        <v>147</v>
      </c>
      <c r="E231" s="254" t="s">
        <v>1</v>
      </c>
      <c r="F231" s="255" t="s">
        <v>150</v>
      </c>
      <c r="G231" s="253"/>
      <c r="H231" s="256">
        <v>379.35000000000002</v>
      </c>
      <c r="I231" s="257"/>
      <c r="J231" s="253"/>
      <c r="K231" s="253"/>
      <c r="L231" s="258"/>
      <c r="M231" s="259"/>
      <c r="N231" s="260"/>
      <c r="O231" s="260"/>
      <c r="P231" s="260"/>
      <c r="Q231" s="260"/>
      <c r="R231" s="260"/>
      <c r="S231" s="260"/>
      <c r="T231" s="261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62" t="s">
        <v>147</v>
      </c>
      <c r="AU231" s="262" t="s">
        <v>85</v>
      </c>
      <c r="AV231" s="14" t="s">
        <v>138</v>
      </c>
      <c r="AW231" s="14" t="s">
        <v>32</v>
      </c>
      <c r="AX231" s="14" t="s">
        <v>76</v>
      </c>
      <c r="AY231" s="262" t="s">
        <v>137</v>
      </c>
    </row>
    <row r="232" s="15" customFormat="1">
      <c r="A232" s="15"/>
      <c r="B232" s="263"/>
      <c r="C232" s="264"/>
      <c r="D232" s="242" t="s">
        <v>147</v>
      </c>
      <c r="E232" s="265" t="s">
        <v>1</v>
      </c>
      <c r="F232" s="266" t="s">
        <v>151</v>
      </c>
      <c r="G232" s="264"/>
      <c r="H232" s="267">
        <v>379.35000000000002</v>
      </c>
      <c r="I232" s="268"/>
      <c r="J232" s="264"/>
      <c r="K232" s="264"/>
      <c r="L232" s="269"/>
      <c r="M232" s="270"/>
      <c r="N232" s="271"/>
      <c r="O232" s="271"/>
      <c r="P232" s="271"/>
      <c r="Q232" s="271"/>
      <c r="R232" s="271"/>
      <c r="S232" s="271"/>
      <c r="T232" s="272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73" t="s">
        <v>147</v>
      </c>
      <c r="AU232" s="273" t="s">
        <v>85</v>
      </c>
      <c r="AV232" s="15" t="s">
        <v>145</v>
      </c>
      <c r="AW232" s="15" t="s">
        <v>32</v>
      </c>
      <c r="AX232" s="15" t="s">
        <v>83</v>
      </c>
      <c r="AY232" s="273" t="s">
        <v>137</v>
      </c>
    </row>
    <row r="233" s="2" customFormat="1" ht="44.25" customHeight="1">
      <c r="A233" s="39"/>
      <c r="B233" s="40"/>
      <c r="C233" s="227" t="s">
        <v>240</v>
      </c>
      <c r="D233" s="227" t="s">
        <v>140</v>
      </c>
      <c r="E233" s="228" t="s">
        <v>241</v>
      </c>
      <c r="F233" s="229" t="s">
        <v>242</v>
      </c>
      <c r="G233" s="230" t="s">
        <v>154</v>
      </c>
      <c r="H233" s="231">
        <v>14.1</v>
      </c>
      <c r="I233" s="232"/>
      <c r="J233" s="233">
        <f>ROUND(I233*H233,2)</f>
        <v>0</v>
      </c>
      <c r="K233" s="229" t="s">
        <v>144</v>
      </c>
      <c r="L233" s="45"/>
      <c r="M233" s="234" t="s">
        <v>1</v>
      </c>
      <c r="N233" s="235" t="s">
        <v>41</v>
      </c>
      <c r="O233" s="92"/>
      <c r="P233" s="236">
        <f>O233*H233</f>
        <v>0</v>
      </c>
      <c r="Q233" s="236">
        <v>0.0086</v>
      </c>
      <c r="R233" s="236">
        <f>Q233*H233</f>
        <v>0.12125999999999999</v>
      </c>
      <c r="S233" s="236">
        <v>0</v>
      </c>
      <c r="T233" s="237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8" t="s">
        <v>145</v>
      </c>
      <c r="AT233" s="238" t="s">
        <v>140</v>
      </c>
      <c r="AU233" s="238" t="s">
        <v>85</v>
      </c>
      <c r="AY233" s="18" t="s">
        <v>137</v>
      </c>
      <c r="BE233" s="239">
        <f>IF(N233="základní",J233,0)</f>
        <v>0</v>
      </c>
      <c r="BF233" s="239">
        <f>IF(N233="snížená",J233,0)</f>
        <v>0</v>
      </c>
      <c r="BG233" s="239">
        <f>IF(N233="zákl. přenesená",J233,0)</f>
        <v>0</v>
      </c>
      <c r="BH233" s="239">
        <f>IF(N233="sníž. přenesená",J233,0)</f>
        <v>0</v>
      </c>
      <c r="BI233" s="239">
        <f>IF(N233="nulová",J233,0)</f>
        <v>0</v>
      </c>
      <c r="BJ233" s="18" t="s">
        <v>83</v>
      </c>
      <c r="BK233" s="239">
        <f>ROUND(I233*H233,2)</f>
        <v>0</v>
      </c>
      <c r="BL233" s="18" t="s">
        <v>145</v>
      </c>
      <c r="BM233" s="238" t="s">
        <v>243</v>
      </c>
    </row>
    <row r="234" s="13" customFormat="1">
      <c r="A234" s="13"/>
      <c r="B234" s="240"/>
      <c r="C234" s="241"/>
      <c r="D234" s="242" t="s">
        <v>147</v>
      </c>
      <c r="E234" s="243" t="s">
        <v>1</v>
      </c>
      <c r="F234" s="244" t="s">
        <v>213</v>
      </c>
      <c r="G234" s="241"/>
      <c r="H234" s="245">
        <v>14.1</v>
      </c>
      <c r="I234" s="246"/>
      <c r="J234" s="241"/>
      <c r="K234" s="241"/>
      <c r="L234" s="247"/>
      <c r="M234" s="248"/>
      <c r="N234" s="249"/>
      <c r="O234" s="249"/>
      <c r="P234" s="249"/>
      <c r="Q234" s="249"/>
      <c r="R234" s="249"/>
      <c r="S234" s="249"/>
      <c r="T234" s="250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1" t="s">
        <v>147</v>
      </c>
      <c r="AU234" s="251" t="s">
        <v>85</v>
      </c>
      <c r="AV234" s="13" t="s">
        <v>85</v>
      </c>
      <c r="AW234" s="13" t="s">
        <v>32</v>
      </c>
      <c r="AX234" s="13" t="s">
        <v>76</v>
      </c>
      <c r="AY234" s="251" t="s">
        <v>137</v>
      </c>
    </row>
    <row r="235" s="14" customFormat="1">
      <c r="A235" s="14"/>
      <c r="B235" s="252"/>
      <c r="C235" s="253"/>
      <c r="D235" s="242" t="s">
        <v>147</v>
      </c>
      <c r="E235" s="254" t="s">
        <v>1</v>
      </c>
      <c r="F235" s="255" t="s">
        <v>150</v>
      </c>
      <c r="G235" s="253"/>
      <c r="H235" s="256">
        <v>14.1</v>
      </c>
      <c r="I235" s="257"/>
      <c r="J235" s="253"/>
      <c r="K235" s="253"/>
      <c r="L235" s="258"/>
      <c r="M235" s="259"/>
      <c r="N235" s="260"/>
      <c r="O235" s="260"/>
      <c r="P235" s="260"/>
      <c r="Q235" s="260"/>
      <c r="R235" s="260"/>
      <c r="S235" s="260"/>
      <c r="T235" s="261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62" t="s">
        <v>147</v>
      </c>
      <c r="AU235" s="262" t="s">
        <v>85</v>
      </c>
      <c r="AV235" s="14" t="s">
        <v>138</v>
      </c>
      <c r="AW235" s="14" t="s">
        <v>32</v>
      </c>
      <c r="AX235" s="14" t="s">
        <v>76</v>
      </c>
      <c r="AY235" s="262" t="s">
        <v>137</v>
      </c>
    </row>
    <row r="236" s="15" customFormat="1">
      <c r="A236" s="15"/>
      <c r="B236" s="263"/>
      <c r="C236" s="264"/>
      <c r="D236" s="242" t="s">
        <v>147</v>
      </c>
      <c r="E236" s="265" t="s">
        <v>1</v>
      </c>
      <c r="F236" s="266" t="s">
        <v>151</v>
      </c>
      <c r="G236" s="264"/>
      <c r="H236" s="267">
        <v>14.1</v>
      </c>
      <c r="I236" s="268"/>
      <c r="J236" s="264"/>
      <c r="K236" s="264"/>
      <c r="L236" s="269"/>
      <c r="M236" s="270"/>
      <c r="N236" s="271"/>
      <c r="O236" s="271"/>
      <c r="P236" s="271"/>
      <c r="Q236" s="271"/>
      <c r="R236" s="271"/>
      <c r="S236" s="271"/>
      <c r="T236" s="272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73" t="s">
        <v>147</v>
      </c>
      <c r="AU236" s="273" t="s">
        <v>85</v>
      </c>
      <c r="AV236" s="15" t="s">
        <v>145</v>
      </c>
      <c r="AW236" s="15" t="s">
        <v>32</v>
      </c>
      <c r="AX236" s="15" t="s">
        <v>83</v>
      </c>
      <c r="AY236" s="273" t="s">
        <v>137</v>
      </c>
    </row>
    <row r="237" s="2" customFormat="1" ht="24.15" customHeight="1">
      <c r="A237" s="39"/>
      <c r="B237" s="40"/>
      <c r="C237" s="274" t="s">
        <v>244</v>
      </c>
      <c r="D237" s="274" t="s">
        <v>181</v>
      </c>
      <c r="E237" s="275" t="s">
        <v>245</v>
      </c>
      <c r="F237" s="276" t="s">
        <v>246</v>
      </c>
      <c r="G237" s="277" t="s">
        <v>154</v>
      </c>
      <c r="H237" s="278">
        <v>14.805</v>
      </c>
      <c r="I237" s="279"/>
      <c r="J237" s="280">
        <f>ROUND(I237*H237,2)</f>
        <v>0</v>
      </c>
      <c r="K237" s="276" t="s">
        <v>1</v>
      </c>
      <c r="L237" s="281"/>
      <c r="M237" s="282" t="s">
        <v>1</v>
      </c>
      <c r="N237" s="283" t="s">
        <v>41</v>
      </c>
      <c r="O237" s="92"/>
      <c r="P237" s="236">
        <f>O237*H237</f>
        <v>0</v>
      </c>
      <c r="Q237" s="236">
        <v>0.0041000000000000003</v>
      </c>
      <c r="R237" s="236">
        <f>Q237*H237</f>
        <v>0.060700500000000004</v>
      </c>
      <c r="S237" s="236">
        <v>0</v>
      </c>
      <c r="T237" s="237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8" t="s">
        <v>184</v>
      </c>
      <c r="AT237" s="238" t="s">
        <v>181</v>
      </c>
      <c r="AU237" s="238" t="s">
        <v>85</v>
      </c>
      <c r="AY237" s="18" t="s">
        <v>137</v>
      </c>
      <c r="BE237" s="239">
        <f>IF(N237="základní",J237,0)</f>
        <v>0</v>
      </c>
      <c r="BF237" s="239">
        <f>IF(N237="snížená",J237,0)</f>
        <v>0</v>
      </c>
      <c r="BG237" s="239">
        <f>IF(N237="zákl. přenesená",J237,0)</f>
        <v>0</v>
      </c>
      <c r="BH237" s="239">
        <f>IF(N237="sníž. přenesená",J237,0)</f>
        <v>0</v>
      </c>
      <c r="BI237" s="239">
        <f>IF(N237="nulová",J237,0)</f>
        <v>0</v>
      </c>
      <c r="BJ237" s="18" t="s">
        <v>83</v>
      </c>
      <c r="BK237" s="239">
        <f>ROUND(I237*H237,2)</f>
        <v>0</v>
      </c>
      <c r="BL237" s="18" t="s">
        <v>145</v>
      </c>
      <c r="BM237" s="238" t="s">
        <v>247</v>
      </c>
    </row>
    <row r="238" s="13" customFormat="1">
      <c r="A238" s="13"/>
      <c r="B238" s="240"/>
      <c r="C238" s="241"/>
      <c r="D238" s="242" t="s">
        <v>147</v>
      </c>
      <c r="E238" s="243" t="s">
        <v>1</v>
      </c>
      <c r="F238" s="244" t="s">
        <v>213</v>
      </c>
      <c r="G238" s="241"/>
      <c r="H238" s="245">
        <v>14.1</v>
      </c>
      <c r="I238" s="246"/>
      <c r="J238" s="241"/>
      <c r="K238" s="241"/>
      <c r="L238" s="247"/>
      <c r="M238" s="248"/>
      <c r="N238" s="249"/>
      <c r="O238" s="249"/>
      <c r="P238" s="249"/>
      <c r="Q238" s="249"/>
      <c r="R238" s="249"/>
      <c r="S238" s="249"/>
      <c r="T238" s="250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1" t="s">
        <v>147</v>
      </c>
      <c r="AU238" s="251" t="s">
        <v>85</v>
      </c>
      <c r="AV238" s="13" t="s">
        <v>85</v>
      </c>
      <c r="AW238" s="13" t="s">
        <v>32</v>
      </c>
      <c r="AX238" s="13" t="s">
        <v>76</v>
      </c>
      <c r="AY238" s="251" t="s">
        <v>137</v>
      </c>
    </row>
    <row r="239" s="14" customFormat="1">
      <c r="A239" s="14"/>
      <c r="B239" s="252"/>
      <c r="C239" s="253"/>
      <c r="D239" s="242" t="s">
        <v>147</v>
      </c>
      <c r="E239" s="254" t="s">
        <v>1</v>
      </c>
      <c r="F239" s="255" t="s">
        <v>150</v>
      </c>
      <c r="G239" s="253"/>
      <c r="H239" s="256">
        <v>14.1</v>
      </c>
      <c r="I239" s="257"/>
      <c r="J239" s="253"/>
      <c r="K239" s="253"/>
      <c r="L239" s="258"/>
      <c r="M239" s="259"/>
      <c r="N239" s="260"/>
      <c r="O239" s="260"/>
      <c r="P239" s="260"/>
      <c r="Q239" s="260"/>
      <c r="R239" s="260"/>
      <c r="S239" s="260"/>
      <c r="T239" s="261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62" t="s">
        <v>147</v>
      </c>
      <c r="AU239" s="262" t="s">
        <v>85</v>
      </c>
      <c r="AV239" s="14" t="s">
        <v>138</v>
      </c>
      <c r="AW239" s="14" t="s">
        <v>32</v>
      </c>
      <c r="AX239" s="14" t="s">
        <v>76</v>
      </c>
      <c r="AY239" s="262" t="s">
        <v>137</v>
      </c>
    </row>
    <row r="240" s="15" customFormat="1">
      <c r="A240" s="15"/>
      <c r="B240" s="263"/>
      <c r="C240" s="264"/>
      <c r="D240" s="242" t="s">
        <v>147</v>
      </c>
      <c r="E240" s="265" t="s">
        <v>1</v>
      </c>
      <c r="F240" s="266" t="s">
        <v>151</v>
      </c>
      <c r="G240" s="264"/>
      <c r="H240" s="267">
        <v>14.1</v>
      </c>
      <c r="I240" s="268"/>
      <c r="J240" s="264"/>
      <c r="K240" s="264"/>
      <c r="L240" s="269"/>
      <c r="M240" s="270"/>
      <c r="N240" s="271"/>
      <c r="O240" s="271"/>
      <c r="P240" s="271"/>
      <c r="Q240" s="271"/>
      <c r="R240" s="271"/>
      <c r="S240" s="271"/>
      <c r="T240" s="272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73" t="s">
        <v>147</v>
      </c>
      <c r="AU240" s="273" t="s">
        <v>85</v>
      </c>
      <c r="AV240" s="15" t="s">
        <v>145</v>
      </c>
      <c r="AW240" s="15" t="s">
        <v>32</v>
      </c>
      <c r="AX240" s="15" t="s">
        <v>83</v>
      </c>
      <c r="AY240" s="273" t="s">
        <v>137</v>
      </c>
    </row>
    <row r="241" s="13" customFormat="1">
      <c r="A241" s="13"/>
      <c r="B241" s="240"/>
      <c r="C241" s="241"/>
      <c r="D241" s="242" t="s">
        <v>147</v>
      </c>
      <c r="E241" s="241"/>
      <c r="F241" s="244" t="s">
        <v>248</v>
      </c>
      <c r="G241" s="241"/>
      <c r="H241" s="245">
        <v>14.805</v>
      </c>
      <c r="I241" s="246"/>
      <c r="J241" s="241"/>
      <c r="K241" s="241"/>
      <c r="L241" s="247"/>
      <c r="M241" s="248"/>
      <c r="N241" s="249"/>
      <c r="O241" s="249"/>
      <c r="P241" s="249"/>
      <c r="Q241" s="249"/>
      <c r="R241" s="249"/>
      <c r="S241" s="249"/>
      <c r="T241" s="250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1" t="s">
        <v>147</v>
      </c>
      <c r="AU241" s="251" t="s">
        <v>85</v>
      </c>
      <c r="AV241" s="13" t="s">
        <v>85</v>
      </c>
      <c r="AW241" s="13" t="s">
        <v>4</v>
      </c>
      <c r="AX241" s="13" t="s">
        <v>83</v>
      </c>
      <c r="AY241" s="251" t="s">
        <v>137</v>
      </c>
    </row>
    <row r="242" s="2" customFormat="1" ht="44.25" customHeight="1">
      <c r="A242" s="39"/>
      <c r="B242" s="40"/>
      <c r="C242" s="227" t="s">
        <v>249</v>
      </c>
      <c r="D242" s="227" t="s">
        <v>140</v>
      </c>
      <c r="E242" s="228" t="s">
        <v>250</v>
      </c>
      <c r="F242" s="229" t="s">
        <v>251</v>
      </c>
      <c r="G242" s="230" t="s">
        <v>154</v>
      </c>
      <c r="H242" s="231">
        <v>10.449999999999999</v>
      </c>
      <c r="I242" s="232"/>
      <c r="J242" s="233">
        <f>ROUND(I242*H242,2)</f>
        <v>0</v>
      </c>
      <c r="K242" s="229" t="s">
        <v>144</v>
      </c>
      <c r="L242" s="45"/>
      <c r="M242" s="234" t="s">
        <v>1</v>
      </c>
      <c r="N242" s="235" t="s">
        <v>41</v>
      </c>
      <c r="O242" s="92"/>
      <c r="P242" s="236">
        <f>O242*H242</f>
        <v>0</v>
      </c>
      <c r="Q242" s="236">
        <v>0.011350000000000001</v>
      </c>
      <c r="R242" s="236">
        <f>Q242*H242</f>
        <v>0.11860750000000001</v>
      </c>
      <c r="S242" s="236">
        <v>0</v>
      </c>
      <c r="T242" s="237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8" t="s">
        <v>145</v>
      </c>
      <c r="AT242" s="238" t="s">
        <v>140</v>
      </c>
      <c r="AU242" s="238" t="s">
        <v>85</v>
      </c>
      <c r="AY242" s="18" t="s">
        <v>137</v>
      </c>
      <c r="BE242" s="239">
        <f>IF(N242="základní",J242,0)</f>
        <v>0</v>
      </c>
      <c r="BF242" s="239">
        <f>IF(N242="snížená",J242,0)</f>
        <v>0</v>
      </c>
      <c r="BG242" s="239">
        <f>IF(N242="zákl. přenesená",J242,0)</f>
        <v>0</v>
      </c>
      <c r="BH242" s="239">
        <f>IF(N242="sníž. přenesená",J242,0)</f>
        <v>0</v>
      </c>
      <c r="BI242" s="239">
        <f>IF(N242="nulová",J242,0)</f>
        <v>0</v>
      </c>
      <c r="BJ242" s="18" t="s">
        <v>83</v>
      </c>
      <c r="BK242" s="239">
        <f>ROUND(I242*H242,2)</f>
        <v>0</v>
      </c>
      <c r="BL242" s="18" t="s">
        <v>145</v>
      </c>
      <c r="BM242" s="238" t="s">
        <v>252</v>
      </c>
    </row>
    <row r="243" s="13" customFormat="1">
      <c r="A243" s="13"/>
      <c r="B243" s="240"/>
      <c r="C243" s="241"/>
      <c r="D243" s="242" t="s">
        <v>147</v>
      </c>
      <c r="E243" s="243" t="s">
        <v>1</v>
      </c>
      <c r="F243" s="244" t="s">
        <v>209</v>
      </c>
      <c r="G243" s="241"/>
      <c r="H243" s="245">
        <v>3.3500000000000001</v>
      </c>
      <c r="I243" s="246"/>
      <c r="J243" s="241"/>
      <c r="K243" s="241"/>
      <c r="L243" s="247"/>
      <c r="M243" s="248"/>
      <c r="N243" s="249"/>
      <c r="O243" s="249"/>
      <c r="P243" s="249"/>
      <c r="Q243" s="249"/>
      <c r="R243" s="249"/>
      <c r="S243" s="249"/>
      <c r="T243" s="250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1" t="s">
        <v>147</v>
      </c>
      <c r="AU243" s="251" t="s">
        <v>85</v>
      </c>
      <c r="AV243" s="13" t="s">
        <v>85</v>
      </c>
      <c r="AW243" s="13" t="s">
        <v>32</v>
      </c>
      <c r="AX243" s="13" t="s">
        <v>76</v>
      </c>
      <c r="AY243" s="251" t="s">
        <v>137</v>
      </c>
    </row>
    <row r="244" s="13" customFormat="1">
      <c r="A244" s="13"/>
      <c r="B244" s="240"/>
      <c r="C244" s="241"/>
      <c r="D244" s="242" t="s">
        <v>147</v>
      </c>
      <c r="E244" s="243" t="s">
        <v>1</v>
      </c>
      <c r="F244" s="244" t="s">
        <v>210</v>
      </c>
      <c r="G244" s="241"/>
      <c r="H244" s="245">
        <v>7.0999999999999996</v>
      </c>
      <c r="I244" s="246"/>
      <c r="J244" s="241"/>
      <c r="K244" s="241"/>
      <c r="L244" s="247"/>
      <c r="M244" s="248"/>
      <c r="N244" s="249"/>
      <c r="O244" s="249"/>
      <c r="P244" s="249"/>
      <c r="Q244" s="249"/>
      <c r="R244" s="249"/>
      <c r="S244" s="249"/>
      <c r="T244" s="250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1" t="s">
        <v>147</v>
      </c>
      <c r="AU244" s="251" t="s">
        <v>85</v>
      </c>
      <c r="AV244" s="13" t="s">
        <v>85</v>
      </c>
      <c r="AW244" s="13" t="s">
        <v>32</v>
      </c>
      <c r="AX244" s="13" t="s">
        <v>76</v>
      </c>
      <c r="AY244" s="251" t="s">
        <v>137</v>
      </c>
    </row>
    <row r="245" s="14" customFormat="1">
      <c r="A245" s="14"/>
      <c r="B245" s="252"/>
      <c r="C245" s="253"/>
      <c r="D245" s="242" t="s">
        <v>147</v>
      </c>
      <c r="E245" s="254" t="s">
        <v>1</v>
      </c>
      <c r="F245" s="255" t="s">
        <v>150</v>
      </c>
      <c r="G245" s="253"/>
      <c r="H245" s="256">
        <v>10.449999999999999</v>
      </c>
      <c r="I245" s="257"/>
      <c r="J245" s="253"/>
      <c r="K245" s="253"/>
      <c r="L245" s="258"/>
      <c r="M245" s="259"/>
      <c r="N245" s="260"/>
      <c r="O245" s="260"/>
      <c r="P245" s="260"/>
      <c r="Q245" s="260"/>
      <c r="R245" s="260"/>
      <c r="S245" s="260"/>
      <c r="T245" s="261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62" t="s">
        <v>147</v>
      </c>
      <c r="AU245" s="262" t="s">
        <v>85</v>
      </c>
      <c r="AV245" s="14" t="s">
        <v>138</v>
      </c>
      <c r="AW245" s="14" t="s">
        <v>32</v>
      </c>
      <c r="AX245" s="14" t="s">
        <v>76</v>
      </c>
      <c r="AY245" s="262" t="s">
        <v>137</v>
      </c>
    </row>
    <row r="246" s="15" customFormat="1">
      <c r="A246" s="15"/>
      <c r="B246" s="263"/>
      <c r="C246" s="264"/>
      <c r="D246" s="242" t="s">
        <v>147</v>
      </c>
      <c r="E246" s="265" t="s">
        <v>1</v>
      </c>
      <c r="F246" s="266" t="s">
        <v>151</v>
      </c>
      <c r="G246" s="264"/>
      <c r="H246" s="267">
        <v>10.449999999999999</v>
      </c>
      <c r="I246" s="268"/>
      <c r="J246" s="264"/>
      <c r="K246" s="264"/>
      <c r="L246" s="269"/>
      <c r="M246" s="270"/>
      <c r="N246" s="271"/>
      <c r="O246" s="271"/>
      <c r="P246" s="271"/>
      <c r="Q246" s="271"/>
      <c r="R246" s="271"/>
      <c r="S246" s="271"/>
      <c r="T246" s="272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73" t="s">
        <v>147</v>
      </c>
      <c r="AU246" s="273" t="s">
        <v>85</v>
      </c>
      <c r="AV246" s="15" t="s">
        <v>145</v>
      </c>
      <c r="AW246" s="15" t="s">
        <v>32</v>
      </c>
      <c r="AX246" s="15" t="s">
        <v>83</v>
      </c>
      <c r="AY246" s="273" t="s">
        <v>137</v>
      </c>
    </row>
    <row r="247" s="2" customFormat="1" ht="24.15" customHeight="1">
      <c r="A247" s="39"/>
      <c r="B247" s="40"/>
      <c r="C247" s="274" t="s">
        <v>7</v>
      </c>
      <c r="D247" s="274" t="s">
        <v>181</v>
      </c>
      <c r="E247" s="275" t="s">
        <v>253</v>
      </c>
      <c r="F247" s="276" t="s">
        <v>254</v>
      </c>
      <c r="G247" s="277" t="s">
        <v>154</v>
      </c>
      <c r="H247" s="278">
        <v>10.973000000000001</v>
      </c>
      <c r="I247" s="279"/>
      <c r="J247" s="280">
        <f>ROUND(I247*H247,2)</f>
        <v>0</v>
      </c>
      <c r="K247" s="276" t="s">
        <v>1</v>
      </c>
      <c r="L247" s="281"/>
      <c r="M247" s="282" t="s">
        <v>1</v>
      </c>
      <c r="N247" s="283" t="s">
        <v>41</v>
      </c>
      <c r="O247" s="92"/>
      <c r="P247" s="236">
        <f>O247*H247</f>
        <v>0</v>
      </c>
      <c r="Q247" s="236">
        <v>0.0047999999999999996</v>
      </c>
      <c r="R247" s="236">
        <f>Q247*H247</f>
        <v>0.052670399999999999</v>
      </c>
      <c r="S247" s="236">
        <v>0</v>
      </c>
      <c r="T247" s="237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8" t="s">
        <v>184</v>
      </c>
      <c r="AT247" s="238" t="s">
        <v>181</v>
      </c>
      <c r="AU247" s="238" t="s">
        <v>85</v>
      </c>
      <c r="AY247" s="18" t="s">
        <v>137</v>
      </c>
      <c r="BE247" s="239">
        <f>IF(N247="základní",J247,0)</f>
        <v>0</v>
      </c>
      <c r="BF247" s="239">
        <f>IF(N247="snížená",J247,0)</f>
        <v>0</v>
      </c>
      <c r="BG247" s="239">
        <f>IF(N247="zákl. přenesená",J247,0)</f>
        <v>0</v>
      </c>
      <c r="BH247" s="239">
        <f>IF(N247="sníž. přenesená",J247,0)</f>
        <v>0</v>
      </c>
      <c r="BI247" s="239">
        <f>IF(N247="nulová",J247,0)</f>
        <v>0</v>
      </c>
      <c r="BJ247" s="18" t="s">
        <v>83</v>
      </c>
      <c r="BK247" s="239">
        <f>ROUND(I247*H247,2)</f>
        <v>0</v>
      </c>
      <c r="BL247" s="18" t="s">
        <v>145</v>
      </c>
      <c r="BM247" s="238" t="s">
        <v>255</v>
      </c>
    </row>
    <row r="248" s="13" customFormat="1">
      <c r="A248" s="13"/>
      <c r="B248" s="240"/>
      <c r="C248" s="241"/>
      <c r="D248" s="242" t="s">
        <v>147</v>
      </c>
      <c r="E248" s="241"/>
      <c r="F248" s="244" t="s">
        <v>256</v>
      </c>
      <c r="G248" s="241"/>
      <c r="H248" s="245">
        <v>10.973000000000001</v>
      </c>
      <c r="I248" s="246"/>
      <c r="J248" s="241"/>
      <c r="K248" s="241"/>
      <c r="L248" s="247"/>
      <c r="M248" s="248"/>
      <c r="N248" s="249"/>
      <c r="O248" s="249"/>
      <c r="P248" s="249"/>
      <c r="Q248" s="249"/>
      <c r="R248" s="249"/>
      <c r="S248" s="249"/>
      <c r="T248" s="250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51" t="s">
        <v>147</v>
      </c>
      <c r="AU248" s="251" t="s">
        <v>85</v>
      </c>
      <c r="AV248" s="13" t="s">
        <v>85</v>
      </c>
      <c r="AW248" s="13" t="s">
        <v>4</v>
      </c>
      <c r="AX248" s="13" t="s">
        <v>83</v>
      </c>
      <c r="AY248" s="251" t="s">
        <v>137</v>
      </c>
    </row>
    <row r="249" s="2" customFormat="1" ht="44.25" customHeight="1">
      <c r="A249" s="39"/>
      <c r="B249" s="40"/>
      <c r="C249" s="227" t="s">
        <v>257</v>
      </c>
      <c r="D249" s="227" t="s">
        <v>140</v>
      </c>
      <c r="E249" s="228" t="s">
        <v>258</v>
      </c>
      <c r="F249" s="229" t="s">
        <v>259</v>
      </c>
      <c r="G249" s="230" t="s">
        <v>154</v>
      </c>
      <c r="H249" s="231">
        <v>27.699999999999999</v>
      </c>
      <c r="I249" s="232"/>
      <c r="J249" s="233">
        <f>ROUND(I249*H249,2)</f>
        <v>0</v>
      </c>
      <c r="K249" s="229" t="s">
        <v>144</v>
      </c>
      <c r="L249" s="45"/>
      <c r="M249" s="234" t="s">
        <v>1</v>
      </c>
      <c r="N249" s="235" t="s">
        <v>41</v>
      </c>
      <c r="O249" s="92"/>
      <c r="P249" s="236">
        <f>O249*H249</f>
        <v>0</v>
      </c>
      <c r="Q249" s="236">
        <v>0.011599999999999999</v>
      </c>
      <c r="R249" s="236">
        <f>Q249*H249</f>
        <v>0.32131999999999999</v>
      </c>
      <c r="S249" s="236">
        <v>0</v>
      </c>
      <c r="T249" s="237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8" t="s">
        <v>145</v>
      </c>
      <c r="AT249" s="238" t="s">
        <v>140</v>
      </c>
      <c r="AU249" s="238" t="s">
        <v>85</v>
      </c>
      <c r="AY249" s="18" t="s">
        <v>137</v>
      </c>
      <c r="BE249" s="239">
        <f>IF(N249="základní",J249,0)</f>
        <v>0</v>
      </c>
      <c r="BF249" s="239">
        <f>IF(N249="snížená",J249,0)</f>
        <v>0</v>
      </c>
      <c r="BG249" s="239">
        <f>IF(N249="zákl. přenesená",J249,0)</f>
        <v>0</v>
      </c>
      <c r="BH249" s="239">
        <f>IF(N249="sníž. přenesená",J249,0)</f>
        <v>0</v>
      </c>
      <c r="BI249" s="239">
        <f>IF(N249="nulová",J249,0)</f>
        <v>0</v>
      </c>
      <c r="BJ249" s="18" t="s">
        <v>83</v>
      </c>
      <c r="BK249" s="239">
        <f>ROUND(I249*H249,2)</f>
        <v>0</v>
      </c>
      <c r="BL249" s="18" t="s">
        <v>145</v>
      </c>
      <c r="BM249" s="238" t="s">
        <v>260</v>
      </c>
    </row>
    <row r="250" s="13" customFormat="1">
      <c r="A250" s="13"/>
      <c r="B250" s="240"/>
      <c r="C250" s="241"/>
      <c r="D250" s="242" t="s">
        <v>147</v>
      </c>
      <c r="E250" s="243" t="s">
        <v>1</v>
      </c>
      <c r="F250" s="244" t="s">
        <v>212</v>
      </c>
      <c r="G250" s="241"/>
      <c r="H250" s="245">
        <v>27.699999999999999</v>
      </c>
      <c r="I250" s="246"/>
      <c r="J250" s="241"/>
      <c r="K250" s="241"/>
      <c r="L250" s="247"/>
      <c r="M250" s="248"/>
      <c r="N250" s="249"/>
      <c r="O250" s="249"/>
      <c r="P250" s="249"/>
      <c r="Q250" s="249"/>
      <c r="R250" s="249"/>
      <c r="S250" s="249"/>
      <c r="T250" s="250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51" t="s">
        <v>147</v>
      </c>
      <c r="AU250" s="251" t="s">
        <v>85</v>
      </c>
      <c r="AV250" s="13" t="s">
        <v>85</v>
      </c>
      <c r="AW250" s="13" t="s">
        <v>32</v>
      </c>
      <c r="AX250" s="13" t="s">
        <v>76</v>
      </c>
      <c r="AY250" s="251" t="s">
        <v>137</v>
      </c>
    </row>
    <row r="251" s="14" customFormat="1">
      <c r="A251" s="14"/>
      <c r="B251" s="252"/>
      <c r="C251" s="253"/>
      <c r="D251" s="242" t="s">
        <v>147</v>
      </c>
      <c r="E251" s="254" t="s">
        <v>1</v>
      </c>
      <c r="F251" s="255" t="s">
        <v>150</v>
      </c>
      <c r="G251" s="253"/>
      <c r="H251" s="256">
        <v>27.699999999999999</v>
      </c>
      <c r="I251" s="257"/>
      <c r="J251" s="253"/>
      <c r="K251" s="253"/>
      <c r="L251" s="258"/>
      <c r="M251" s="259"/>
      <c r="N251" s="260"/>
      <c r="O251" s="260"/>
      <c r="P251" s="260"/>
      <c r="Q251" s="260"/>
      <c r="R251" s="260"/>
      <c r="S251" s="260"/>
      <c r="T251" s="261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62" t="s">
        <v>147</v>
      </c>
      <c r="AU251" s="262" t="s">
        <v>85</v>
      </c>
      <c r="AV251" s="14" t="s">
        <v>138</v>
      </c>
      <c r="AW251" s="14" t="s">
        <v>32</v>
      </c>
      <c r="AX251" s="14" t="s">
        <v>76</v>
      </c>
      <c r="AY251" s="262" t="s">
        <v>137</v>
      </c>
    </row>
    <row r="252" s="15" customFormat="1">
      <c r="A252" s="15"/>
      <c r="B252" s="263"/>
      <c r="C252" s="264"/>
      <c r="D252" s="242" t="s">
        <v>147</v>
      </c>
      <c r="E252" s="265" t="s">
        <v>1</v>
      </c>
      <c r="F252" s="266" t="s">
        <v>151</v>
      </c>
      <c r="G252" s="264"/>
      <c r="H252" s="267">
        <v>27.699999999999999</v>
      </c>
      <c r="I252" s="268"/>
      <c r="J252" s="264"/>
      <c r="K252" s="264"/>
      <c r="L252" s="269"/>
      <c r="M252" s="270"/>
      <c r="N252" s="271"/>
      <c r="O252" s="271"/>
      <c r="P252" s="271"/>
      <c r="Q252" s="271"/>
      <c r="R252" s="271"/>
      <c r="S252" s="271"/>
      <c r="T252" s="272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73" t="s">
        <v>147</v>
      </c>
      <c r="AU252" s="273" t="s">
        <v>85</v>
      </c>
      <c r="AV252" s="15" t="s">
        <v>145</v>
      </c>
      <c r="AW252" s="15" t="s">
        <v>32</v>
      </c>
      <c r="AX252" s="15" t="s">
        <v>83</v>
      </c>
      <c r="AY252" s="273" t="s">
        <v>137</v>
      </c>
    </row>
    <row r="253" s="2" customFormat="1" ht="24.15" customHeight="1">
      <c r="A253" s="39"/>
      <c r="B253" s="40"/>
      <c r="C253" s="274" t="s">
        <v>261</v>
      </c>
      <c r="D253" s="274" t="s">
        <v>181</v>
      </c>
      <c r="E253" s="275" t="s">
        <v>262</v>
      </c>
      <c r="F253" s="276" t="s">
        <v>263</v>
      </c>
      <c r="G253" s="277" t="s">
        <v>154</v>
      </c>
      <c r="H253" s="278">
        <v>29.085000000000001</v>
      </c>
      <c r="I253" s="279"/>
      <c r="J253" s="280">
        <f>ROUND(I253*H253,2)</f>
        <v>0</v>
      </c>
      <c r="K253" s="276" t="s">
        <v>144</v>
      </c>
      <c r="L253" s="281"/>
      <c r="M253" s="282" t="s">
        <v>1</v>
      </c>
      <c r="N253" s="283" t="s">
        <v>41</v>
      </c>
      <c r="O253" s="92"/>
      <c r="P253" s="236">
        <f>O253*H253</f>
        <v>0</v>
      </c>
      <c r="Q253" s="236">
        <v>0.021999999999999999</v>
      </c>
      <c r="R253" s="236">
        <f>Q253*H253</f>
        <v>0.63986999999999994</v>
      </c>
      <c r="S253" s="236">
        <v>0</v>
      </c>
      <c r="T253" s="237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8" t="s">
        <v>184</v>
      </c>
      <c r="AT253" s="238" t="s">
        <v>181</v>
      </c>
      <c r="AU253" s="238" t="s">
        <v>85</v>
      </c>
      <c r="AY253" s="18" t="s">
        <v>137</v>
      </c>
      <c r="BE253" s="239">
        <f>IF(N253="základní",J253,0)</f>
        <v>0</v>
      </c>
      <c r="BF253" s="239">
        <f>IF(N253="snížená",J253,0)</f>
        <v>0</v>
      </c>
      <c r="BG253" s="239">
        <f>IF(N253="zákl. přenesená",J253,0)</f>
        <v>0</v>
      </c>
      <c r="BH253" s="239">
        <f>IF(N253="sníž. přenesená",J253,0)</f>
        <v>0</v>
      </c>
      <c r="BI253" s="239">
        <f>IF(N253="nulová",J253,0)</f>
        <v>0</v>
      </c>
      <c r="BJ253" s="18" t="s">
        <v>83</v>
      </c>
      <c r="BK253" s="239">
        <f>ROUND(I253*H253,2)</f>
        <v>0</v>
      </c>
      <c r="BL253" s="18" t="s">
        <v>145</v>
      </c>
      <c r="BM253" s="238" t="s">
        <v>264</v>
      </c>
    </row>
    <row r="254" s="13" customFormat="1">
      <c r="A254" s="13"/>
      <c r="B254" s="240"/>
      <c r="C254" s="241"/>
      <c r="D254" s="242" t="s">
        <v>147</v>
      </c>
      <c r="E254" s="241"/>
      <c r="F254" s="244" t="s">
        <v>265</v>
      </c>
      <c r="G254" s="241"/>
      <c r="H254" s="245">
        <v>29.085000000000001</v>
      </c>
      <c r="I254" s="246"/>
      <c r="J254" s="241"/>
      <c r="K254" s="241"/>
      <c r="L254" s="247"/>
      <c r="M254" s="248"/>
      <c r="N254" s="249"/>
      <c r="O254" s="249"/>
      <c r="P254" s="249"/>
      <c r="Q254" s="249"/>
      <c r="R254" s="249"/>
      <c r="S254" s="249"/>
      <c r="T254" s="250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51" t="s">
        <v>147</v>
      </c>
      <c r="AU254" s="251" t="s">
        <v>85</v>
      </c>
      <c r="AV254" s="13" t="s">
        <v>85</v>
      </c>
      <c r="AW254" s="13" t="s">
        <v>4</v>
      </c>
      <c r="AX254" s="13" t="s">
        <v>83</v>
      </c>
      <c r="AY254" s="251" t="s">
        <v>137</v>
      </c>
    </row>
    <row r="255" s="2" customFormat="1" ht="49.05" customHeight="1">
      <c r="A255" s="39"/>
      <c r="B255" s="40"/>
      <c r="C255" s="227" t="s">
        <v>266</v>
      </c>
      <c r="D255" s="227" t="s">
        <v>140</v>
      </c>
      <c r="E255" s="228" t="s">
        <v>267</v>
      </c>
      <c r="F255" s="229" t="s">
        <v>268</v>
      </c>
      <c r="G255" s="230" t="s">
        <v>154</v>
      </c>
      <c r="H255" s="231">
        <v>342.5</v>
      </c>
      <c r="I255" s="232"/>
      <c r="J255" s="233">
        <f>ROUND(I255*H255,2)</f>
        <v>0</v>
      </c>
      <c r="K255" s="229" t="s">
        <v>144</v>
      </c>
      <c r="L255" s="45"/>
      <c r="M255" s="234" t="s">
        <v>1</v>
      </c>
      <c r="N255" s="235" t="s">
        <v>41</v>
      </c>
      <c r="O255" s="92"/>
      <c r="P255" s="236">
        <f>O255*H255</f>
        <v>0</v>
      </c>
      <c r="Q255" s="236">
        <v>0.011679999999999999</v>
      </c>
      <c r="R255" s="236">
        <f>Q255*H255</f>
        <v>4.0004</v>
      </c>
      <c r="S255" s="236">
        <v>0</v>
      </c>
      <c r="T255" s="237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8" t="s">
        <v>145</v>
      </c>
      <c r="AT255" s="238" t="s">
        <v>140</v>
      </c>
      <c r="AU255" s="238" t="s">
        <v>85</v>
      </c>
      <c r="AY255" s="18" t="s">
        <v>137</v>
      </c>
      <c r="BE255" s="239">
        <f>IF(N255="základní",J255,0)</f>
        <v>0</v>
      </c>
      <c r="BF255" s="239">
        <f>IF(N255="snížená",J255,0)</f>
        <v>0</v>
      </c>
      <c r="BG255" s="239">
        <f>IF(N255="zákl. přenesená",J255,0)</f>
        <v>0</v>
      </c>
      <c r="BH255" s="239">
        <f>IF(N255="sníž. přenesená",J255,0)</f>
        <v>0</v>
      </c>
      <c r="BI255" s="239">
        <f>IF(N255="nulová",J255,0)</f>
        <v>0</v>
      </c>
      <c r="BJ255" s="18" t="s">
        <v>83</v>
      </c>
      <c r="BK255" s="239">
        <f>ROUND(I255*H255,2)</f>
        <v>0</v>
      </c>
      <c r="BL255" s="18" t="s">
        <v>145</v>
      </c>
      <c r="BM255" s="238" t="s">
        <v>269</v>
      </c>
    </row>
    <row r="256" s="13" customFormat="1">
      <c r="A256" s="13"/>
      <c r="B256" s="240"/>
      <c r="C256" s="241"/>
      <c r="D256" s="242" t="s">
        <v>147</v>
      </c>
      <c r="E256" s="243" t="s">
        <v>1</v>
      </c>
      <c r="F256" s="244" t="s">
        <v>211</v>
      </c>
      <c r="G256" s="241"/>
      <c r="H256" s="245">
        <v>342.5</v>
      </c>
      <c r="I256" s="246"/>
      <c r="J256" s="241"/>
      <c r="K256" s="241"/>
      <c r="L256" s="247"/>
      <c r="M256" s="248"/>
      <c r="N256" s="249"/>
      <c r="O256" s="249"/>
      <c r="P256" s="249"/>
      <c r="Q256" s="249"/>
      <c r="R256" s="249"/>
      <c r="S256" s="249"/>
      <c r="T256" s="250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51" t="s">
        <v>147</v>
      </c>
      <c r="AU256" s="251" t="s">
        <v>85</v>
      </c>
      <c r="AV256" s="13" t="s">
        <v>85</v>
      </c>
      <c r="AW256" s="13" t="s">
        <v>32</v>
      </c>
      <c r="AX256" s="13" t="s">
        <v>76</v>
      </c>
      <c r="AY256" s="251" t="s">
        <v>137</v>
      </c>
    </row>
    <row r="257" s="14" customFormat="1">
      <c r="A257" s="14"/>
      <c r="B257" s="252"/>
      <c r="C257" s="253"/>
      <c r="D257" s="242" t="s">
        <v>147</v>
      </c>
      <c r="E257" s="254" t="s">
        <v>1</v>
      </c>
      <c r="F257" s="255" t="s">
        <v>150</v>
      </c>
      <c r="G257" s="253"/>
      <c r="H257" s="256">
        <v>342.5</v>
      </c>
      <c r="I257" s="257"/>
      <c r="J257" s="253"/>
      <c r="K257" s="253"/>
      <c r="L257" s="258"/>
      <c r="M257" s="259"/>
      <c r="N257" s="260"/>
      <c r="O257" s="260"/>
      <c r="P257" s="260"/>
      <c r="Q257" s="260"/>
      <c r="R257" s="260"/>
      <c r="S257" s="260"/>
      <c r="T257" s="261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62" t="s">
        <v>147</v>
      </c>
      <c r="AU257" s="262" t="s">
        <v>85</v>
      </c>
      <c r="AV257" s="14" t="s">
        <v>138</v>
      </c>
      <c r="AW257" s="14" t="s">
        <v>32</v>
      </c>
      <c r="AX257" s="14" t="s">
        <v>76</v>
      </c>
      <c r="AY257" s="262" t="s">
        <v>137</v>
      </c>
    </row>
    <row r="258" s="15" customFormat="1">
      <c r="A258" s="15"/>
      <c r="B258" s="263"/>
      <c r="C258" s="264"/>
      <c r="D258" s="242" t="s">
        <v>147</v>
      </c>
      <c r="E258" s="265" t="s">
        <v>1</v>
      </c>
      <c r="F258" s="266" t="s">
        <v>151</v>
      </c>
      <c r="G258" s="264"/>
      <c r="H258" s="267">
        <v>342.5</v>
      </c>
      <c r="I258" s="268"/>
      <c r="J258" s="264"/>
      <c r="K258" s="264"/>
      <c r="L258" s="269"/>
      <c r="M258" s="270"/>
      <c r="N258" s="271"/>
      <c r="O258" s="271"/>
      <c r="P258" s="271"/>
      <c r="Q258" s="271"/>
      <c r="R258" s="271"/>
      <c r="S258" s="271"/>
      <c r="T258" s="272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73" t="s">
        <v>147</v>
      </c>
      <c r="AU258" s="273" t="s">
        <v>85</v>
      </c>
      <c r="AV258" s="15" t="s">
        <v>145</v>
      </c>
      <c r="AW258" s="15" t="s">
        <v>32</v>
      </c>
      <c r="AX258" s="15" t="s">
        <v>83</v>
      </c>
      <c r="AY258" s="273" t="s">
        <v>137</v>
      </c>
    </row>
    <row r="259" s="2" customFormat="1" ht="24.15" customHeight="1">
      <c r="A259" s="39"/>
      <c r="B259" s="40"/>
      <c r="C259" s="274" t="s">
        <v>270</v>
      </c>
      <c r="D259" s="274" t="s">
        <v>181</v>
      </c>
      <c r="E259" s="275" t="s">
        <v>191</v>
      </c>
      <c r="F259" s="276" t="s">
        <v>192</v>
      </c>
      <c r="G259" s="277" t="s">
        <v>154</v>
      </c>
      <c r="H259" s="278">
        <v>359.625</v>
      </c>
      <c r="I259" s="279"/>
      <c r="J259" s="280">
        <f>ROUND(I259*H259,2)</f>
        <v>0</v>
      </c>
      <c r="K259" s="276" t="s">
        <v>144</v>
      </c>
      <c r="L259" s="281"/>
      <c r="M259" s="282" t="s">
        <v>1</v>
      </c>
      <c r="N259" s="283" t="s">
        <v>41</v>
      </c>
      <c r="O259" s="92"/>
      <c r="P259" s="236">
        <f>O259*H259</f>
        <v>0</v>
      </c>
      <c r="Q259" s="236">
        <v>0.028000000000000001</v>
      </c>
      <c r="R259" s="236">
        <f>Q259*H259</f>
        <v>10.0695</v>
      </c>
      <c r="S259" s="236">
        <v>0</v>
      </c>
      <c r="T259" s="237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8" t="s">
        <v>184</v>
      </c>
      <c r="AT259" s="238" t="s">
        <v>181</v>
      </c>
      <c r="AU259" s="238" t="s">
        <v>85</v>
      </c>
      <c r="AY259" s="18" t="s">
        <v>137</v>
      </c>
      <c r="BE259" s="239">
        <f>IF(N259="základní",J259,0)</f>
        <v>0</v>
      </c>
      <c r="BF259" s="239">
        <f>IF(N259="snížená",J259,0)</f>
        <v>0</v>
      </c>
      <c r="BG259" s="239">
        <f>IF(N259="zákl. přenesená",J259,0)</f>
        <v>0</v>
      </c>
      <c r="BH259" s="239">
        <f>IF(N259="sníž. přenesená",J259,0)</f>
        <v>0</v>
      </c>
      <c r="BI259" s="239">
        <f>IF(N259="nulová",J259,0)</f>
        <v>0</v>
      </c>
      <c r="BJ259" s="18" t="s">
        <v>83</v>
      </c>
      <c r="BK259" s="239">
        <f>ROUND(I259*H259,2)</f>
        <v>0</v>
      </c>
      <c r="BL259" s="18" t="s">
        <v>145</v>
      </c>
      <c r="BM259" s="238" t="s">
        <v>271</v>
      </c>
    </row>
    <row r="260" s="13" customFormat="1">
      <c r="A260" s="13"/>
      <c r="B260" s="240"/>
      <c r="C260" s="241"/>
      <c r="D260" s="242" t="s">
        <v>147</v>
      </c>
      <c r="E260" s="241"/>
      <c r="F260" s="244" t="s">
        <v>272</v>
      </c>
      <c r="G260" s="241"/>
      <c r="H260" s="245">
        <v>359.625</v>
      </c>
      <c r="I260" s="246"/>
      <c r="J260" s="241"/>
      <c r="K260" s="241"/>
      <c r="L260" s="247"/>
      <c r="M260" s="248"/>
      <c r="N260" s="249"/>
      <c r="O260" s="249"/>
      <c r="P260" s="249"/>
      <c r="Q260" s="249"/>
      <c r="R260" s="249"/>
      <c r="S260" s="249"/>
      <c r="T260" s="250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51" t="s">
        <v>147</v>
      </c>
      <c r="AU260" s="251" t="s">
        <v>85</v>
      </c>
      <c r="AV260" s="13" t="s">
        <v>85</v>
      </c>
      <c r="AW260" s="13" t="s">
        <v>4</v>
      </c>
      <c r="AX260" s="13" t="s">
        <v>83</v>
      </c>
      <c r="AY260" s="251" t="s">
        <v>137</v>
      </c>
    </row>
    <row r="261" s="2" customFormat="1" ht="24.15" customHeight="1">
      <c r="A261" s="39"/>
      <c r="B261" s="40"/>
      <c r="C261" s="227" t="s">
        <v>273</v>
      </c>
      <c r="D261" s="227" t="s">
        <v>140</v>
      </c>
      <c r="E261" s="228" t="s">
        <v>274</v>
      </c>
      <c r="F261" s="229" t="s">
        <v>275</v>
      </c>
      <c r="G261" s="230" t="s">
        <v>162</v>
      </c>
      <c r="H261" s="231">
        <v>53.100000000000001</v>
      </c>
      <c r="I261" s="232"/>
      <c r="J261" s="233">
        <f>ROUND(I261*H261,2)</f>
        <v>0</v>
      </c>
      <c r="K261" s="229" t="s">
        <v>144</v>
      </c>
      <c r="L261" s="45"/>
      <c r="M261" s="234" t="s">
        <v>1</v>
      </c>
      <c r="N261" s="235" t="s">
        <v>41</v>
      </c>
      <c r="O261" s="92"/>
      <c r="P261" s="236">
        <f>O261*H261</f>
        <v>0</v>
      </c>
      <c r="Q261" s="236">
        <v>3.0000000000000001E-05</v>
      </c>
      <c r="R261" s="236">
        <f>Q261*H261</f>
        <v>0.001593</v>
      </c>
      <c r="S261" s="236">
        <v>0</v>
      </c>
      <c r="T261" s="237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8" t="s">
        <v>145</v>
      </c>
      <c r="AT261" s="238" t="s">
        <v>140</v>
      </c>
      <c r="AU261" s="238" t="s">
        <v>85</v>
      </c>
      <c r="AY261" s="18" t="s">
        <v>137</v>
      </c>
      <c r="BE261" s="239">
        <f>IF(N261="základní",J261,0)</f>
        <v>0</v>
      </c>
      <c r="BF261" s="239">
        <f>IF(N261="snížená",J261,0)</f>
        <v>0</v>
      </c>
      <c r="BG261" s="239">
        <f>IF(N261="zákl. přenesená",J261,0)</f>
        <v>0</v>
      </c>
      <c r="BH261" s="239">
        <f>IF(N261="sníž. přenesená",J261,0)</f>
        <v>0</v>
      </c>
      <c r="BI261" s="239">
        <f>IF(N261="nulová",J261,0)</f>
        <v>0</v>
      </c>
      <c r="BJ261" s="18" t="s">
        <v>83</v>
      </c>
      <c r="BK261" s="239">
        <f>ROUND(I261*H261,2)</f>
        <v>0</v>
      </c>
      <c r="BL261" s="18" t="s">
        <v>145</v>
      </c>
      <c r="BM261" s="238" t="s">
        <v>276</v>
      </c>
    </row>
    <row r="262" s="13" customFormat="1">
      <c r="A262" s="13"/>
      <c r="B262" s="240"/>
      <c r="C262" s="241"/>
      <c r="D262" s="242" t="s">
        <v>147</v>
      </c>
      <c r="E262" s="243" t="s">
        <v>1</v>
      </c>
      <c r="F262" s="244" t="s">
        <v>277</v>
      </c>
      <c r="G262" s="241"/>
      <c r="H262" s="245">
        <v>53.100000000000001</v>
      </c>
      <c r="I262" s="246"/>
      <c r="J262" s="241"/>
      <c r="K262" s="241"/>
      <c r="L262" s="247"/>
      <c r="M262" s="248"/>
      <c r="N262" s="249"/>
      <c r="O262" s="249"/>
      <c r="P262" s="249"/>
      <c r="Q262" s="249"/>
      <c r="R262" s="249"/>
      <c r="S262" s="249"/>
      <c r="T262" s="250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51" t="s">
        <v>147</v>
      </c>
      <c r="AU262" s="251" t="s">
        <v>85</v>
      </c>
      <c r="AV262" s="13" t="s">
        <v>85</v>
      </c>
      <c r="AW262" s="13" t="s">
        <v>32</v>
      </c>
      <c r="AX262" s="13" t="s">
        <v>76</v>
      </c>
      <c r="AY262" s="251" t="s">
        <v>137</v>
      </c>
    </row>
    <row r="263" s="14" customFormat="1">
      <c r="A263" s="14"/>
      <c r="B263" s="252"/>
      <c r="C263" s="253"/>
      <c r="D263" s="242" t="s">
        <v>147</v>
      </c>
      <c r="E263" s="254" t="s">
        <v>1</v>
      </c>
      <c r="F263" s="255" t="s">
        <v>150</v>
      </c>
      <c r="G263" s="253"/>
      <c r="H263" s="256">
        <v>53.100000000000001</v>
      </c>
      <c r="I263" s="257"/>
      <c r="J263" s="253"/>
      <c r="K263" s="253"/>
      <c r="L263" s="258"/>
      <c r="M263" s="259"/>
      <c r="N263" s="260"/>
      <c r="O263" s="260"/>
      <c r="P263" s="260"/>
      <c r="Q263" s="260"/>
      <c r="R263" s="260"/>
      <c r="S263" s="260"/>
      <c r="T263" s="261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62" t="s">
        <v>147</v>
      </c>
      <c r="AU263" s="262" t="s">
        <v>85</v>
      </c>
      <c r="AV263" s="14" t="s">
        <v>138</v>
      </c>
      <c r="AW263" s="14" t="s">
        <v>32</v>
      </c>
      <c r="AX263" s="14" t="s">
        <v>76</v>
      </c>
      <c r="AY263" s="262" t="s">
        <v>137</v>
      </c>
    </row>
    <row r="264" s="15" customFormat="1">
      <c r="A264" s="15"/>
      <c r="B264" s="263"/>
      <c r="C264" s="264"/>
      <c r="D264" s="242" t="s">
        <v>147</v>
      </c>
      <c r="E264" s="265" t="s">
        <v>1</v>
      </c>
      <c r="F264" s="266" t="s">
        <v>151</v>
      </c>
      <c r="G264" s="264"/>
      <c r="H264" s="267">
        <v>53.100000000000001</v>
      </c>
      <c r="I264" s="268"/>
      <c r="J264" s="264"/>
      <c r="K264" s="264"/>
      <c r="L264" s="269"/>
      <c r="M264" s="270"/>
      <c r="N264" s="271"/>
      <c r="O264" s="271"/>
      <c r="P264" s="271"/>
      <c r="Q264" s="271"/>
      <c r="R264" s="271"/>
      <c r="S264" s="271"/>
      <c r="T264" s="272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73" t="s">
        <v>147</v>
      </c>
      <c r="AU264" s="273" t="s">
        <v>85</v>
      </c>
      <c r="AV264" s="15" t="s">
        <v>145</v>
      </c>
      <c r="AW264" s="15" t="s">
        <v>32</v>
      </c>
      <c r="AX264" s="15" t="s">
        <v>83</v>
      </c>
      <c r="AY264" s="273" t="s">
        <v>137</v>
      </c>
    </row>
    <row r="265" s="2" customFormat="1" ht="24.15" customHeight="1">
      <c r="A265" s="39"/>
      <c r="B265" s="40"/>
      <c r="C265" s="274" t="s">
        <v>278</v>
      </c>
      <c r="D265" s="274" t="s">
        <v>181</v>
      </c>
      <c r="E265" s="275" t="s">
        <v>279</v>
      </c>
      <c r="F265" s="276" t="s">
        <v>280</v>
      </c>
      <c r="G265" s="277" t="s">
        <v>162</v>
      </c>
      <c r="H265" s="278">
        <v>55.755000000000003</v>
      </c>
      <c r="I265" s="279"/>
      <c r="J265" s="280">
        <f>ROUND(I265*H265,2)</f>
        <v>0</v>
      </c>
      <c r="K265" s="276" t="s">
        <v>144</v>
      </c>
      <c r="L265" s="281"/>
      <c r="M265" s="282" t="s">
        <v>1</v>
      </c>
      <c r="N265" s="283" t="s">
        <v>41</v>
      </c>
      <c r="O265" s="92"/>
      <c r="P265" s="236">
        <f>O265*H265</f>
        <v>0</v>
      </c>
      <c r="Q265" s="236">
        <v>0.00068000000000000005</v>
      </c>
      <c r="R265" s="236">
        <f>Q265*H265</f>
        <v>0.037913400000000007</v>
      </c>
      <c r="S265" s="236">
        <v>0</v>
      </c>
      <c r="T265" s="237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8" t="s">
        <v>184</v>
      </c>
      <c r="AT265" s="238" t="s">
        <v>181</v>
      </c>
      <c r="AU265" s="238" t="s">
        <v>85</v>
      </c>
      <c r="AY265" s="18" t="s">
        <v>137</v>
      </c>
      <c r="BE265" s="239">
        <f>IF(N265="základní",J265,0)</f>
        <v>0</v>
      </c>
      <c r="BF265" s="239">
        <f>IF(N265="snížená",J265,0)</f>
        <v>0</v>
      </c>
      <c r="BG265" s="239">
        <f>IF(N265="zákl. přenesená",J265,0)</f>
        <v>0</v>
      </c>
      <c r="BH265" s="239">
        <f>IF(N265="sníž. přenesená",J265,0)</f>
        <v>0</v>
      </c>
      <c r="BI265" s="239">
        <f>IF(N265="nulová",J265,0)</f>
        <v>0</v>
      </c>
      <c r="BJ265" s="18" t="s">
        <v>83</v>
      </c>
      <c r="BK265" s="239">
        <f>ROUND(I265*H265,2)</f>
        <v>0</v>
      </c>
      <c r="BL265" s="18" t="s">
        <v>145</v>
      </c>
      <c r="BM265" s="238" t="s">
        <v>281</v>
      </c>
    </row>
    <row r="266" s="13" customFormat="1">
      <c r="A266" s="13"/>
      <c r="B266" s="240"/>
      <c r="C266" s="241"/>
      <c r="D266" s="242" t="s">
        <v>147</v>
      </c>
      <c r="E266" s="241"/>
      <c r="F266" s="244" t="s">
        <v>282</v>
      </c>
      <c r="G266" s="241"/>
      <c r="H266" s="245">
        <v>55.755000000000003</v>
      </c>
      <c r="I266" s="246"/>
      <c r="J266" s="241"/>
      <c r="K266" s="241"/>
      <c r="L266" s="247"/>
      <c r="M266" s="248"/>
      <c r="N266" s="249"/>
      <c r="O266" s="249"/>
      <c r="P266" s="249"/>
      <c r="Q266" s="249"/>
      <c r="R266" s="249"/>
      <c r="S266" s="249"/>
      <c r="T266" s="250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51" t="s">
        <v>147</v>
      </c>
      <c r="AU266" s="251" t="s">
        <v>85</v>
      </c>
      <c r="AV266" s="13" t="s">
        <v>85</v>
      </c>
      <c r="AW266" s="13" t="s">
        <v>4</v>
      </c>
      <c r="AX266" s="13" t="s">
        <v>83</v>
      </c>
      <c r="AY266" s="251" t="s">
        <v>137</v>
      </c>
    </row>
    <row r="267" s="2" customFormat="1" ht="16.5" customHeight="1">
      <c r="A267" s="39"/>
      <c r="B267" s="40"/>
      <c r="C267" s="227" t="s">
        <v>283</v>
      </c>
      <c r="D267" s="227" t="s">
        <v>140</v>
      </c>
      <c r="E267" s="228" t="s">
        <v>284</v>
      </c>
      <c r="F267" s="229" t="s">
        <v>285</v>
      </c>
      <c r="G267" s="230" t="s">
        <v>162</v>
      </c>
      <c r="H267" s="231">
        <v>319.42000000000002</v>
      </c>
      <c r="I267" s="232"/>
      <c r="J267" s="233">
        <f>ROUND(I267*H267,2)</f>
        <v>0</v>
      </c>
      <c r="K267" s="229" t="s">
        <v>144</v>
      </c>
      <c r="L267" s="45"/>
      <c r="M267" s="234" t="s">
        <v>1</v>
      </c>
      <c r="N267" s="235" t="s">
        <v>41</v>
      </c>
      <c r="O267" s="92"/>
      <c r="P267" s="236">
        <f>O267*H267</f>
        <v>0</v>
      </c>
      <c r="Q267" s="236">
        <v>0</v>
      </c>
      <c r="R267" s="236">
        <f>Q267*H267</f>
        <v>0</v>
      </c>
      <c r="S267" s="236">
        <v>0</v>
      </c>
      <c r="T267" s="237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8" t="s">
        <v>145</v>
      </c>
      <c r="AT267" s="238" t="s">
        <v>140</v>
      </c>
      <c r="AU267" s="238" t="s">
        <v>85</v>
      </c>
      <c r="AY267" s="18" t="s">
        <v>137</v>
      </c>
      <c r="BE267" s="239">
        <f>IF(N267="základní",J267,0)</f>
        <v>0</v>
      </c>
      <c r="BF267" s="239">
        <f>IF(N267="snížená",J267,0)</f>
        <v>0</v>
      </c>
      <c r="BG267" s="239">
        <f>IF(N267="zákl. přenesená",J267,0)</f>
        <v>0</v>
      </c>
      <c r="BH267" s="239">
        <f>IF(N267="sníž. přenesená",J267,0)</f>
        <v>0</v>
      </c>
      <c r="BI267" s="239">
        <f>IF(N267="nulová",J267,0)</f>
        <v>0</v>
      </c>
      <c r="BJ267" s="18" t="s">
        <v>83</v>
      </c>
      <c r="BK267" s="239">
        <f>ROUND(I267*H267,2)</f>
        <v>0</v>
      </c>
      <c r="BL267" s="18" t="s">
        <v>145</v>
      </c>
      <c r="BM267" s="238" t="s">
        <v>286</v>
      </c>
    </row>
    <row r="268" s="13" customFormat="1">
      <c r="A268" s="13"/>
      <c r="B268" s="240"/>
      <c r="C268" s="241"/>
      <c r="D268" s="242" t="s">
        <v>147</v>
      </c>
      <c r="E268" s="243" t="s">
        <v>1</v>
      </c>
      <c r="F268" s="244" t="s">
        <v>287</v>
      </c>
      <c r="G268" s="241"/>
      <c r="H268" s="245">
        <v>101.59999999999999</v>
      </c>
      <c r="I268" s="246"/>
      <c r="J268" s="241"/>
      <c r="K268" s="241"/>
      <c r="L268" s="247"/>
      <c r="M268" s="248"/>
      <c r="N268" s="249"/>
      <c r="O268" s="249"/>
      <c r="P268" s="249"/>
      <c r="Q268" s="249"/>
      <c r="R268" s="249"/>
      <c r="S268" s="249"/>
      <c r="T268" s="250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51" t="s">
        <v>147</v>
      </c>
      <c r="AU268" s="251" t="s">
        <v>85</v>
      </c>
      <c r="AV268" s="13" t="s">
        <v>85</v>
      </c>
      <c r="AW268" s="13" t="s">
        <v>32</v>
      </c>
      <c r="AX268" s="13" t="s">
        <v>76</v>
      </c>
      <c r="AY268" s="251" t="s">
        <v>137</v>
      </c>
    </row>
    <row r="269" s="13" customFormat="1">
      <c r="A269" s="13"/>
      <c r="B269" s="240"/>
      <c r="C269" s="241"/>
      <c r="D269" s="242" t="s">
        <v>147</v>
      </c>
      <c r="E269" s="243" t="s">
        <v>1</v>
      </c>
      <c r="F269" s="244" t="s">
        <v>288</v>
      </c>
      <c r="G269" s="241"/>
      <c r="H269" s="245">
        <v>55.68</v>
      </c>
      <c r="I269" s="246"/>
      <c r="J269" s="241"/>
      <c r="K269" s="241"/>
      <c r="L269" s="247"/>
      <c r="M269" s="248"/>
      <c r="N269" s="249"/>
      <c r="O269" s="249"/>
      <c r="P269" s="249"/>
      <c r="Q269" s="249"/>
      <c r="R269" s="249"/>
      <c r="S269" s="249"/>
      <c r="T269" s="250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51" t="s">
        <v>147</v>
      </c>
      <c r="AU269" s="251" t="s">
        <v>85</v>
      </c>
      <c r="AV269" s="13" t="s">
        <v>85</v>
      </c>
      <c r="AW269" s="13" t="s">
        <v>32</v>
      </c>
      <c r="AX269" s="13" t="s">
        <v>76</v>
      </c>
      <c r="AY269" s="251" t="s">
        <v>137</v>
      </c>
    </row>
    <row r="270" s="13" customFormat="1">
      <c r="A270" s="13"/>
      <c r="B270" s="240"/>
      <c r="C270" s="241"/>
      <c r="D270" s="242" t="s">
        <v>147</v>
      </c>
      <c r="E270" s="243" t="s">
        <v>1</v>
      </c>
      <c r="F270" s="244" t="s">
        <v>289</v>
      </c>
      <c r="G270" s="241"/>
      <c r="H270" s="245">
        <v>52.189999999999998</v>
      </c>
      <c r="I270" s="246"/>
      <c r="J270" s="241"/>
      <c r="K270" s="241"/>
      <c r="L270" s="247"/>
      <c r="M270" s="248"/>
      <c r="N270" s="249"/>
      <c r="O270" s="249"/>
      <c r="P270" s="249"/>
      <c r="Q270" s="249"/>
      <c r="R270" s="249"/>
      <c r="S270" s="249"/>
      <c r="T270" s="250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51" t="s">
        <v>147</v>
      </c>
      <c r="AU270" s="251" t="s">
        <v>85</v>
      </c>
      <c r="AV270" s="13" t="s">
        <v>85</v>
      </c>
      <c r="AW270" s="13" t="s">
        <v>32</v>
      </c>
      <c r="AX270" s="13" t="s">
        <v>76</v>
      </c>
      <c r="AY270" s="251" t="s">
        <v>137</v>
      </c>
    </row>
    <row r="271" s="13" customFormat="1">
      <c r="A271" s="13"/>
      <c r="B271" s="240"/>
      <c r="C271" s="241"/>
      <c r="D271" s="242" t="s">
        <v>147</v>
      </c>
      <c r="E271" s="243" t="s">
        <v>1</v>
      </c>
      <c r="F271" s="244" t="s">
        <v>290</v>
      </c>
      <c r="G271" s="241"/>
      <c r="H271" s="245">
        <v>32.990000000000002</v>
      </c>
      <c r="I271" s="246"/>
      <c r="J271" s="241"/>
      <c r="K271" s="241"/>
      <c r="L271" s="247"/>
      <c r="M271" s="248"/>
      <c r="N271" s="249"/>
      <c r="O271" s="249"/>
      <c r="P271" s="249"/>
      <c r="Q271" s="249"/>
      <c r="R271" s="249"/>
      <c r="S271" s="249"/>
      <c r="T271" s="250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51" t="s">
        <v>147</v>
      </c>
      <c r="AU271" s="251" t="s">
        <v>85</v>
      </c>
      <c r="AV271" s="13" t="s">
        <v>85</v>
      </c>
      <c r="AW271" s="13" t="s">
        <v>32</v>
      </c>
      <c r="AX271" s="13" t="s">
        <v>76</v>
      </c>
      <c r="AY271" s="251" t="s">
        <v>137</v>
      </c>
    </row>
    <row r="272" s="13" customFormat="1">
      <c r="A272" s="13"/>
      <c r="B272" s="240"/>
      <c r="C272" s="241"/>
      <c r="D272" s="242" t="s">
        <v>147</v>
      </c>
      <c r="E272" s="243" t="s">
        <v>1</v>
      </c>
      <c r="F272" s="244" t="s">
        <v>291</v>
      </c>
      <c r="G272" s="241"/>
      <c r="H272" s="245">
        <v>76.959999999999994</v>
      </c>
      <c r="I272" s="246"/>
      <c r="J272" s="241"/>
      <c r="K272" s="241"/>
      <c r="L272" s="247"/>
      <c r="M272" s="248"/>
      <c r="N272" s="249"/>
      <c r="O272" s="249"/>
      <c r="P272" s="249"/>
      <c r="Q272" s="249"/>
      <c r="R272" s="249"/>
      <c r="S272" s="249"/>
      <c r="T272" s="250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51" t="s">
        <v>147</v>
      </c>
      <c r="AU272" s="251" t="s">
        <v>85</v>
      </c>
      <c r="AV272" s="13" t="s">
        <v>85</v>
      </c>
      <c r="AW272" s="13" t="s">
        <v>32</v>
      </c>
      <c r="AX272" s="13" t="s">
        <v>76</v>
      </c>
      <c r="AY272" s="251" t="s">
        <v>137</v>
      </c>
    </row>
    <row r="273" s="14" customFormat="1">
      <c r="A273" s="14"/>
      <c r="B273" s="252"/>
      <c r="C273" s="253"/>
      <c r="D273" s="242" t="s">
        <v>147</v>
      </c>
      <c r="E273" s="254" t="s">
        <v>1</v>
      </c>
      <c r="F273" s="255" t="s">
        <v>150</v>
      </c>
      <c r="G273" s="253"/>
      <c r="H273" s="256">
        <v>319.42000000000002</v>
      </c>
      <c r="I273" s="257"/>
      <c r="J273" s="253"/>
      <c r="K273" s="253"/>
      <c r="L273" s="258"/>
      <c r="M273" s="259"/>
      <c r="N273" s="260"/>
      <c r="O273" s="260"/>
      <c r="P273" s="260"/>
      <c r="Q273" s="260"/>
      <c r="R273" s="260"/>
      <c r="S273" s="260"/>
      <c r="T273" s="261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62" t="s">
        <v>147</v>
      </c>
      <c r="AU273" s="262" t="s">
        <v>85</v>
      </c>
      <c r="AV273" s="14" t="s">
        <v>138</v>
      </c>
      <c r="AW273" s="14" t="s">
        <v>32</v>
      </c>
      <c r="AX273" s="14" t="s">
        <v>76</v>
      </c>
      <c r="AY273" s="262" t="s">
        <v>137</v>
      </c>
    </row>
    <row r="274" s="15" customFormat="1">
      <c r="A274" s="15"/>
      <c r="B274" s="263"/>
      <c r="C274" s="264"/>
      <c r="D274" s="242" t="s">
        <v>147</v>
      </c>
      <c r="E274" s="265" t="s">
        <v>1</v>
      </c>
      <c r="F274" s="266" t="s">
        <v>151</v>
      </c>
      <c r="G274" s="264"/>
      <c r="H274" s="267">
        <v>319.42000000000002</v>
      </c>
      <c r="I274" s="268"/>
      <c r="J274" s="264"/>
      <c r="K274" s="264"/>
      <c r="L274" s="269"/>
      <c r="M274" s="270"/>
      <c r="N274" s="271"/>
      <c r="O274" s="271"/>
      <c r="P274" s="271"/>
      <c r="Q274" s="271"/>
      <c r="R274" s="271"/>
      <c r="S274" s="271"/>
      <c r="T274" s="272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73" t="s">
        <v>147</v>
      </c>
      <c r="AU274" s="273" t="s">
        <v>85</v>
      </c>
      <c r="AV274" s="15" t="s">
        <v>145</v>
      </c>
      <c r="AW274" s="15" t="s">
        <v>32</v>
      </c>
      <c r="AX274" s="15" t="s">
        <v>83</v>
      </c>
      <c r="AY274" s="273" t="s">
        <v>137</v>
      </c>
    </row>
    <row r="275" s="2" customFormat="1" ht="24.15" customHeight="1">
      <c r="A275" s="39"/>
      <c r="B275" s="40"/>
      <c r="C275" s="274" t="s">
        <v>292</v>
      </c>
      <c r="D275" s="274" t="s">
        <v>181</v>
      </c>
      <c r="E275" s="275" t="s">
        <v>293</v>
      </c>
      <c r="F275" s="276" t="s">
        <v>294</v>
      </c>
      <c r="G275" s="277" t="s">
        <v>162</v>
      </c>
      <c r="H275" s="278">
        <v>34.640000000000001</v>
      </c>
      <c r="I275" s="279"/>
      <c r="J275" s="280">
        <f>ROUND(I275*H275,2)</f>
        <v>0</v>
      </c>
      <c r="K275" s="276" t="s">
        <v>144</v>
      </c>
      <c r="L275" s="281"/>
      <c r="M275" s="282" t="s">
        <v>1</v>
      </c>
      <c r="N275" s="283" t="s">
        <v>41</v>
      </c>
      <c r="O275" s="92"/>
      <c r="P275" s="236">
        <f>O275*H275</f>
        <v>0</v>
      </c>
      <c r="Q275" s="236">
        <v>0.00010000000000000001</v>
      </c>
      <c r="R275" s="236">
        <f>Q275*H275</f>
        <v>0.0034640000000000001</v>
      </c>
      <c r="S275" s="236">
        <v>0</v>
      </c>
      <c r="T275" s="237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8" t="s">
        <v>184</v>
      </c>
      <c r="AT275" s="238" t="s">
        <v>181</v>
      </c>
      <c r="AU275" s="238" t="s">
        <v>85</v>
      </c>
      <c r="AY275" s="18" t="s">
        <v>137</v>
      </c>
      <c r="BE275" s="239">
        <f>IF(N275="základní",J275,0)</f>
        <v>0</v>
      </c>
      <c r="BF275" s="239">
        <f>IF(N275="snížená",J275,0)</f>
        <v>0</v>
      </c>
      <c r="BG275" s="239">
        <f>IF(N275="zákl. přenesená",J275,0)</f>
        <v>0</v>
      </c>
      <c r="BH275" s="239">
        <f>IF(N275="sníž. přenesená",J275,0)</f>
        <v>0</v>
      </c>
      <c r="BI275" s="239">
        <f>IF(N275="nulová",J275,0)</f>
        <v>0</v>
      </c>
      <c r="BJ275" s="18" t="s">
        <v>83</v>
      </c>
      <c r="BK275" s="239">
        <f>ROUND(I275*H275,2)</f>
        <v>0</v>
      </c>
      <c r="BL275" s="18" t="s">
        <v>145</v>
      </c>
      <c r="BM275" s="238" t="s">
        <v>295</v>
      </c>
    </row>
    <row r="276" s="13" customFormat="1">
      <c r="A276" s="13"/>
      <c r="B276" s="240"/>
      <c r="C276" s="241"/>
      <c r="D276" s="242" t="s">
        <v>147</v>
      </c>
      <c r="E276" s="243" t="s">
        <v>1</v>
      </c>
      <c r="F276" s="244" t="s">
        <v>290</v>
      </c>
      <c r="G276" s="241"/>
      <c r="H276" s="245">
        <v>32.990000000000002</v>
      </c>
      <c r="I276" s="246"/>
      <c r="J276" s="241"/>
      <c r="K276" s="241"/>
      <c r="L276" s="247"/>
      <c r="M276" s="248"/>
      <c r="N276" s="249"/>
      <c r="O276" s="249"/>
      <c r="P276" s="249"/>
      <c r="Q276" s="249"/>
      <c r="R276" s="249"/>
      <c r="S276" s="249"/>
      <c r="T276" s="250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51" t="s">
        <v>147</v>
      </c>
      <c r="AU276" s="251" t="s">
        <v>85</v>
      </c>
      <c r="AV276" s="13" t="s">
        <v>85</v>
      </c>
      <c r="AW276" s="13" t="s">
        <v>32</v>
      </c>
      <c r="AX276" s="13" t="s">
        <v>76</v>
      </c>
      <c r="AY276" s="251" t="s">
        <v>137</v>
      </c>
    </row>
    <row r="277" s="14" customFormat="1">
      <c r="A277" s="14"/>
      <c r="B277" s="252"/>
      <c r="C277" s="253"/>
      <c r="D277" s="242" t="s">
        <v>147</v>
      </c>
      <c r="E277" s="254" t="s">
        <v>1</v>
      </c>
      <c r="F277" s="255" t="s">
        <v>150</v>
      </c>
      <c r="G277" s="253"/>
      <c r="H277" s="256">
        <v>32.990000000000002</v>
      </c>
      <c r="I277" s="257"/>
      <c r="J277" s="253"/>
      <c r="K277" s="253"/>
      <c r="L277" s="258"/>
      <c r="M277" s="259"/>
      <c r="N277" s="260"/>
      <c r="O277" s="260"/>
      <c r="P277" s="260"/>
      <c r="Q277" s="260"/>
      <c r="R277" s="260"/>
      <c r="S277" s="260"/>
      <c r="T277" s="261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62" t="s">
        <v>147</v>
      </c>
      <c r="AU277" s="262" t="s">
        <v>85</v>
      </c>
      <c r="AV277" s="14" t="s">
        <v>138</v>
      </c>
      <c r="AW277" s="14" t="s">
        <v>32</v>
      </c>
      <c r="AX277" s="14" t="s">
        <v>76</v>
      </c>
      <c r="AY277" s="262" t="s">
        <v>137</v>
      </c>
    </row>
    <row r="278" s="15" customFormat="1">
      <c r="A278" s="15"/>
      <c r="B278" s="263"/>
      <c r="C278" s="264"/>
      <c r="D278" s="242" t="s">
        <v>147</v>
      </c>
      <c r="E278" s="265" t="s">
        <v>1</v>
      </c>
      <c r="F278" s="266" t="s">
        <v>151</v>
      </c>
      <c r="G278" s="264"/>
      <c r="H278" s="267">
        <v>32.990000000000002</v>
      </c>
      <c r="I278" s="268"/>
      <c r="J278" s="264"/>
      <c r="K278" s="264"/>
      <c r="L278" s="269"/>
      <c r="M278" s="270"/>
      <c r="N278" s="271"/>
      <c r="O278" s="271"/>
      <c r="P278" s="271"/>
      <c r="Q278" s="271"/>
      <c r="R278" s="271"/>
      <c r="S278" s="271"/>
      <c r="T278" s="272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73" t="s">
        <v>147</v>
      </c>
      <c r="AU278" s="273" t="s">
        <v>85</v>
      </c>
      <c r="AV278" s="15" t="s">
        <v>145</v>
      </c>
      <c r="AW278" s="15" t="s">
        <v>32</v>
      </c>
      <c r="AX278" s="15" t="s">
        <v>83</v>
      </c>
      <c r="AY278" s="273" t="s">
        <v>137</v>
      </c>
    </row>
    <row r="279" s="13" customFormat="1">
      <c r="A279" s="13"/>
      <c r="B279" s="240"/>
      <c r="C279" s="241"/>
      <c r="D279" s="242" t="s">
        <v>147</v>
      </c>
      <c r="E279" s="241"/>
      <c r="F279" s="244" t="s">
        <v>194</v>
      </c>
      <c r="G279" s="241"/>
      <c r="H279" s="245">
        <v>34.640000000000001</v>
      </c>
      <c r="I279" s="246"/>
      <c r="J279" s="241"/>
      <c r="K279" s="241"/>
      <c r="L279" s="247"/>
      <c r="M279" s="248"/>
      <c r="N279" s="249"/>
      <c r="O279" s="249"/>
      <c r="P279" s="249"/>
      <c r="Q279" s="249"/>
      <c r="R279" s="249"/>
      <c r="S279" s="249"/>
      <c r="T279" s="250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51" t="s">
        <v>147</v>
      </c>
      <c r="AU279" s="251" t="s">
        <v>85</v>
      </c>
      <c r="AV279" s="13" t="s">
        <v>85</v>
      </c>
      <c r="AW279" s="13" t="s">
        <v>4</v>
      </c>
      <c r="AX279" s="13" t="s">
        <v>83</v>
      </c>
      <c r="AY279" s="251" t="s">
        <v>137</v>
      </c>
    </row>
    <row r="280" s="2" customFormat="1" ht="24.15" customHeight="1">
      <c r="A280" s="39"/>
      <c r="B280" s="40"/>
      <c r="C280" s="274" t="s">
        <v>296</v>
      </c>
      <c r="D280" s="274" t="s">
        <v>181</v>
      </c>
      <c r="E280" s="275" t="s">
        <v>297</v>
      </c>
      <c r="F280" s="276" t="s">
        <v>298</v>
      </c>
      <c r="G280" s="277" t="s">
        <v>162</v>
      </c>
      <c r="H280" s="278">
        <v>106.68000000000001</v>
      </c>
      <c r="I280" s="279"/>
      <c r="J280" s="280">
        <f>ROUND(I280*H280,2)</f>
        <v>0</v>
      </c>
      <c r="K280" s="276" t="s">
        <v>144</v>
      </c>
      <c r="L280" s="281"/>
      <c r="M280" s="282" t="s">
        <v>1</v>
      </c>
      <c r="N280" s="283" t="s">
        <v>41</v>
      </c>
      <c r="O280" s="92"/>
      <c r="P280" s="236">
        <f>O280*H280</f>
        <v>0</v>
      </c>
      <c r="Q280" s="236">
        <v>4.0000000000000003E-05</v>
      </c>
      <c r="R280" s="236">
        <f>Q280*H280</f>
        <v>0.0042672000000000005</v>
      </c>
      <c r="S280" s="236">
        <v>0</v>
      </c>
      <c r="T280" s="237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8" t="s">
        <v>184</v>
      </c>
      <c r="AT280" s="238" t="s">
        <v>181</v>
      </c>
      <c r="AU280" s="238" t="s">
        <v>85</v>
      </c>
      <c r="AY280" s="18" t="s">
        <v>137</v>
      </c>
      <c r="BE280" s="239">
        <f>IF(N280="základní",J280,0)</f>
        <v>0</v>
      </c>
      <c r="BF280" s="239">
        <f>IF(N280="snížená",J280,0)</f>
        <v>0</v>
      </c>
      <c r="BG280" s="239">
        <f>IF(N280="zákl. přenesená",J280,0)</f>
        <v>0</v>
      </c>
      <c r="BH280" s="239">
        <f>IF(N280="sníž. přenesená",J280,0)</f>
        <v>0</v>
      </c>
      <c r="BI280" s="239">
        <f>IF(N280="nulová",J280,0)</f>
        <v>0</v>
      </c>
      <c r="BJ280" s="18" t="s">
        <v>83</v>
      </c>
      <c r="BK280" s="239">
        <f>ROUND(I280*H280,2)</f>
        <v>0</v>
      </c>
      <c r="BL280" s="18" t="s">
        <v>145</v>
      </c>
      <c r="BM280" s="238" t="s">
        <v>299</v>
      </c>
    </row>
    <row r="281" s="13" customFormat="1">
      <c r="A281" s="13"/>
      <c r="B281" s="240"/>
      <c r="C281" s="241"/>
      <c r="D281" s="242" t="s">
        <v>147</v>
      </c>
      <c r="E281" s="243" t="s">
        <v>1</v>
      </c>
      <c r="F281" s="244" t="s">
        <v>287</v>
      </c>
      <c r="G281" s="241"/>
      <c r="H281" s="245">
        <v>101.59999999999999</v>
      </c>
      <c r="I281" s="246"/>
      <c r="J281" s="241"/>
      <c r="K281" s="241"/>
      <c r="L281" s="247"/>
      <c r="M281" s="248"/>
      <c r="N281" s="249"/>
      <c r="O281" s="249"/>
      <c r="P281" s="249"/>
      <c r="Q281" s="249"/>
      <c r="R281" s="249"/>
      <c r="S281" s="249"/>
      <c r="T281" s="250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51" t="s">
        <v>147</v>
      </c>
      <c r="AU281" s="251" t="s">
        <v>85</v>
      </c>
      <c r="AV281" s="13" t="s">
        <v>85</v>
      </c>
      <c r="AW281" s="13" t="s">
        <v>32</v>
      </c>
      <c r="AX281" s="13" t="s">
        <v>76</v>
      </c>
      <c r="AY281" s="251" t="s">
        <v>137</v>
      </c>
    </row>
    <row r="282" s="14" customFormat="1">
      <c r="A282" s="14"/>
      <c r="B282" s="252"/>
      <c r="C282" s="253"/>
      <c r="D282" s="242" t="s">
        <v>147</v>
      </c>
      <c r="E282" s="254" t="s">
        <v>1</v>
      </c>
      <c r="F282" s="255" t="s">
        <v>150</v>
      </c>
      <c r="G282" s="253"/>
      <c r="H282" s="256">
        <v>101.59999999999999</v>
      </c>
      <c r="I282" s="257"/>
      <c r="J282" s="253"/>
      <c r="K282" s="253"/>
      <c r="L282" s="258"/>
      <c r="M282" s="259"/>
      <c r="N282" s="260"/>
      <c r="O282" s="260"/>
      <c r="P282" s="260"/>
      <c r="Q282" s="260"/>
      <c r="R282" s="260"/>
      <c r="S282" s="260"/>
      <c r="T282" s="261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62" t="s">
        <v>147</v>
      </c>
      <c r="AU282" s="262" t="s">
        <v>85</v>
      </c>
      <c r="AV282" s="14" t="s">
        <v>138</v>
      </c>
      <c r="AW282" s="14" t="s">
        <v>32</v>
      </c>
      <c r="AX282" s="14" t="s">
        <v>76</v>
      </c>
      <c r="AY282" s="262" t="s">
        <v>137</v>
      </c>
    </row>
    <row r="283" s="15" customFormat="1">
      <c r="A283" s="15"/>
      <c r="B283" s="263"/>
      <c r="C283" s="264"/>
      <c r="D283" s="242" t="s">
        <v>147</v>
      </c>
      <c r="E283" s="265" t="s">
        <v>1</v>
      </c>
      <c r="F283" s="266" t="s">
        <v>151</v>
      </c>
      <c r="G283" s="264"/>
      <c r="H283" s="267">
        <v>101.59999999999999</v>
      </c>
      <c r="I283" s="268"/>
      <c r="J283" s="264"/>
      <c r="K283" s="264"/>
      <c r="L283" s="269"/>
      <c r="M283" s="270"/>
      <c r="N283" s="271"/>
      <c r="O283" s="271"/>
      <c r="P283" s="271"/>
      <c r="Q283" s="271"/>
      <c r="R283" s="271"/>
      <c r="S283" s="271"/>
      <c r="T283" s="272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73" t="s">
        <v>147</v>
      </c>
      <c r="AU283" s="273" t="s">
        <v>85</v>
      </c>
      <c r="AV283" s="15" t="s">
        <v>145</v>
      </c>
      <c r="AW283" s="15" t="s">
        <v>32</v>
      </c>
      <c r="AX283" s="15" t="s">
        <v>83</v>
      </c>
      <c r="AY283" s="273" t="s">
        <v>137</v>
      </c>
    </row>
    <row r="284" s="13" customFormat="1">
      <c r="A284" s="13"/>
      <c r="B284" s="240"/>
      <c r="C284" s="241"/>
      <c r="D284" s="242" t="s">
        <v>147</v>
      </c>
      <c r="E284" s="241"/>
      <c r="F284" s="244" t="s">
        <v>300</v>
      </c>
      <c r="G284" s="241"/>
      <c r="H284" s="245">
        <v>106.68000000000001</v>
      </c>
      <c r="I284" s="246"/>
      <c r="J284" s="241"/>
      <c r="K284" s="241"/>
      <c r="L284" s="247"/>
      <c r="M284" s="248"/>
      <c r="N284" s="249"/>
      <c r="O284" s="249"/>
      <c r="P284" s="249"/>
      <c r="Q284" s="249"/>
      <c r="R284" s="249"/>
      <c r="S284" s="249"/>
      <c r="T284" s="250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51" t="s">
        <v>147</v>
      </c>
      <c r="AU284" s="251" t="s">
        <v>85</v>
      </c>
      <c r="AV284" s="13" t="s">
        <v>85</v>
      </c>
      <c r="AW284" s="13" t="s">
        <v>4</v>
      </c>
      <c r="AX284" s="13" t="s">
        <v>83</v>
      </c>
      <c r="AY284" s="251" t="s">
        <v>137</v>
      </c>
    </row>
    <row r="285" s="2" customFormat="1" ht="24.15" customHeight="1">
      <c r="A285" s="39"/>
      <c r="B285" s="40"/>
      <c r="C285" s="274" t="s">
        <v>301</v>
      </c>
      <c r="D285" s="274" t="s">
        <v>181</v>
      </c>
      <c r="E285" s="275" t="s">
        <v>302</v>
      </c>
      <c r="F285" s="276" t="s">
        <v>303</v>
      </c>
      <c r="G285" s="277" t="s">
        <v>162</v>
      </c>
      <c r="H285" s="278">
        <v>139.27199999999999</v>
      </c>
      <c r="I285" s="279"/>
      <c r="J285" s="280">
        <f>ROUND(I285*H285,2)</f>
        <v>0</v>
      </c>
      <c r="K285" s="276" t="s">
        <v>144</v>
      </c>
      <c r="L285" s="281"/>
      <c r="M285" s="282" t="s">
        <v>1</v>
      </c>
      <c r="N285" s="283" t="s">
        <v>41</v>
      </c>
      <c r="O285" s="92"/>
      <c r="P285" s="236">
        <f>O285*H285</f>
        <v>0</v>
      </c>
      <c r="Q285" s="236">
        <v>0.00029999999999999997</v>
      </c>
      <c r="R285" s="236">
        <f>Q285*H285</f>
        <v>0.041781599999999995</v>
      </c>
      <c r="S285" s="236">
        <v>0</v>
      </c>
      <c r="T285" s="237">
        <f>S285*H285</f>
        <v>0</v>
      </c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R285" s="238" t="s">
        <v>184</v>
      </c>
      <c r="AT285" s="238" t="s">
        <v>181</v>
      </c>
      <c r="AU285" s="238" t="s">
        <v>85</v>
      </c>
      <c r="AY285" s="18" t="s">
        <v>137</v>
      </c>
      <c r="BE285" s="239">
        <f>IF(N285="základní",J285,0)</f>
        <v>0</v>
      </c>
      <c r="BF285" s="239">
        <f>IF(N285="snížená",J285,0)</f>
        <v>0</v>
      </c>
      <c r="BG285" s="239">
        <f>IF(N285="zákl. přenesená",J285,0)</f>
        <v>0</v>
      </c>
      <c r="BH285" s="239">
        <f>IF(N285="sníž. přenesená",J285,0)</f>
        <v>0</v>
      </c>
      <c r="BI285" s="239">
        <f>IF(N285="nulová",J285,0)</f>
        <v>0</v>
      </c>
      <c r="BJ285" s="18" t="s">
        <v>83</v>
      </c>
      <c r="BK285" s="239">
        <f>ROUND(I285*H285,2)</f>
        <v>0</v>
      </c>
      <c r="BL285" s="18" t="s">
        <v>145</v>
      </c>
      <c r="BM285" s="238" t="s">
        <v>304</v>
      </c>
    </row>
    <row r="286" s="13" customFormat="1">
      <c r="A286" s="13"/>
      <c r="B286" s="240"/>
      <c r="C286" s="241"/>
      <c r="D286" s="242" t="s">
        <v>147</v>
      </c>
      <c r="E286" s="243" t="s">
        <v>1</v>
      </c>
      <c r="F286" s="244" t="s">
        <v>288</v>
      </c>
      <c r="G286" s="241"/>
      <c r="H286" s="245">
        <v>55.68</v>
      </c>
      <c r="I286" s="246"/>
      <c r="J286" s="241"/>
      <c r="K286" s="241"/>
      <c r="L286" s="247"/>
      <c r="M286" s="248"/>
      <c r="N286" s="249"/>
      <c r="O286" s="249"/>
      <c r="P286" s="249"/>
      <c r="Q286" s="249"/>
      <c r="R286" s="249"/>
      <c r="S286" s="249"/>
      <c r="T286" s="250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51" t="s">
        <v>147</v>
      </c>
      <c r="AU286" s="251" t="s">
        <v>85</v>
      </c>
      <c r="AV286" s="13" t="s">
        <v>85</v>
      </c>
      <c r="AW286" s="13" t="s">
        <v>32</v>
      </c>
      <c r="AX286" s="13" t="s">
        <v>76</v>
      </c>
      <c r="AY286" s="251" t="s">
        <v>137</v>
      </c>
    </row>
    <row r="287" s="13" customFormat="1">
      <c r="A287" s="13"/>
      <c r="B287" s="240"/>
      <c r="C287" s="241"/>
      <c r="D287" s="242" t="s">
        <v>147</v>
      </c>
      <c r="E287" s="243" t="s">
        <v>1</v>
      </c>
      <c r="F287" s="244" t="s">
        <v>291</v>
      </c>
      <c r="G287" s="241"/>
      <c r="H287" s="245">
        <v>76.959999999999994</v>
      </c>
      <c r="I287" s="246"/>
      <c r="J287" s="241"/>
      <c r="K287" s="241"/>
      <c r="L287" s="247"/>
      <c r="M287" s="248"/>
      <c r="N287" s="249"/>
      <c r="O287" s="249"/>
      <c r="P287" s="249"/>
      <c r="Q287" s="249"/>
      <c r="R287" s="249"/>
      <c r="S287" s="249"/>
      <c r="T287" s="250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51" t="s">
        <v>147</v>
      </c>
      <c r="AU287" s="251" t="s">
        <v>85</v>
      </c>
      <c r="AV287" s="13" t="s">
        <v>85</v>
      </c>
      <c r="AW287" s="13" t="s">
        <v>32</v>
      </c>
      <c r="AX287" s="13" t="s">
        <v>76</v>
      </c>
      <c r="AY287" s="251" t="s">
        <v>137</v>
      </c>
    </row>
    <row r="288" s="14" customFormat="1">
      <c r="A288" s="14"/>
      <c r="B288" s="252"/>
      <c r="C288" s="253"/>
      <c r="D288" s="242" t="s">
        <v>147</v>
      </c>
      <c r="E288" s="254" t="s">
        <v>1</v>
      </c>
      <c r="F288" s="255" t="s">
        <v>150</v>
      </c>
      <c r="G288" s="253"/>
      <c r="H288" s="256">
        <v>132.63999999999999</v>
      </c>
      <c r="I288" s="257"/>
      <c r="J288" s="253"/>
      <c r="K288" s="253"/>
      <c r="L288" s="258"/>
      <c r="M288" s="259"/>
      <c r="N288" s="260"/>
      <c r="O288" s="260"/>
      <c r="P288" s="260"/>
      <c r="Q288" s="260"/>
      <c r="R288" s="260"/>
      <c r="S288" s="260"/>
      <c r="T288" s="261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62" t="s">
        <v>147</v>
      </c>
      <c r="AU288" s="262" t="s">
        <v>85</v>
      </c>
      <c r="AV288" s="14" t="s">
        <v>138</v>
      </c>
      <c r="AW288" s="14" t="s">
        <v>32</v>
      </c>
      <c r="AX288" s="14" t="s">
        <v>76</v>
      </c>
      <c r="AY288" s="262" t="s">
        <v>137</v>
      </c>
    </row>
    <row r="289" s="15" customFormat="1">
      <c r="A289" s="15"/>
      <c r="B289" s="263"/>
      <c r="C289" s="264"/>
      <c r="D289" s="242" t="s">
        <v>147</v>
      </c>
      <c r="E289" s="265" t="s">
        <v>1</v>
      </c>
      <c r="F289" s="266" t="s">
        <v>151</v>
      </c>
      <c r="G289" s="264"/>
      <c r="H289" s="267">
        <v>132.63999999999999</v>
      </c>
      <c r="I289" s="268"/>
      <c r="J289" s="264"/>
      <c r="K289" s="264"/>
      <c r="L289" s="269"/>
      <c r="M289" s="270"/>
      <c r="N289" s="271"/>
      <c r="O289" s="271"/>
      <c r="P289" s="271"/>
      <c r="Q289" s="271"/>
      <c r="R289" s="271"/>
      <c r="S289" s="271"/>
      <c r="T289" s="272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73" t="s">
        <v>147</v>
      </c>
      <c r="AU289" s="273" t="s">
        <v>85</v>
      </c>
      <c r="AV289" s="15" t="s">
        <v>145</v>
      </c>
      <c r="AW289" s="15" t="s">
        <v>32</v>
      </c>
      <c r="AX289" s="15" t="s">
        <v>83</v>
      </c>
      <c r="AY289" s="273" t="s">
        <v>137</v>
      </c>
    </row>
    <row r="290" s="13" customFormat="1">
      <c r="A290" s="13"/>
      <c r="B290" s="240"/>
      <c r="C290" s="241"/>
      <c r="D290" s="242" t="s">
        <v>147</v>
      </c>
      <c r="E290" s="241"/>
      <c r="F290" s="244" t="s">
        <v>305</v>
      </c>
      <c r="G290" s="241"/>
      <c r="H290" s="245">
        <v>139.27199999999999</v>
      </c>
      <c r="I290" s="246"/>
      <c r="J290" s="241"/>
      <c r="K290" s="241"/>
      <c r="L290" s="247"/>
      <c r="M290" s="248"/>
      <c r="N290" s="249"/>
      <c r="O290" s="249"/>
      <c r="P290" s="249"/>
      <c r="Q290" s="249"/>
      <c r="R290" s="249"/>
      <c r="S290" s="249"/>
      <c r="T290" s="250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51" t="s">
        <v>147</v>
      </c>
      <c r="AU290" s="251" t="s">
        <v>85</v>
      </c>
      <c r="AV290" s="13" t="s">
        <v>85</v>
      </c>
      <c r="AW290" s="13" t="s">
        <v>4</v>
      </c>
      <c r="AX290" s="13" t="s">
        <v>83</v>
      </c>
      <c r="AY290" s="251" t="s">
        <v>137</v>
      </c>
    </row>
    <row r="291" s="2" customFormat="1" ht="24.15" customHeight="1">
      <c r="A291" s="39"/>
      <c r="B291" s="40"/>
      <c r="C291" s="274" t="s">
        <v>306</v>
      </c>
      <c r="D291" s="274" t="s">
        <v>181</v>
      </c>
      <c r="E291" s="275" t="s">
        <v>307</v>
      </c>
      <c r="F291" s="276" t="s">
        <v>308</v>
      </c>
      <c r="G291" s="277" t="s">
        <v>162</v>
      </c>
      <c r="H291" s="278">
        <v>54.799999999999997</v>
      </c>
      <c r="I291" s="279"/>
      <c r="J291" s="280">
        <f>ROUND(I291*H291,2)</f>
        <v>0</v>
      </c>
      <c r="K291" s="276" t="s">
        <v>144</v>
      </c>
      <c r="L291" s="281"/>
      <c r="M291" s="282" t="s">
        <v>1</v>
      </c>
      <c r="N291" s="283" t="s">
        <v>41</v>
      </c>
      <c r="O291" s="92"/>
      <c r="P291" s="236">
        <f>O291*H291</f>
        <v>0</v>
      </c>
      <c r="Q291" s="236">
        <v>0.00020000000000000001</v>
      </c>
      <c r="R291" s="236">
        <f>Q291*H291</f>
        <v>0.010959999999999999</v>
      </c>
      <c r="S291" s="236">
        <v>0</v>
      </c>
      <c r="T291" s="237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38" t="s">
        <v>184</v>
      </c>
      <c r="AT291" s="238" t="s">
        <v>181</v>
      </c>
      <c r="AU291" s="238" t="s">
        <v>85</v>
      </c>
      <c r="AY291" s="18" t="s">
        <v>137</v>
      </c>
      <c r="BE291" s="239">
        <f>IF(N291="základní",J291,0)</f>
        <v>0</v>
      </c>
      <c r="BF291" s="239">
        <f>IF(N291="snížená",J291,0)</f>
        <v>0</v>
      </c>
      <c r="BG291" s="239">
        <f>IF(N291="zákl. přenesená",J291,0)</f>
        <v>0</v>
      </c>
      <c r="BH291" s="239">
        <f>IF(N291="sníž. přenesená",J291,0)</f>
        <v>0</v>
      </c>
      <c r="BI291" s="239">
        <f>IF(N291="nulová",J291,0)</f>
        <v>0</v>
      </c>
      <c r="BJ291" s="18" t="s">
        <v>83</v>
      </c>
      <c r="BK291" s="239">
        <f>ROUND(I291*H291,2)</f>
        <v>0</v>
      </c>
      <c r="BL291" s="18" t="s">
        <v>145</v>
      </c>
      <c r="BM291" s="238" t="s">
        <v>309</v>
      </c>
    </row>
    <row r="292" s="13" customFormat="1">
      <c r="A292" s="13"/>
      <c r="B292" s="240"/>
      <c r="C292" s="241"/>
      <c r="D292" s="242" t="s">
        <v>147</v>
      </c>
      <c r="E292" s="243" t="s">
        <v>1</v>
      </c>
      <c r="F292" s="244" t="s">
        <v>289</v>
      </c>
      <c r="G292" s="241"/>
      <c r="H292" s="245">
        <v>52.189999999999998</v>
      </c>
      <c r="I292" s="246"/>
      <c r="J292" s="241"/>
      <c r="K292" s="241"/>
      <c r="L292" s="247"/>
      <c r="M292" s="248"/>
      <c r="N292" s="249"/>
      <c r="O292" s="249"/>
      <c r="P292" s="249"/>
      <c r="Q292" s="249"/>
      <c r="R292" s="249"/>
      <c r="S292" s="249"/>
      <c r="T292" s="250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51" t="s">
        <v>147</v>
      </c>
      <c r="AU292" s="251" t="s">
        <v>85</v>
      </c>
      <c r="AV292" s="13" t="s">
        <v>85</v>
      </c>
      <c r="AW292" s="13" t="s">
        <v>32</v>
      </c>
      <c r="AX292" s="13" t="s">
        <v>76</v>
      </c>
      <c r="AY292" s="251" t="s">
        <v>137</v>
      </c>
    </row>
    <row r="293" s="14" customFormat="1">
      <c r="A293" s="14"/>
      <c r="B293" s="252"/>
      <c r="C293" s="253"/>
      <c r="D293" s="242" t="s">
        <v>147</v>
      </c>
      <c r="E293" s="254" t="s">
        <v>1</v>
      </c>
      <c r="F293" s="255" t="s">
        <v>150</v>
      </c>
      <c r="G293" s="253"/>
      <c r="H293" s="256">
        <v>52.189999999999998</v>
      </c>
      <c r="I293" s="257"/>
      <c r="J293" s="253"/>
      <c r="K293" s="253"/>
      <c r="L293" s="258"/>
      <c r="M293" s="259"/>
      <c r="N293" s="260"/>
      <c r="O293" s="260"/>
      <c r="P293" s="260"/>
      <c r="Q293" s="260"/>
      <c r="R293" s="260"/>
      <c r="S293" s="260"/>
      <c r="T293" s="261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62" t="s">
        <v>147</v>
      </c>
      <c r="AU293" s="262" t="s">
        <v>85</v>
      </c>
      <c r="AV293" s="14" t="s">
        <v>138</v>
      </c>
      <c r="AW293" s="14" t="s">
        <v>32</v>
      </c>
      <c r="AX293" s="14" t="s">
        <v>76</v>
      </c>
      <c r="AY293" s="262" t="s">
        <v>137</v>
      </c>
    </row>
    <row r="294" s="15" customFormat="1">
      <c r="A294" s="15"/>
      <c r="B294" s="263"/>
      <c r="C294" s="264"/>
      <c r="D294" s="242" t="s">
        <v>147</v>
      </c>
      <c r="E294" s="265" t="s">
        <v>1</v>
      </c>
      <c r="F294" s="266" t="s">
        <v>151</v>
      </c>
      <c r="G294" s="264"/>
      <c r="H294" s="267">
        <v>52.189999999999998</v>
      </c>
      <c r="I294" s="268"/>
      <c r="J294" s="264"/>
      <c r="K294" s="264"/>
      <c r="L294" s="269"/>
      <c r="M294" s="270"/>
      <c r="N294" s="271"/>
      <c r="O294" s="271"/>
      <c r="P294" s="271"/>
      <c r="Q294" s="271"/>
      <c r="R294" s="271"/>
      <c r="S294" s="271"/>
      <c r="T294" s="272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73" t="s">
        <v>147</v>
      </c>
      <c r="AU294" s="273" t="s">
        <v>85</v>
      </c>
      <c r="AV294" s="15" t="s">
        <v>145</v>
      </c>
      <c r="AW294" s="15" t="s">
        <v>32</v>
      </c>
      <c r="AX294" s="15" t="s">
        <v>83</v>
      </c>
      <c r="AY294" s="273" t="s">
        <v>137</v>
      </c>
    </row>
    <row r="295" s="13" customFormat="1">
      <c r="A295" s="13"/>
      <c r="B295" s="240"/>
      <c r="C295" s="241"/>
      <c r="D295" s="242" t="s">
        <v>147</v>
      </c>
      <c r="E295" s="241"/>
      <c r="F295" s="244" t="s">
        <v>310</v>
      </c>
      <c r="G295" s="241"/>
      <c r="H295" s="245">
        <v>54.799999999999997</v>
      </c>
      <c r="I295" s="246"/>
      <c r="J295" s="241"/>
      <c r="K295" s="241"/>
      <c r="L295" s="247"/>
      <c r="M295" s="248"/>
      <c r="N295" s="249"/>
      <c r="O295" s="249"/>
      <c r="P295" s="249"/>
      <c r="Q295" s="249"/>
      <c r="R295" s="249"/>
      <c r="S295" s="249"/>
      <c r="T295" s="250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51" t="s">
        <v>147</v>
      </c>
      <c r="AU295" s="251" t="s">
        <v>85</v>
      </c>
      <c r="AV295" s="13" t="s">
        <v>85</v>
      </c>
      <c r="AW295" s="13" t="s">
        <v>4</v>
      </c>
      <c r="AX295" s="13" t="s">
        <v>83</v>
      </c>
      <c r="AY295" s="251" t="s">
        <v>137</v>
      </c>
    </row>
    <row r="296" s="2" customFormat="1" ht="24.15" customHeight="1">
      <c r="A296" s="39"/>
      <c r="B296" s="40"/>
      <c r="C296" s="227" t="s">
        <v>311</v>
      </c>
      <c r="D296" s="227" t="s">
        <v>140</v>
      </c>
      <c r="E296" s="228" t="s">
        <v>312</v>
      </c>
      <c r="F296" s="229" t="s">
        <v>313</v>
      </c>
      <c r="G296" s="230" t="s">
        <v>154</v>
      </c>
      <c r="H296" s="231">
        <v>371.17000000000002</v>
      </c>
      <c r="I296" s="232"/>
      <c r="J296" s="233">
        <f>ROUND(I296*H296,2)</f>
        <v>0</v>
      </c>
      <c r="K296" s="229" t="s">
        <v>144</v>
      </c>
      <c r="L296" s="45"/>
      <c r="M296" s="234" t="s">
        <v>1</v>
      </c>
      <c r="N296" s="235" t="s">
        <v>41</v>
      </c>
      <c r="O296" s="92"/>
      <c r="P296" s="236">
        <f>O296*H296</f>
        <v>0</v>
      </c>
      <c r="Q296" s="236">
        <v>0.00382</v>
      </c>
      <c r="R296" s="236">
        <f>Q296*H296</f>
        <v>1.4178694000000001</v>
      </c>
      <c r="S296" s="236">
        <v>0</v>
      </c>
      <c r="T296" s="237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8" t="s">
        <v>145</v>
      </c>
      <c r="AT296" s="238" t="s">
        <v>140</v>
      </c>
      <c r="AU296" s="238" t="s">
        <v>85</v>
      </c>
      <c r="AY296" s="18" t="s">
        <v>137</v>
      </c>
      <c r="BE296" s="239">
        <f>IF(N296="základní",J296,0)</f>
        <v>0</v>
      </c>
      <c r="BF296" s="239">
        <f>IF(N296="snížená",J296,0)</f>
        <v>0</v>
      </c>
      <c r="BG296" s="239">
        <f>IF(N296="zákl. přenesená",J296,0)</f>
        <v>0</v>
      </c>
      <c r="BH296" s="239">
        <f>IF(N296="sníž. přenesená",J296,0)</f>
        <v>0</v>
      </c>
      <c r="BI296" s="239">
        <f>IF(N296="nulová",J296,0)</f>
        <v>0</v>
      </c>
      <c r="BJ296" s="18" t="s">
        <v>83</v>
      </c>
      <c r="BK296" s="239">
        <f>ROUND(I296*H296,2)</f>
        <v>0</v>
      </c>
      <c r="BL296" s="18" t="s">
        <v>145</v>
      </c>
      <c r="BM296" s="238" t="s">
        <v>314</v>
      </c>
    </row>
    <row r="297" s="13" customFormat="1">
      <c r="A297" s="13"/>
      <c r="B297" s="240"/>
      <c r="C297" s="241"/>
      <c r="D297" s="242" t="s">
        <v>147</v>
      </c>
      <c r="E297" s="243" t="s">
        <v>1</v>
      </c>
      <c r="F297" s="244" t="s">
        <v>315</v>
      </c>
      <c r="G297" s="241"/>
      <c r="H297" s="245">
        <v>124.3</v>
      </c>
      <c r="I297" s="246"/>
      <c r="J297" s="241"/>
      <c r="K297" s="241"/>
      <c r="L297" s="247"/>
      <c r="M297" s="248"/>
      <c r="N297" s="249"/>
      <c r="O297" s="249"/>
      <c r="P297" s="249"/>
      <c r="Q297" s="249"/>
      <c r="R297" s="249"/>
      <c r="S297" s="249"/>
      <c r="T297" s="250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51" t="s">
        <v>147</v>
      </c>
      <c r="AU297" s="251" t="s">
        <v>85</v>
      </c>
      <c r="AV297" s="13" t="s">
        <v>85</v>
      </c>
      <c r="AW297" s="13" t="s">
        <v>32</v>
      </c>
      <c r="AX297" s="13" t="s">
        <v>76</v>
      </c>
      <c r="AY297" s="251" t="s">
        <v>137</v>
      </c>
    </row>
    <row r="298" s="13" customFormat="1">
      <c r="A298" s="13"/>
      <c r="B298" s="240"/>
      <c r="C298" s="241"/>
      <c r="D298" s="242" t="s">
        <v>147</v>
      </c>
      <c r="E298" s="243" t="s">
        <v>1</v>
      </c>
      <c r="F298" s="244" t="s">
        <v>316</v>
      </c>
      <c r="G298" s="241"/>
      <c r="H298" s="245">
        <v>51.869999999999997</v>
      </c>
      <c r="I298" s="246"/>
      <c r="J298" s="241"/>
      <c r="K298" s="241"/>
      <c r="L298" s="247"/>
      <c r="M298" s="248"/>
      <c r="N298" s="249"/>
      <c r="O298" s="249"/>
      <c r="P298" s="249"/>
      <c r="Q298" s="249"/>
      <c r="R298" s="249"/>
      <c r="S298" s="249"/>
      <c r="T298" s="250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51" t="s">
        <v>147</v>
      </c>
      <c r="AU298" s="251" t="s">
        <v>85</v>
      </c>
      <c r="AV298" s="13" t="s">
        <v>85</v>
      </c>
      <c r="AW298" s="13" t="s">
        <v>32</v>
      </c>
      <c r="AX298" s="13" t="s">
        <v>76</v>
      </c>
      <c r="AY298" s="251" t="s">
        <v>137</v>
      </c>
    </row>
    <row r="299" s="13" customFormat="1">
      <c r="A299" s="13"/>
      <c r="B299" s="240"/>
      <c r="C299" s="241"/>
      <c r="D299" s="242" t="s">
        <v>147</v>
      </c>
      <c r="E299" s="243" t="s">
        <v>1</v>
      </c>
      <c r="F299" s="244" t="s">
        <v>317</v>
      </c>
      <c r="G299" s="241"/>
      <c r="H299" s="245">
        <v>112.61</v>
      </c>
      <c r="I299" s="246"/>
      <c r="J299" s="241"/>
      <c r="K299" s="241"/>
      <c r="L299" s="247"/>
      <c r="M299" s="248"/>
      <c r="N299" s="249"/>
      <c r="O299" s="249"/>
      <c r="P299" s="249"/>
      <c r="Q299" s="249"/>
      <c r="R299" s="249"/>
      <c r="S299" s="249"/>
      <c r="T299" s="250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51" t="s">
        <v>147</v>
      </c>
      <c r="AU299" s="251" t="s">
        <v>85</v>
      </c>
      <c r="AV299" s="13" t="s">
        <v>85</v>
      </c>
      <c r="AW299" s="13" t="s">
        <v>32</v>
      </c>
      <c r="AX299" s="13" t="s">
        <v>76</v>
      </c>
      <c r="AY299" s="251" t="s">
        <v>137</v>
      </c>
    </row>
    <row r="300" s="13" customFormat="1">
      <c r="A300" s="13"/>
      <c r="B300" s="240"/>
      <c r="C300" s="241"/>
      <c r="D300" s="242" t="s">
        <v>147</v>
      </c>
      <c r="E300" s="243" t="s">
        <v>1</v>
      </c>
      <c r="F300" s="244" t="s">
        <v>318</v>
      </c>
      <c r="G300" s="241"/>
      <c r="H300" s="245">
        <v>75.299999999999997</v>
      </c>
      <c r="I300" s="246"/>
      <c r="J300" s="241"/>
      <c r="K300" s="241"/>
      <c r="L300" s="247"/>
      <c r="M300" s="248"/>
      <c r="N300" s="249"/>
      <c r="O300" s="249"/>
      <c r="P300" s="249"/>
      <c r="Q300" s="249"/>
      <c r="R300" s="249"/>
      <c r="S300" s="249"/>
      <c r="T300" s="250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51" t="s">
        <v>147</v>
      </c>
      <c r="AU300" s="251" t="s">
        <v>85</v>
      </c>
      <c r="AV300" s="13" t="s">
        <v>85</v>
      </c>
      <c r="AW300" s="13" t="s">
        <v>32</v>
      </c>
      <c r="AX300" s="13" t="s">
        <v>76</v>
      </c>
      <c r="AY300" s="251" t="s">
        <v>137</v>
      </c>
    </row>
    <row r="301" s="14" customFormat="1">
      <c r="A301" s="14"/>
      <c r="B301" s="252"/>
      <c r="C301" s="253"/>
      <c r="D301" s="242" t="s">
        <v>147</v>
      </c>
      <c r="E301" s="254" t="s">
        <v>1</v>
      </c>
      <c r="F301" s="255" t="s">
        <v>150</v>
      </c>
      <c r="G301" s="253"/>
      <c r="H301" s="256">
        <v>364.07999999999998</v>
      </c>
      <c r="I301" s="257"/>
      <c r="J301" s="253"/>
      <c r="K301" s="253"/>
      <c r="L301" s="258"/>
      <c r="M301" s="259"/>
      <c r="N301" s="260"/>
      <c r="O301" s="260"/>
      <c r="P301" s="260"/>
      <c r="Q301" s="260"/>
      <c r="R301" s="260"/>
      <c r="S301" s="260"/>
      <c r="T301" s="261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62" t="s">
        <v>147</v>
      </c>
      <c r="AU301" s="262" t="s">
        <v>85</v>
      </c>
      <c r="AV301" s="14" t="s">
        <v>138</v>
      </c>
      <c r="AW301" s="14" t="s">
        <v>32</v>
      </c>
      <c r="AX301" s="14" t="s">
        <v>76</v>
      </c>
      <c r="AY301" s="262" t="s">
        <v>137</v>
      </c>
    </row>
    <row r="302" s="16" customFormat="1">
      <c r="A302" s="16"/>
      <c r="B302" s="284"/>
      <c r="C302" s="285"/>
      <c r="D302" s="242" t="s">
        <v>147</v>
      </c>
      <c r="E302" s="286" t="s">
        <v>1</v>
      </c>
      <c r="F302" s="287" t="s">
        <v>319</v>
      </c>
      <c r="G302" s="285"/>
      <c r="H302" s="286" t="s">
        <v>1</v>
      </c>
      <c r="I302" s="288"/>
      <c r="J302" s="285"/>
      <c r="K302" s="285"/>
      <c r="L302" s="289"/>
      <c r="M302" s="290"/>
      <c r="N302" s="291"/>
      <c r="O302" s="291"/>
      <c r="P302" s="291"/>
      <c r="Q302" s="291"/>
      <c r="R302" s="291"/>
      <c r="S302" s="291"/>
      <c r="T302" s="292"/>
      <c r="U302" s="16"/>
      <c r="V302" s="16"/>
      <c r="W302" s="16"/>
      <c r="X302" s="16"/>
      <c r="Y302" s="16"/>
      <c r="Z302" s="16"/>
      <c r="AA302" s="16"/>
      <c r="AB302" s="16"/>
      <c r="AC302" s="16"/>
      <c r="AD302" s="16"/>
      <c r="AE302" s="16"/>
      <c r="AT302" s="293" t="s">
        <v>147</v>
      </c>
      <c r="AU302" s="293" t="s">
        <v>85</v>
      </c>
      <c r="AV302" s="16" t="s">
        <v>83</v>
      </c>
      <c r="AW302" s="16" t="s">
        <v>32</v>
      </c>
      <c r="AX302" s="16" t="s">
        <v>76</v>
      </c>
      <c r="AY302" s="293" t="s">
        <v>137</v>
      </c>
    </row>
    <row r="303" s="13" customFormat="1">
      <c r="A303" s="13"/>
      <c r="B303" s="240"/>
      <c r="C303" s="241"/>
      <c r="D303" s="242" t="s">
        <v>147</v>
      </c>
      <c r="E303" s="243" t="s">
        <v>1</v>
      </c>
      <c r="F303" s="244" t="s">
        <v>320</v>
      </c>
      <c r="G303" s="241"/>
      <c r="H303" s="245">
        <v>3.6099999999999999</v>
      </c>
      <c r="I303" s="246"/>
      <c r="J303" s="241"/>
      <c r="K303" s="241"/>
      <c r="L303" s="247"/>
      <c r="M303" s="248"/>
      <c r="N303" s="249"/>
      <c r="O303" s="249"/>
      <c r="P303" s="249"/>
      <c r="Q303" s="249"/>
      <c r="R303" s="249"/>
      <c r="S303" s="249"/>
      <c r="T303" s="250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51" t="s">
        <v>147</v>
      </c>
      <c r="AU303" s="251" t="s">
        <v>85</v>
      </c>
      <c r="AV303" s="13" t="s">
        <v>85</v>
      </c>
      <c r="AW303" s="13" t="s">
        <v>32</v>
      </c>
      <c r="AX303" s="13" t="s">
        <v>76</v>
      </c>
      <c r="AY303" s="251" t="s">
        <v>137</v>
      </c>
    </row>
    <row r="304" s="13" customFormat="1">
      <c r="A304" s="13"/>
      <c r="B304" s="240"/>
      <c r="C304" s="241"/>
      <c r="D304" s="242" t="s">
        <v>147</v>
      </c>
      <c r="E304" s="243" t="s">
        <v>1</v>
      </c>
      <c r="F304" s="244" t="s">
        <v>321</v>
      </c>
      <c r="G304" s="241"/>
      <c r="H304" s="245">
        <v>0.438</v>
      </c>
      <c r="I304" s="246"/>
      <c r="J304" s="241"/>
      <c r="K304" s="241"/>
      <c r="L304" s="247"/>
      <c r="M304" s="248"/>
      <c r="N304" s="249"/>
      <c r="O304" s="249"/>
      <c r="P304" s="249"/>
      <c r="Q304" s="249"/>
      <c r="R304" s="249"/>
      <c r="S304" s="249"/>
      <c r="T304" s="250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51" t="s">
        <v>147</v>
      </c>
      <c r="AU304" s="251" t="s">
        <v>85</v>
      </c>
      <c r="AV304" s="13" t="s">
        <v>85</v>
      </c>
      <c r="AW304" s="13" t="s">
        <v>32</v>
      </c>
      <c r="AX304" s="13" t="s">
        <v>76</v>
      </c>
      <c r="AY304" s="251" t="s">
        <v>137</v>
      </c>
    </row>
    <row r="305" s="13" customFormat="1">
      <c r="A305" s="13"/>
      <c r="B305" s="240"/>
      <c r="C305" s="241"/>
      <c r="D305" s="242" t="s">
        <v>147</v>
      </c>
      <c r="E305" s="243" t="s">
        <v>1</v>
      </c>
      <c r="F305" s="244" t="s">
        <v>322</v>
      </c>
      <c r="G305" s="241"/>
      <c r="H305" s="245">
        <v>0.372</v>
      </c>
      <c r="I305" s="246"/>
      <c r="J305" s="241"/>
      <c r="K305" s="241"/>
      <c r="L305" s="247"/>
      <c r="M305" s="248"/>
      <c r="N305" s="249"/>
      <c r="O305" s="249"/>
      <c r="P305" s="249"/>
      <c r="Q305" s="249"/>
      <c r="R305" s="249"/>
      <c r="S305" s="249"/>
      <c r="T305" s="250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51" t="s">
        <v>147</v>
      </c>
      <c r="AU305" s="251" t="s">
        <v>85</v>
      </c>
      <c r="AV305" s="13" t="s">
        <v>85</v>
      </c>
      <c r="AW305" s="13" t="s">
        <v>32</v>
      </c>
      <c r="AX305" s="13" t="s">
        <v>76</v>
      </c>
      <c r="AY305" s="251" t="s">
        <v>137</v>
      </c>
    </row>
    <row r="306" s="13" customFormat="1">
      <c r="A306" s="13"/>
      <c r="B306" s="240"/>
      <c r="C306" s="241"/>
      <c r="D306" s="242" t="s">
        <v>147</v>
      </c>
      <c r="E306" s="243" t="s">
        <v>1</v>
      </c>
      <c r="F306" s="244" t="s">
        <v>323</v>
      </c>
      <c r="G306" s="241"/>
      <c r="H306" s="245">
        <v>0.34399999999999997</v>
      </c>
      <c r="I306" s="246"/>
      <c r="J306" s="241"/>
      <c r="K306" s="241"/>
      <c r="L306" s="247"/>
      <c r="M306" s="248"/>
      <c r="N306" s="249"/>
      <c r="O306" s="249"/>
      <c r="P306" s="249"/>
      <c r="Q306" s="249"/>
      <c r="R306" s="249"/>
      <c r="S306" s="249"/>
      <c r="T306" s="250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51" t="s">
        <v>147</v>
      </c>
      <c r="AU306" s="251" t="s">
        <v>85</v>
      </c>
      <c r="AV306" s="13" t="s">
        <v>85</v>
      </c>
      <c r="AW306" s="13" t="s">
        <v>32</v>
      </c>
      <c r="AX306" s="13" t="s">
        <v>76</v>
      </c>
      <c r="AY306" s="251" t="s">
        <v>137</v>
      </c>
    </row>
    <row r="307" s="13" customFormat="1">
      <c r="A307" s="13"/>
      <c r="B307" s="240"/>
      <c r="C307" s="241"/>
      <c r="D307" s="242" t="s">
        <v>147</v>
      </c>
      <c r="E307" s="243" t="s">
        <v>1</v>
      </c>
      <c r="F307" s="244" t="s">
        <v>324</v>
      </c>
      <c r="G307" s="241"/>
      <c r="H307" s="245">
        <v>1.974</v>
      </c>
      <c r="I307" s="246"/>
      <c r="J307" s="241"/>
      <c r="K307" s="241"/>
      <c r="L307" s="247"/>
      <c r="M307" s="248"/>
      <c r="N307" s="249"/>
      <c r="O307" s="249"/>
      <c r="P307" s="249"/>
      <c r="Q307" s="249"/>
      <c r="R307" s="249"/>
      <c r="S307" s="249"/>
      <c r="T307" s="250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51" t="s">
        <v>147</v>
      </c>
      <c r="AU307" s="251" t="s">
        <v>85</v>
      </c>
      <c r="AV307" s="13" t="s">
        <v>85</v>
      </c>
      <c r="AW307" s="13" t="s">
        <v>32</v>
      </c>
      <c r="AX307" s="13" t="s">
        <v>76</v>
      </c>
      <c r="AY307" s="251" t="s">
        <v>137</v>
      </c>
    </row>
    <row r="308" s="13" customFormat="1">
      <c r="A308" s="13"/>
      <c r="B308" s="240"/>
      <c r="C308" s="241"/>
      <c r="D308" s="242" t="s">
        <v>147</v>
      </c>
      <c r="E308" s="243" t="s">
        <v>1</v>
      </c>
      <c r="F308" s="244" t="s">
        <v>325</v>
      </c>
      <c r="G308" s="241"/>
      <c r="H308" s="245">
        <v>0.35199999999999998</v>
      </c>
      <c r="I308" s="246"/>
      <c r="J308" s="241"/>
      <c r="K308" s="241"/>
      <c r="L308" s="247"/>
      <c r="M308" s="248"/>
      <c r="N308" s="249"/>
      <c r="O308" s="249"/>
      <c r="P308" s="249"/>
      <c r="Q308" s="249"/>
      <c r="R308" s="249"/>
      <c r="S308" s="249"/>
      <c r="T308" s="250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51" t="s">
        <v>147</v>
      </c>
      <c r="AU308" s="251" t="s">
        <v>85</v>
      </c>
      <c r="AV308" s="13" t="s">
        <v>85</v>
      </c>
      <c r="AW308" s="13" t="s">
        <v>32</v>
      </c>
      <c r="AX308" s="13" t="s">
        <v>76</v>
      </c>
      <c r="AY308" s="251" t="s">
        <v>137</v>
      </c>
    </row>
    <row r="309" s="14" customFormat="1">
      <c r="A309" s="14"/>
      <c r="B309" s="252"/>
      <c r="C309" s="253"/>
      <c r="D309" s="242" t="s">
        <v>147</v>
      </c>
      <c r="E309" s="254" t="s">
        <v>1</v>
      </c>
      <c r="F309" s="255" t="s">
        <v>150</v>
      </c>
      <c r="G309" s="253"/>
      <c r="H309" s="256">
        <v>7.0899999999999999</v>
      </c>
      <c r="I309" s="257"/>
      <c r="J309" s="253"/>
      <c r="K309" s="253"/>
      <c r="L309" s="258"/>
      <c r="M309" s="259"/>
      <c r="N309" s="260"/>
      <c r="O309" s="260"/>
      <c r="P309" s="260"/>
      <c r="Q309" s="260"/>
      <c r="R309" s="260"/>
      <c r="S309" s="260"/>
      <c r="T309" s="261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62" t="s">
        <v>147</v>
      </c>
      <c r="AU309" s="262" t="s">
        <v>85</v>
      </c>
      <c r="AV309" s="14" t="s">
        <v>138</v>
      </c>
      <c r="AW309" s="14" t="s">
        <v>32</v>
      </c>
      <c r="AX309" s="14" t="s">
        <v>76</v>
      </c>
      <c r="AY309" s="262" t="s">
        <v>137</v>
      </c>
    </row>
    <row r="310" s="15" customFormat="1">
      <c r="A310" s="15"/>
      <c r="B310" s="263"/>
      <c r="C310" s="264"/>
      <c r="D310" s="242" t="s">
        <v>147</v>
      </c>
      <c r="E310" s="265" t="s">
        <v>1</v>
      </c>
      <c r="F310" s="266" t="s">
        <v>151</v>
      </c>
      <c r="G310" s="264"/>
      <c r="H310" s="267">
        <v>371.17000000000002</v>
      </c>
      <c r="I310" s="268"/>
      <c r="J310" s="264"/>
      <c r="K310" s="264"/>
      <c r="L310" s="269"/>
      <c r="M310" s="270"/>
      <c r="N310" s="271"/>
      <c r="O310" s="271"/>
      <c r="P310" s="271"/>
      <c r="Q310" s="271"/>
      <c r="R310" s="271"/>
      <c r="S310" s="271"/>
      <c r="T310" s="272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73" t="s">
        <v>147</v>
      </c>
      <c r="AU310" s="273" t="s">
        <v>85</v>
      </c>
      <c r="AV310" s="15" t="s">
        <v>145</v>
      </c>
      <c r="AW310" s="15" t="s">
        <v>32</v>
      </c>
      <c r="AX310" s="15" t="s">
        <v>83</v>
      </c>
      <c r="AY310" s="273" t="s">
        <v>137</v>
      </c>
    </row>
    <row r="311" s="2" customFormat="1" ht="24.15" customHeight="1">
      <c r="A311" s="39"/>
      <c r="B311" s="40"/>
      <c r="C311" s="227" t="s">
        <v>326</v>
      </c>
      <c r="D311" s="227" t="s">
        <v>140</v>
      </c>
      <c r="E311" s="228" t="s">
        <v>327</v>
      </c>
      <c r="F311" s="229" t="s">
        <v>328</v>
      </c>
      <c r="G311" s="230" t="s">
        <v>154</v>
      </c>
      <c r="H311" s="231">
        <v>43.299999999999997</v>
      </c>
      <c r="I311" s="232"/>
      <c r="J311" s="233">
        <f>ROUND(I311*H311,2)</f>
        <v>0</v>
      </c>
      <c r="K311" s="229" t="s">
        <v>144</v>
      </c>
      <c r="L311" s="45"/>
      <c r="M311" s="234" t="s">
        <v>1</v>
      </c>
      <c r="N311" s="235" t="s">
        <v>41</v>
      </c>
      <c r="O311" s="92"/>
      <c r="P311" s="236">
        <f>O311*H311</f>
        <v>0</v>
      </c>
      <c r="Q311" s="236">
        <v>0.0038</v>
      </c>
      <c r="R311" s="236">
        <f>Q311*H311</f>
        <v>0.16453999999999999</v>
      </c>
      <c r="S311" s="236">
        <v>0</v>
      </c>
      <c r="T311" s="237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38" t="s">
        <v>145</v>
      </c>
      <c r="AT311" s="238" t="s">
        <v>140</v>
      </c>
      <c r="AU311" s="238" t="s">
        <v>85</v>
      </c>
      <c r="AY311" s="18" t="s">
        <v>137</v>
      </c>
      <c r="BE311" s="239">
        <f>IF(N311="základní",J311,0)</f>
        <v>0</v>
      </c>
      <c r="BF311" s="239">
        <f>IF(N311="snížená",J311,0)</f>
        <v>0</v>
      </c>
      <c r="BG311" s="239">
        <f>IF(N311="zákl. přenesená",J311,0)</f>
        <v>0</v>
      </c>
      <c r="BH311" s="239">
        <f>IF(N311="sníž. přenesená",J311,0)</f>
        <v>0</v>
      </c>
      <c r="BI311" s="239">
        <f>IF(N311="nulová",J311,0)</f>
        <v>0</v>
      </c>
      <c r="BJ311" s="18" t="s">
        <v>83</v>
      </c>
      <c r="BK311" s="239">
        <f>ROUND(I311*H311,2)</f>
        <v>0</v>
      </c>
      <c r="BL311" s="18" t="s">
        <v>145</v>
      </c>
      <c r="BM311" s="238" t="s">
        <v>329</v>
      </c>
    </row>
    <row r="312" s="13" customFormat="1">
      <c r="A312" s="13"/>
      <c r="B312" s="240"/>
      <c r="C312" s="241"/>
      <c r="D312" s="242" t="s">
        <v>147</v>
      </c>
      <c r="E312" s="243" t="s">
        <v>1</v>
      </c>
      <c r="F312" s="244" t="s">
        <v>212</v>
      </c>
      <c r="G312" s="241"/>
      <c r="H312" s="245">
        <v>27.699999999999999</v>
      </c>
      <c r="I312" s="246"/>
      <c r="J312" s="241"/>
      <c r="K312" s="241"/>
      <c r="L312" s="247"/>
      <c r="M312" s="248"/>
      <c r="N312" s="249"/>
      <c r="O312" s="249"/>
      <c r="P312" s="249"/>
      <c r="Q312" s="249"/>
      <c r="R312" s="249"/>
      <c r="S312" s="249"/>
      <c r="T312" s="250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51" t="s">
        <v>147</v>
      </c>
      <c r="AU312" s="251" t="s">
        <v>85</v>
      </c>
      <c r="AV312" s="13" t="s">
        <v>85</v>
      </c>
      <c r="AW312" s="13" t="s">
        <v>32</v>
      </c>
      <c r="AX312" s="13" t="s">
        <v>76</v>
      </c>
      <c r="AY312" s="251" t="s">
        <v>137</v>
      </c>
    </row>
    <row r="313" s="13" customFormat="1">
      <c r="A313" s="13"/>
      <c r="B313" s="240"/>
      <c r="C313" s="241"/>
      <c r="D313" s="242" t="s">
        <v>147</v>
      </c>
      <c r="E313" s="243" t="s">
        <v>1</v>
      </c>
      <c r="F313" s="244" t="s">
        <v>213</v>
      </c>
      <c r="G313" s="241"/>
      <c r="H313" s="245">
        <v>14.1</v>
      </c>
      <c r="I313" s="246"/>
      <c r="J313" s="241"/>
      <c r="K313" s="241"/>
      <c r="L313" s="247"/>
      <c r="M313" s="248"/>
      <c r="N313" s="249"/>
      <c r="O313" s="249"/>
      <c r="P313" s="249"/>
      <c r="Q313" s="249"/>
      <c r="R313" s="249"/>
      <c r="S313" s="249"/>
      <c r="T313" s="250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51" t="s">
        <v>147</v>
      </c>
      <c r="AU313" s="251" t="s">
        <v>85</v>
      </c>
      <c r="AV313" s="13" t="s">
        <v>85</v>
      </c>
      <c r="AW313" s="13" t="s">
        <v>32</v>
      </c>
      <c r="AX313" s="13" t="s">
        <v>76</v>
      </c>
      <c r="AY313" s="251" t="s">
        <v>137</v>
      </c>
    </row>
    <row r="314" s="13" customFormat="1">
      <c r="A314" s="13"/>
      <c r="B314" s="240"/>
      <c r="C314" s="241"/>
      <c r="D314" s="242" t="s">
        <v>147</v>
      </c>
      <c r="E314" s="243" t="s">
        <v>1</v>
      </c>
      <c r="F314" s="244" t="s">
        <v>234</v>
      </c>
      <c r="G314" s="241"/>
      <c r="H314" s="245">
        <v>1.5</v>
      </c>
      <c r="I314" s="246"/>
      <c r="J314" s="241"/>
      <c r="K314" s="241"/>
      <c r="L314" s="247"/>
      <c r="M314" s="248"/>
      <c r="N314" s="249"/>
      <c r="O314" s="249"/>
      <c r="P314" s="249"/>
      <c r="Q314" s="249"/>
      <c r="R314" s="249"/>
      <c r="S314" s="249"/>
      <c r="T314" s="250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51" t="s">
        <v>147</v>
      </c>
      <c r="AU314" s="251" t="s">
        <v>85</v>
      </c>
      <c r="AV314" s="13" t="s">
        <v>85</v>
      </c>
      <c r="AW314" s="13" t="s">
        <v>32</v>
      </c>
      <c r="AX314" s="13" t="s">
        <v>76</v>
      </c>
      <c r="AY314" s="251" t="s">
        <v>137</v>
      </c>
    </row>
    <row r="315" s="14" customFormat="1">
      <c r="A315" s="14"/>
      <c r="B315" s="252"/>
      <c r="C315" s="253"/>
      <c r="D315" s="242" t="s">
        <v>147</v>
      </c>
      <c r="E315" s="254" t="s">
        <v>1</v>
      </c>
      <c r="F315" s="255" t="s">
        <v>150</v>
      </c>
      <c r="G315" s="253"/>
      <c r="H315" s="256">
        <v>43.299999999999997</v>
      </c>
      <c r="I315" s="257"/>
      <c r="J315" s="253"/>
      <c r="K315" s="253"/>
      <c r="L315" s="258"/>
      <c r="M315" s="259"/>
      <c r="N315" s="260"/>
      <c r="O315" s="260"/>
      <c r="P315" s="260"/>
      <c r="Q315" s="260"/>
      <c r="R315" s="260"/>
      <c r="S315" s="260"/>
      <c r="T315" s="261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62" t="s">
        <v>147</v>
      </c>
      <c r="AU315" s="262" t="s">
        <v>85</v>
      </c>
      <c r="AV315" s="14" t="s">
        <v>138</v>
      </c>
      <c r="AW315" s="14" t="s">
        <v>32</v>
      </c>
      <c r="AX315" s="14" t="s">
        <v>76</v>
      </c>
      <c r="AY315" s="262" t="s">
        <v>137</v>
      </c>
    </row>
    <row r="316" s="15" customFormat="1">
      <c r="A316" s="15"/>
      <c r="B316" s="263"/>
      <c r="C316" s="264"/>
      <c r="D316" s="242" t="s">
        <v>147</v>
      </c>
      <c r="E316" s="265" t="s">
        <v>1</v>
      </c>
      <c r="F316" s="266" t="s">
        <v>151</v>
      </c>
      <c r="G316" s="264"/>
      <c r="H316" s="267">
        <v>43.299999999999997</v>
      </c>
      <c r="I316" s="268"/>
      <c r="J316" s="264"/>
      <c r="K316" s="264"/>
      <c r="L316" s="269"/>
      <c r="M316" s="270"/>
      <c r="N316" s="271"/>
      <c r="O316" s="271"/>
      <c r="P316" s="271"/>
      <c r="Q316" s="271"/>
      <c r="R316" s="271"/>
      <c r="S316" s="271"/>
      <c r="T316" s="272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73" t="s">
        <v>147</v>
      </c>
      <c r="AU316" s="273" t="s">
        <v>85</v>
      </c>
      <c r="AV316" s="15" t="s">
        <v>145</v>
      </c>
      <c r="AW316" s="15" t="s">
        <v>32</v>
      </c>
      <c r="AX316" s="15" t="s">
        <v>83</v>
      </c>
      <c r="AY316" s="273" t="s">
        <v>137</v>
      </c>
    </row>
    <row r="317" s="2" customFormat="1" ht="24.15" customHeight="1">
      <c r="A317" s="39"/>
      <c r="B317" s="40"/>
      <c r="C317" s="227" t="s">
        <v>330</v>
      </c>
      <c r="D317" s="227" t="s">
        <v>140</v>
      </c>
      <c r="E317" s="228" t="s">
        <v>331</v>
      </c>
      <c r="F317" s="229" t="s">
        <v>332</v>
      </c>
      <c r="G317" s="230" t="s">
        <v>154</v>
      </c>
      <c r="H317" s="231">
        <v>379.35000000000002</v>
      </c>
      <c r="I317" s="232"/>
      <c r="J317" s="233">
        <f>ROUND(I317*H317,2)</f>
        <v>0</v>
      </c>
      <c r="K317" s="229" t="s">
        <v>144</v>
      </c>
      <c r="L317" s="45"/>
      <c r="M317" s="234" t="s">
        <v>1</v>
      </c>
      <c r="N317" s="235" t="s">
        <v>41</v>
      </c>
      <c r="O317" s="92"/>
      <c r="P317" s="236">
        <f>O317*H317</f>
        <v>0</v>
      </c>
      <c r="Q317" s="236">
        <v>0.0028500000000000001</v>
      </c>
      <c r="R317" s="236">
        <f>Q317*H317</f>
        <v>1.0811475000000002</v>
      </c>
      <c r="S317" s="236">
        <v>0</v>
      </c>
      <c r="T317" s="237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38" t="s">
        <v>145</v>
      </c>
      <c r="AT317" s="238" t="s">
        <v>140</v>
      </c>
      <c r="AU317" s="238" t="s">
        <v>85</v>
      </c>
      <c r="AY317" s="18" t="s">
        <v>137</v>
      </c>
      <c r="BE317" s="239">
        <f>IF(N317="základní",J317,0)</f>
        <v>0</v>
      </c>
      <c r="BF317" s="239">
        <f>IF(N317="snížená",J317,0)</f>
        <v>0</v>
      </c>
      <c r="BG317" s="239">
        <f>IF(N317="zákl. přenesená",J317,0)</f>
        <v>0</v>
      </c>
      <c r="BH317" s="239">
        <f>IF(N317="sníž. přenesená",J317,0)</f>
        <v>0</v>
      </c>
      <c r="BI317" s="239">
        <f>IF(N317="nulová",J317,0)</f>
        <v>0</v>
      </c>
      <c r="BJ317" s="18" t="s">
        <v>83</v>
      </c>
      <c r="BK317" s="239">
        <f>ROUND(I317*H317,2)</f>
        <v>0</v>
      </c>
      <c r="BL317" s="18" t="s">
        <v>145</v>
      </c>
      <c r="BM317" s="238" t="s">
        <v>333</v>
      </c>
    </row>
    <row r="318" s="13" customFormat="1">
      <c r="A318" s="13"/>
      <c r="B318" s="240"/>
      <c r="C318" s="241"/>
      <c r="D318" s="242" t="s">
        <v>147</v>
      </c>
      <c r="E318" s="243" t="s">
        <v>1</v>
      </c>
      <c r="F318" s="244" t="s">
        <v>209</v>
      </c>
      <c r="G318" s="241"/>
      <c r="H318" s="245">
        <v>3.3500000000000001</v>
      </c>
      <c r="I318" s="246"/>
      <c r="J318" s="241"/>
      <c r="K318" s="241"/>
      <c r="L318" s="247"/>
      <c r="M318" s="248"/>
      <c r="N318" s="249"/>
      <c r="O318" s="249"/>
      <c r="P318" s="249"/>
      <c r="Q318" s="249"/>
      <c r="R318" s="249"/>
      <c r="S318" s="249"/>
      <c r="T318" s="250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51" t="s">
        <v>147</v>
      </c>
      <c r="AU318" s="251" t="s">
        <v>85</v>
      </c>
      <c r="AV318" s="13" t="s">
        <v>85</v>
      </c>
      <c r="AW318" s="13" t="s">
        <v>32</v>
      </c>
      <c r="AX318" s="13" t="s">
        <v>76</v>
      </c>
      <c r="AY318" s="251" t="s">
        <v>137</v>
      </c>
    </row>
    <row r="319" s="13" customFormat="1">
      <c r="A319" s="13"/>
      <c r="B319" s="240"/>
      <c r="C319" s="241"/>
      <c r="D319" s="242" t="s">
        <v>147</v>
      </c>
      <c r="E319" s="243" t="s">
        <v>1</v>
      </c>
      <c r="F319" s="244" t="s">
        <v>210</v>
      </c>
      <c r="G319" s="241"/>
      <c r="H319" s="245">
        <v>7.0999999999999996</v>
      </c>
      <c r="I319" s="246"/>
      <c r="J319" s="241"/>
      <c r="K319" s="241"/>
      <c r="L319" s="247"/>
      <c r="M319" s="248"/>
      <c r="N319" s="249"/>
      <c r="O319" s="249"/>
      <c r="P319" s="249"/>
      <c r="Q319" s="249"/>
      <c r="R319" s="249"/>
      <c r="S319" s="249"/>
      <c r="T319" s="250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51" t="s">
        <v>147</v>
      </c>
      <c r="AU319" s="251" t="s">
        <v>85</v>
      </c>
      <c r="AV319" s="13" t="s">
        <v>85</v>
      </c>
      <c r="AW319" s="13" t="s">
        <v>32</v>
      </c>
      <c r="AX319" s="13" t="s">
        <v>76</v>
      </c>
      <c r="AY319" s="251" t="s">
        <v>137</v>
      </c>
    </row>
    <row r="320" s="13" customFormat="1">
      <c r="A320" s="13"/>
      <c r="B320" s="240"/>
      <c r="C320" s="241"/>
      <c r="D320" s="242" t="s">
        <v>147</v>
      </c>
      <c r="E320" s="243" t="s">
        <v>1</v>
      </c>
      <c r="F320" s="244" t="s">
        <v>211</v>
      </c>
      <c r="G320" s="241"/>
      <c r="H320" s="245">
        <v>342.5</v>
      </c>
      <c r="I320" s="246"/>
      <c r="J320" s="241"/>
      <c r="K320" s="241"/>
      <c r="L320" s="247"/>
      <c r="M320" s="248"/>
      <c r="N320" s="249"/>
      <c r="O320" s="249"/>
      <c r="P320" s="249"/>
      <c r="Q320" s="249"/>
      <c r="R320" s="249"/>
      <c r="S320" s="249"/>
      <c r="T320" s="250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51" t="s">
        <v>147</v>
      </c>
      <c r="AU320" s="251" t="s">
        <v>85</v>
      </c>
      <c r="AV320" s="13" t="s">
        <v>85</v>
      </c>
      <c r="AW320" s="13" t="s">
        <v>32</v>
      </c>
      <c r="AX320" s="13" t="s">
        <v>76</v>
      </c>
      <c r="AY320" s="251" t="s">
        <v>137</v>
      </c>
    </row>
    <row r="321" s="13" customFormat="1">
      <c r="A321" s="13"/>
      <c r="B321" s="240"/>
      <c r="C321" s="241"/>
      <c r="D321" s="242" t="s">
        <v>147</v>
      </c>
      <c r="E321" s="243" t="s">
        <v>1</v>
      </c>
      <c r="F321" s="244" t="s">
        <v>239</v>
      </c>
      <c r="G321" s="241"/>
      <c r="H321" s="245">
        <v>26.399999999999999</v>
      </c>
      <c r="I321" s="246"/>
      <c r="J321" s="241"/>
      <c r="K321" s="241"/>
      <c r="L321" s="247"/>
      <c r="M321" s="248"/>
      <c r="N321" s="249"/>
      <c r="O321" s="249"/>
      <c r="P321" s="249"/>
      <c r="Q321" s="249"/>
      <c r="R321" s="249"/>
      <c r="S321" s="249"/>
      <c r="T321" s="250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51" t="s">
        <v>147</v>
      </c>
      <c r="AU321" s="251" t="s">
        <v>85</v>
      </c>
      <c r="AV321" s="13" t="s">
        <v>85</v>
      </c>
      <c r="AW321" s="13" t="s">
        <v>32</v>
      </c>
      <c r="AX321" s="13" t="s">
        <v>76</v>
      </c>
      <c r="AY321" s="251" t="s">
        <v>137</v>
      </c>
    </row>
    <row r="322" s="14" customFormat="1">
      <c r="A322" s="14"/>
      <c r="B322" s="252"/>
      <c r="C322" s="253"/>
      <c r="D322" s="242" t="s">
        <v>147</v>
      </c>
      <c r="E322" s="254" t="s">
        <v>1</v>
      </c>
      <c r="F322" s="255" t="s">
        <v>150</v>
      </c>
      <c r="G322" s="253"/>
      <c r="H322" s="256">
        <v>379.35000000000002</v>
      </c>
      <c r="I322" s="257"/>
      <c r="J322" s="253"/>
      <c r="K322" s="253"/>
      <c r="L322" s="258"/>
      <c r="M322" s="259"/>
      <c r="N322" s="260"/>
      <c r="O322" s="260"/>
      <c r="P322" s="260"/>
      <c r="Q322" s="260"/>
      <c r="R322" s="260"/>
      <c r="S322" s="260"/>
      <c r="T322" s="261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62" t="s">
        <v>147</v>
      </c>
      <c r="AU322" s="262" t="s">
        <v>85</v>
      </c>
      <c r="AV322" s="14" t="s">
        <v>138</v>
      </c>
      <c r="AW322" s="14" t="s">
        <v>32</v>
      </c>
      <c r="AX322" s="14" t="s">
        <v>76</v>
      </c>
      <c r="AY322" s="262" t="s">
        <v>137</v>
      </c>
    </row>
    <row r="323" s="15" customFormat="1">
      <c r="A323" s="15"/>
      <c r="B323" s="263"/>
      <c r="C323" s="264"/>
      <c r="D323" s="242" t="s">
        <v>147</v>
      </c>
      <c r="E323" s="265" t="s">
        <v>1</v>
      </c>
      <c r="F323" s="266" t="s">
        <v>151</v>
      </c>
      <c r="G323" s="264"/>
      <c r="H323" s="267">
        <v>379.35000000000002</v>
      </c>
      <c r="I323" s="268"/>
      <c r="J323" s="264"/>
      <c r="K323" s="264"/>
      <c r="L323" s="269"/>
      <c r="M323" s="270"/>
      <c r="N323" s="271"/>
      <c r="O323" s="271"/>
      <c r="P323" s="271"/>
      <c r="Q323" s="271"/>
      <c r="R323" s="271"/>
      <c r="S323" s="271"/>
      <c r="T323" s="272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73" t="s">
        <v>147</v>
      </c>
      <c r="AU323" s="273" t="s">
        <v>85</v>
      </c>
      <c r="AV323" s="15" t="s">
        <v>145</v>
      </c>
      <c r="AW323" s="15" t="s">
        <v>32</v>
      </c>
      <c r="AX323" s="15" t="s">
        <v>83</v>
      </c>
      <c r="AY323" s="273" t="s">
        <v>137</v>
      </c>
    </row>
    <row r="324" s="2" customFormat="1" ht="16.5" customHeight="1">
      <c r="A324" s="39"/>
      <c r="B324" s="40"/>
      <c r="C324" s="227" t="s">
        <v>334</v>
      </c>
      <c r="D324" s="227" t="s">
        <v>140</v>
      </c>
      <c r="E324" s="228" t="s">
        <v>335</v>
      </c>
      <c r="F324" s="229" t="s">
        <v>336</v>
      </c>
      <c r="G324" s="230" t="s">
        <v>154</v>
      </c>
      <c r="H324" s="231">
        <v>427.10000000000002</v>
      </c>
      <c r="I324" s="232"/>
      <c r="J324" s="233">
        <f>ROUND(I324*H324,2)</f>
        <v>0</v>
      </c>
      <c r="K324" s="229" t="s">
        <v>144</v>
      </c>
      <c r="L324" s="45"/>
      <c r="M324" s="234" t="s">
        <v>1</v>
      </c>
      <c r="N324" s="235" t="s">
        <v>41</v>
      </c>
      <c r="O324" s="92"/>
      <c r="P324" s="236">
        <f>O324*H324</f>
        <v>0</v>
      </c>
      <c r="Q324" s="236">
        <v>0</v>
      </c>
      <c r="R324" s="236">
        <f>Q324*H324</f>
        <v>0</v>
      </c>
      <c r="S324" s="236">
        <v>0</v>
      </c>
      <c r="T324" s="237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38" t="s">
        <v>145</v>
      </c>
      <c r="AT324" s="238" t="s">
        <v>140</v>
      </c>
      <c r="AU324" s="238" t="s">
        <v>85</v>
      </c>
      <c r="AY324" s="18" t="s">
        <v>137</v>
      </c>
      <c r="BE324" s="239">
        <f>IF(N324="základní",J324,0)</f>
        <v>0</v>
      </c>
      <c r="BF324" s="239">
        <f>IF(N324="snížená",J324,0)</f>
        <v>0</v>
      </c>
      <c r="BG324" s="239">
        <f>IF(N324="zákl. přenesená",J324,0)</f>
        <v>0</v>
      </c>
      <c r="BH324" s="239">
        <f>IF(N324="sníž. přenesená",J324,0)</f>
        <v>0</v>
      </c>
      <c r="BI324" s="239">
        <f>IF(N324="nulová",J324,0)</f>
        <v>0</v>
      </c>
      <c r="BJ324" s="18" t="s">
        <v>83</v>
      </c>
      <c r="BK324" s="239">
        <f>ROUND(I324*H324,2)</f>
        <v>0</v>
      </c>
      <c r="BL324" s="18" t="s">
        <v>145</v>
      </c>
      <c r="BM324" s="238" t="s">
        <v>337</v>
      </c>
    </row>
    <row r="325" s="13" customFormat="1">
      <c r="A325" s="13"/>
      <c r="B325" s="240"/>
      <c r="C325" s="241"/>
      <c r="D325" s="242" t="s">
        <v>147</v>
      </c>
      <c r="E325" s="243" t="s">
        <v>1</v>
      </c>
      <c r="F325" s="244" t="s">
        <v>315</v>
      </c>
      <c r="G325" s="241"/>
      <c r="H325" s="245">
        <v>124.3</v>
      </c>
      <c r="I325" s="246"/>
      <c r="J325" s="241"/>
      <c r="K325" s="241"/>
      <c r="L325" s="247"/>
      <c r="M325" s="248"/>
      <c r="N325" s="249"/>
      <c r="O325" s="249"/>
      <c r="P325" s="249"/>
      <c r="Q325" s="249"/>
      <c r="R325" s="249"/>
      <c r="S325" s="249"/>
      <c r="T325" s="250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51" t="s">
        <v>147</v>
      </c>
      <c r="AU325" s="251" t="s">
        <v>85</v>
      </c>
      <c r="AV325" s="13" t="s">
        <v>85</v>
      </c>
      <c r="AW325" s="13" t="s">
        <v>32</v>
      </c>
      <c r="AX325" s="13" t="s">
        <v>76</v>
      </c>
      <c r="AY325" s="251" t="s">
        <v>137</v>
      </c>
    </row>
    <row r="326" s="13" customFormat="1">
      <c r="A326" s="13"/>
      <c r="B326" s="240"/>
      <c r="C326" s="241"/>
      <c r="D326" s="242" t="s">
        <v>147</v>
      </c>
      <c r="E326" s="243" t="s">
        <v>1</v>
      </c>
      <c r="F326" s="244" t="s">
        <v>316</v>
      </c>
      <c r="G326" s="241"/>
      <c r="H326" s="245">
        <v>51.869999999999997</v>
      </c>
      <c r="I326" s="246"/>
      <c r="J326" s="241"/>
      <c r="K326" s="241"/>
      <c r="L326" s="247"/>
      <c r="M326" s="248"/>
      <c r="N326" s="249"/>
      <c r="O326" s="249"/>
      <c r="P326" s="249"/>
      <c r="Q326" s="249"/>
      <c r="R326" s="249"/>
      <c r="S326" s="249"/>
      <c r="T326" s="250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51" t="s">
        <v>147</v>
      </c>
      <c r="AU326" s="251" t="s">
        <v>85</v>
      </c>
      <c r="AV326" s="13" t="s">
        <v>85</v>
      </c>
      <c r="AW326" s="13" t="s">
        <v>32</v>
      </c>
      <c r="AX326" s="13" t="s">
        <v>76</v>
      </c>
      <c r="AY326" s="251" t="s">
        <v>137</v>
      </c>
    </row>
    <row r="327" s="13" customFormat="1">
      <c r="A327" s="13"/>
      <c r="B327" s="240"/>
      <c r="C327" s="241"/>
      <c r="D327" s="242" t="s">
        <v>147</v>
      </c>
      <c r="E327" s="243" t="s">
        <v>1</v>
      </c>
      <c r="F327" s="244" t="s">
        <v>317</v>
      </c>
      <c r="G327" s="241"/>
      <c r="H327" s="245">
        <v>112.61</v>
      </c>
      <c r="I327" s="246"/>
      <c r="J327" s="241"/>
      <c r="K327" s="241"/>
      <c r="L327" s="247"/>
      <c r="M327" s="248"/>
      <c r="N327" s="249"/>
      <c r="O327" s="249"/>
      <c r="P327" s="249"/>
      <c r="Q327" s="249"/>
      <c r="R327" s="249"/>
      <c r="S327" s="249"/>
      <c r="T327" s="250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51" t="s">
        <v>147</v>
      </c>
      <c r="AU327" s="251" t="s">
        <v>85</v>
      </c>
      <c r="AV327" s="13" t="s">
        <v>85</v>
      </c>
      <c r="AW327" s="13" t="s">
        <v>32</v>
      </c>
      <c r="AX327" s="13" t="s">
        <v>76</v>
      </c>
      <c r="AY327" s="251" t="s">
        <v>137</v>
      </c>
    </row>
    <row r="328" s="13" customFormat="1">
      <c r="A328" s="13"/>
      <c r="B328" s="240"/>
      <c r="C328" s="241"/>
      <c r="D328" s="242" t="s">
        <v>147</v>
      </c>
      <c r="E328" s="243" t="s">
        <v>1</v>
      </c>
      <c r="F328" s="244" t="s">
        <v>318</v>
      </c>
      <c r="G328" s="241"/>
      <c r="H328" s="245">
        <v>75.299999999999997</v>
      </c>
      <c r="I328" s="246"/>
      <c r="J328" s="241"/>
      <c r="K328" s="241"/>
      <c r="L328" s="247"/>
      <c r="M328" s="248"/>
      <c r="N328" s="249"/>
      <c r="O328" s="249"/>
      <c r="P328" s="249"/>
      <c r="Q328" s="249"/>
      <c r="R328" s="249"/>
      <c r="S328" s="249"/>
      <c r="T328" s="250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51" t="s">
        <v>147</v>
      </c>
      <c r="AU328" s="251" t="s">
        <v>85</v>
      </c>
      <c r="AV328" s="13" t="s">
        <v>85</v>
      </c>
      <c r="AW328" s="13" t="s">
        <v>32</v>
      </c>
      <c r="AX328" s="13" t="s">
        <v>76</v>
      </c>
      <c r="AY328" s="251" t="s">
        <v>137</v>
      </c>
    </row>
    <row r="329" s="14" customFormat="1">
      <c r="A329" s="14"/>
      <c r="B329" s="252"/>
      <c r="C329" s="253"/>
      <c r="D329" s="242" t="s">
        <v>147</v>
      </c>
      <c r="E329" s="254" t="s">
        <v>1</v>
      </c>
      <c r="F329" s="255" t="s">
        <v>150</v>
      </c>
      <c r="G329" s="253"/>
      <c r="H329" s="256">
        <v>364.07999999999998</v>
      </c>
      <c r="I329" s="257"/>
      <c r="J329" s="253"/>
      <c r="K329" s="253"/>
      <c r="L329" s="258"/>
      <c r="M329" s="259"/>
      <c r="N329" s="260"/>
      <c r="O329" s="260"/>
      <c r="P329" s="260"/>
      <c r="Q329" s="260"/>
      <c r="R329" s="260"/>
      <c r="S329" s="260"/>
      <c r="T329" s="261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62" t="s">
        <v>147</v>
      </c>
      <c r="AU329" s="262" t="s">
        <v>85</v>
      </c>
      <c r="AV329" s="14" t="s">
        <v>138</v>
      </c>
      <c r="AW329" s="14" t="s">
        <v>32</v>
      </c>
      <c r="AX329" s="14" t="s">
        <v>76</v>
      </c>
      <c r="AY329" s="262" t="s">
        <v>137</v>
      </c>
    </row>
    <row r="330" s="13" customFormat="1">
      <c r="A330" s="13"/>
      <c r="B330" s="240"/>
      <c r="C330" s="241"/>
      <c r="D330" s="242" t="s">
        <v>147</v>
      </c>
      <c r="E330" s="243" t="s">
        <v>1</v>
      </c>
      <c r="F330" s="244" t="s">
        <v>199</v>
      </c>
      <c r="G330" s="241"/>
      <c r="H330" s="245">
        <v>5.7999999999999998</v>
      </c>
      <c r="I330" s="246"/>
      <c r="J330" s="241"/>
      <c r="K330" s="241"/>
      <c r="L330" s="247"/>
      <c r="M330" s="248"/>
      <c r="N330" s="249"/>
      <c r="O330" s="249"/>
      <c r="P330" s="249"/>
      <c r="Q330" s="249"/>
      <c r="R330" s="249"/>
      <c r="S330" s="249"/>
      <c r="T330" s="250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51" t="s">
        <v>147</v>
      </c>
      <c r="AU330" s="251" t="s">
        <v>85</v>
      </c>
      <c r="AV330" s="13" t="s">
        <v>85</v>
      </c>
      <c r="AW330" s="13" t="s">
        <v>32</v>
      </c>
      <c r="AX330" s="13" t="s">
        <v>76</v>
      </c>
      <c r="AY330" s="251" t="s">
        <v>137</v>
      </c>
    </row>
    <row r="331" s="13" customFormat="1">
      <c r="A331" s="13"/>
      <c r="B331" s="240"/>
      <c r="C331" s="241"/>
      <c r="D331" s="242" t="s">
        <v>147</v>
      </c>
      <c r="E331" s="243" t="s">
        <v>1</v>
      </c>
      <c r="F331" s="244" t="s">
        <v>200</v>
      </c>
      <c r="G331" s="241"/>
      <c r="H331" s="245">
        <v>18.579999999999998</v>
      </c>
      <c r="I331" s="246"/>
      <c r="J331" s="241"/>
      <c r="K331" s="241"/>
      <c r="L331" s="247"/>
      <c r="M331" s="248"/>
      <c r="N331" s="249"/>
      <c r="O331" s="249"/>
      <c r="P331" s="249"/>
      <c r="Q331" s="249"/>
      <c r="R331" s="249"/>
      <c r="S331" s="249"/>
      <c r="T331" s="250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51" t="s">
        <v>147</v>
      </c>
      <c r="AU331" s="251" t="s">
        <v>85</v>
      </c>
      <c r="AV331" s="13" t="s">
        <v>85</v>
      </c>
      <c r="AW331" s="13" t="s">
        <v>32</v>
      </c>
      <c r="AX331" s="13" t="s">
        <v>76</v>
      </c>
      <c r="AY331" s="251" t="s">
        <v>137</v>
      </c>
    </row>
    <row r="332" s="14" customFormat="1">
      <c r="A332" s="14"/>
      <c r="B332" s="252"/>
      <c r="C332" s="253"/>
      <c r="D332" s="242" t="s">
        <v>147</v>
      </c>
      <c r="E332" s="254" t="s">
        <v>1</v>
      </c>
      <c r="F332" s="255" t="s">
        <v>150</v>
      </c>
      <c r="G332" s="253"/>
      <c r="H332" s="256">
        <v>24.379999999999999</v>
      </c>
      <c r="I332" s="257"/>
      <c r="J332" s="253"/>
      <c r="K332" s="253"/>
      <c r="L332" s="258"/>
      <c r="M332" s="259"/>
      <c r="N332" s="260"/>
      <c r="O332" s="260"/>
      <c r="P332" s="260"/>
      <c r="Q332" s="260"/>
      <c r="R332" s="260"/>
      <c r="S332" s="260"/>
      <c r="T332" s="261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62" t="s">
        <v>147</v>
      </c>
      <c r="AU332" s="262" t="s">
        <v>85</v>
      </c>
      <c r="AV332" s="14" t="s">
        <v>138</v>
      </c>
      <c r="AW332" s="14" t="s">
        <v>32</v>
      </c>
      <c r="AX332" s="14" t="s">
        <v>76</v>
      </c>
      <c r="AY332" s="262" t="s">
        <v>137</v>
      </c>
    </row>
    <row r="333" s="13" customFormat="1">
      <c r="A333" s="13"/>
      <c r="B333" s="240"/>
      <c r="C333" s="241"/>
      <c r="D333" s="242" t="s">
        <v>147</v>
      </c>
      <c r="E333" s="243" t="s">
        <v>1</v>
      </c>
      <c r="F333" s="244" t="s">
        <v>338</v>
      </c>
      <c r="G333" s="241"/>
      <c r="H333" s="245">
        <v>18.579999999999998</v>
      </c>
      <c r="I333" s="246"/>
      <c r="J333" s="241"/>
      <c r="K333" s="241"/>
      <c r="L333" s="247"/>
      <c r="M333" s="248"/>
      <c r="N333" s="249"/>
      <c r="O333" s="249"/>
      <c r="P333" s="249"/>
      <c r="Q333" s="249"/>
      <c r="R333" s="249"/>
      <c r="S333" s="249"/>
      <c r="T333" s="250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51" t="s">
        <v>147</v>
      </c>
      <c r="AU333" s="251" t="s">
        <v>85</v>
      </c>
      <c r="AV333" s="13" t="s">
        <v>85</v>
      </c>
      <c r="AW333" s="13" t="s">
        <v>32</v>
      </c>
      <c r="AX333" s="13" t="s">
        <v>76</v>
      </c>
      <c r="AY333" s="251" t="s">
        <v>137</v>
      </c>
    </row>
    <row r="334" s="14" customFormat="1">
      <c r="A334" s="14"/>
      <c r="B334" s="252"/>
      <c r="C334" s="253"/>
      <c r="D334" s="242" t="s">
        <v>147</v>
      </c>
      <c r="E334" s="254" t="s">
        <v>1</v>
      </c>
      <c r="F334" s="255" t="s">
        <v>150</v>
      </c>
      <c r="G334" s="253"/>
      <c r="H334" s="256">
        <v>18.579999999999998</v>
      </c>
      <c r="I334" s="257"/>
      <c r="J334" s="253"/>
      <c r="K334" s="253"/>
      <c r="L334" s="258"/>
      <c r="M334" s="259"/>
      <c r="N334" s="260"/>
      <c r="O334" s="260"/>
      <c r="P334" s="260"/>
      <c r="Q334" s="260"/>
      <c r="R334" s="260"/>
      <c r="S334" s="260"/>
      <c r="T334" s="261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62" t="s">
        <v>147</v>
      </c>
      <c r="AU334" s="262" t="s">
        <v>85</v>
      </c>
      <c r="AV334" s="14" t="s">
        <v>138</v>
      </c>
      <c r="AW334" s="14" t="s">
        <v>32</v>
      </c>
      <c r="AX334" s="14" t="s">
        <v>76</v>
      </c>
      <c r="AY334" s="262" t="s">
        <v>137</v>
      </c>
    </row>
    <row r="335" s="13" customFormat="1">
      <c r="A335" s="13"/>
      <c r="B335" s="240"/>
      <c r="C335" s="241"/>
      <c r="D335" s="242" t="s">
        <v>147</v>
      </c>
      <c r="E335" s="243" t="s">
        <v>1</v>
      </c>
      <c r="F335" s="244" t="s">
        <v>201</v>
      </c>
      <c r="G335" s="241"/>
      <c r="H335" s="245">
        <v>12.970000000000001</v>
      </c>
      <c r="I335" s="246"/>
      <c r="J335" s="241"/>
      <c r="K335" s="241"/>
      <c r="L335" s="247"/>
      <c r="M335" s="248"/>
      <c r="N335" s="249"/>
      <c r="O335" s="249"/>
      <c r="P335" s="249"/>
      <c r="Q335" s="249"/>
      <c r="R335" s="249"/>
      <c r="S335" s="249"/>
      <c r="T335" s="250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51" t="s">
        <v>147</v>
      </c>
      <c r="AU335" s="251" t="s">
        <v>85</v>
      </c>
      <c r="AV335" s="13" t="s">
        <v>85</v>
      </c>
      <c r="AW335" s="13" t="s">
        <v>32</v>
      </c>
      <c r="AX335" s="13" t="s">
        <v>76</v>
      </c>
      <c r="AY335" s="251" t="s">
        <v>137</v>
      </c>
    </row>
    <row r="336" s="14" customFormat="1">
      <c r="A336" s="14"/>
      <c r="B336" s="252"/>
      <c r="C336" s="253"/>
      <c r="D336" s="242" t="s">
        <v>147</v>
      </c>
      <c r="E336" s="254" t="s">
        <v>1</v>
      </c>
      <c r="F336" s="255" t="s">
        <v>150</v>
      </c>
      <c r="G336" s="253"/>
      <c r="H336" s="256">
        <v>12.970000000000001</v>
      </c>
      <c r="I336" s="257"/>
      <c r="J336" s="253"/>
      <c r="K336" s="253"/>
      <c r="L336" s="258"/>
      <c r="M336" s="259"/>
      <c r="N336" s="260"/>
      <c r="O336" s="260"/>
      <c r="P336" s="260"/>
      <c r="Q336" s="260"/>
      <c r="R336" s="260"/>
      <c r="S336" s="260"/>
      <c r="T336" s="261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62" t="s">
        <v>147</v>
      </c>
      <c r="AU336" s="262" t="s">
        <v>85</v>
      </c>
      <c r="AV336" s="14" t="s">
        <v>138</v>
      </c>
      <c r="AW336" s="14" t="s">
        <v>32</v>
      </c>
      <c r="AX336" s="14" t="s">
        <v>76</v>
      </c>
      <c r="AY336" s="262" t="s">
        <v>137</v>
      </c>
    </row>
    <row r="337" s="16" customFormat="1">
      <c r="A337" s="16"/>
      <c r="B337" s="284"/>
      <c r="C337" s="285"/>
      <c r="D337" s="242" t="s">
        <v>147</v>
      </c>
      <c r="E337" s="286" t="s">
        <v>1</v>
      </c>
      <c r="F337" s="287" t="s">
        <v>319</v>
      </c>
      <c r="G337" s="285"/>
      <c r="H337" s="286" t="s">
        <v>1</v>
      </c>
      <c r="I337" s="288"/>
      <c r="J337" s="285"/>
      <c r="K337" s="285"/>
      <c r="L337" s="289"/>
      <c r="M337" s="290"/>
      <c r="N337" s="291"/>
      <c r="O337" s="291"/>
      <c r="P337" s="291"/>
      <c r="Q337" s="291"/>
      <c r="R337" s="291"/>
      <c r="S337" s="291"/>
      <c r="T337" s="292"/>
      <c r="U337" s="16"/>
      <c r="V337" s="16"/>
      <c r="W337" s="16"/>
      <c r="X337" s="16"/>
      <c r="Y337" s="16"/>
      <c r="Z337" s="16"/>
      <c r="AA337" s="16"/>
      <c r="AB337" s="16"/>
      <c r="AC337" s="16"/>
      <c r="AD337" s="16"/>
      <c r="AE337" s="16"/>
      <c r="AT337" s="293" t="s">
        <v>147</v>
      </c>
      <c r="AU337" s="293" t="s">
        <v>85</v>
      </c>
      <c r="AV337" s="16" t="s">
        <v>83</v>
      </c>
      <c r="AW337" s="16" t="s">
        <v>32</v>
      </c>
      <c r="AX337" s="16" t="s">
        <v>76</v>
      </c>
      <c r="AY337" s="293" t="s">
        <v>137</v>
      </c>
    </row>
    <row r="338" s="13" customFormat="1">
      <c r="A338" s="13"/>
      <c r="B338" s="240"/>
      <c r="C338" s="241"/>
      <c r="D338" s="242" t="s">
        <v>147</v>
      </c>
      <c r="E338" s="243" t="s">
        <v>1</v>
      </c>
      <c r="F338" s="244" t="s">
        <v>320</v>
      </c>
      <c r="G338" s="241"/>
      <c r="H338" s="245">
        <v>3.6099999999999999</v>
      </c>
      <c r="I338" s="246"/>
      <c r="J338" s="241"/>
      <c r="K338" s="241"/>
      <c r="L338" s="247"/>
      <c r="M338" s="248"/>
      <c r="N338" s="249"/>
      <c r="O338" s="249"/>
      <c r="P338" s="249"/>
      <c r="Q338" s="249"/>
      <c r="R338" s="249"/>
      <c r="S338" s="249"/>
      <c r="T338" s="250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51" t="s">
        <v>147</v>
      </c>
      <c r="AU338" s="251" t="s">
        <v>85</v>
      </c>
      <c r="AV338" s="13" t="s">
        <v>85</v>
      </c>
      <c r="AW338" s="13" t="s">
        <v>32</v>
      </c>
      <c r="AX338" s="13" t="s">
        <v>76</v>
      </c>
      <c r="AY338" s="251" t="s">
        <v>137</v>
      </c>
    </row>
    <row r="339" s="13" customFormat="1">
      <c r="A339" s="13"/>
      <c r="B339" s="240"/>
      <c r="C339" s="241"/>
      <c r="D339" s="242" t="s">
        <v>147</v>
      </c>
      <c r="E339" s="243" t="s">
        <v>1</v>
      </c>
      <c r="F339" s="244" t="s">
        <v>321</v>
      </c>
      <c r="G339" s="241"/>
      <c r="H339" s="245">
        <v>0.438</v>
      </c>
      <c r="I339" s="246"/>
      <c r="J339" s="241"/>
      <c r="K339" s="241"/>
      <c r="L339" s="247"/>
      <c r="M339" s="248"/>
      <c r="N339" s="249"/>
      <c r="O339" s="249"/>
      <c r="P339" s="249"/>
      <c r="Q339" s="249"/>
      <c r="R339" s="249"/>
      <c r="S339" s="249"/>
      <c r="T339" s="250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51" t="s">
        <v>147</v>
      </c>
      <c r="AU339" s="251" t="s">
        <v>85</v>
      </c>
      <c r="AV339" s="13" t="s">
        <v>85</v>
      </c>
      <c r="AW339" s="13" t="s">
        <v>32</v>
      </c>
      <c r="AX339" s="13" t="s">
        <v>76</v>
      </c>
      <c r="AY339" s="251" t="s">
        <v>137</v>
      </c>
    </row>
    <row r="340" s="13" customFormat="1">
      <c r="A340" s="13"/>
      <c r="B340" s="240"/>
      <c r="C340" s="241"/>
      <c r="D340" s="242" t="s">
        <v>147</v>
      </c>
      <c r="E340" s="243" t="s">
        <v>1</v>
      </c>
      <c r="F340" s="244" t="s">
        <v>322</v>
      </c>
      <c r="G340" s="241"/>
      <c r="H340" s="245">
        <v>0.372</v>
      </c>
      <c r="I340" s="246"/>
      <c r="J340" s="241"/>
      <c r="K340" s="241"/>
      <c r="L340" s="247"/>
      <c r="M340" s="248"/>
      <c r="N340" s="249"/>
      <c r="O340" s="249"/>
      <c r="P340" s="249"/>
      <c r="Q340" s="249"/>
      <c r="R340" s="249"/>
      <c r="S340" s="249"/>
      <c r="T340" s="250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51" t="s">
        <v>147</v>
      </c>
      <c r="AU340" s="251" t="s">
        <v>85</v>
      </c>
      <c r="AV340" s="13" t="s">
        <v>85</v>
      </c>
      <c r="AW340" s="13" t="s">
        <v>32</v>
      </c>
      <c r="AX340" s="13" t="s">
        <v>76</v>
      </c>
      <c r="AY340" s="251" t="s">
        <v>137</v>
      </c>
    </row>
    <row r="341" s="13" customFormat="1">
      <c r="A341" s="13"/>
      <c r="B341" s="240"/>
      <c r="C341" s="241"/>
      <c r="D341" s="242" t="s">
        <v>147</v>
      </c>
      <c r="E341" s="243" t="s">
        <v>1</v>
      </c>
      <c r="F341" s="244" t="s">
        <v>323</v>
      </c>
      <c r="G341" s="241"/>
      <c r="H341" s="245">
        <v>0.34399999999999997</v>
      </c>
      <c r="I341" s="246"/>
      <c r="J341" s="241"/>
      <c r="K341" s="241"/>
      <c r="L341" s="247"/>
      <c r="M341" s="248"/>
      <c r="N341" s="249"/>
      <c r="O341" s="249"/>
      <c r="P341" s="249"/>
      <c r="Q341" s="249"/>
      <c r="R341" s="249"/>
      <c r="S341" s="249"/>
      <c r="T341" s="250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51" t="s">
        <v>147</v>
      </c>
      <c r="AU341" s="251" t="s">
        <v>85</v>
      </c>
      <c r="AV341" s="13" t="s">
        <v>85</v>
      </c>
      <c r="AW341" s="13" t="s">
        <v>32</v>
      </c>
      <c r="AX341" s="13" t="s">
        <v>76</v>
      </c>
      <c r="AY341" s="251" t="s">
        <v>137</v>
      </c>
    </row>
    <row r="342" s="13" customFormat="1">
      <c r="A342" s="13"/>
      <c r="B342" s="240"/>
      <c r="C342" s="241"/>
      <c r="D342" s="242" t="s">
        <v>147</v>
      </c>
      <c r="E342" s="243" t="s">
        <v>1</v>
      </c>
      <c r="F342" s="244" t="s">
        <v>324</v>
      </c>
      <c r="G342" s="241"/>
      <c r="H342" s="245">
        <v>1.974</v>
      </c>
      <c r="I342" s="246"/>
      <c r="J342" s="241"/>
      <c r="K342" s="241"/>
      <c r="L342" s="247"/>
      <c r="M342" s="248"/>
      <c r="N342" s="249"/>
      <c r="O342" s="249"/>
      <c r="P342" s="249"/>
      <c r="Q342" s="249"/>
      <c r="R342" s="249"/>
      <c r="S342" s="249"/>
      <c r="T342" s="250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51" t="s">
        <v>147</v>
      </c>
      <c r="AU342" s="251" t="s">
        <v>85</v>
      </c>
      <c r="AV342" s="13" t="s">
        <v>85</v>
      </c>
      <c r="AW342" s="13" t="s">
        <v>32</v>
      </c>
      <c r="AX342" s="13" t="s">
        <v>76</v>
      </c>
      <c r="AY342" s="251" t="s">
        <v>137</v>
      </c>
    </row>
    <row r="343" s="13" customFormat="1">
      <c r="A343" s="13"/>
      <c r="B343" s="240"/>
      <c r="C343" s="241"/>
      <c r="D343" s="242" t="s">
        <v>147</v>
      </c>
      <c r="E343" s="243" t="s">
        <v>1</v>
      </c>
      <c r="F343" s="244" t="s">
        <v>325</v>
      </c>
      <c r="G343" s="241"/>
      <c r="H343" s="245">
        <v>0.35199999999999998</v>
      </c>
      <c r="I343" s="246"/>
      <c r="J343" s="241"/>
      <c r="K343" s="241"/>
      <c r="L343" s="247"/>
      <c r="M343" s="248"/>
      <c r="N343" s="249"/>
      <c r="O343" s="249"/>
      <c r="P343" s="249"/>
      <c r="Q343" s="249"/>
      <c r="R343" s="249"/>
      <c r="S343" s="249"/>
      <c r="T343" s="250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51" t="s">
        <v>147</v>
      </c>
      <c r="AU343" s="251" t="s">
        <v>85</v>
      </c>
      <c r="AV343" s="13" t="s">
        <v>85</v>
      </c>
      <c r="AW343" s="13" t="s">
        <v>32</v>
      </c>
      <c r="AX343" s="13" t="s">
        <v>76</v>
      </c>
      <c r="AY343" s="251" t="s">
        <v>137</v>
      </c>
    </row>
    <row r="344" s="14" customFormat="1">
      <c r="A344" s="14"/>
      <c r="B344" s="252"/>
      <c r="C344" s="253"/>
      <c r="D344" s="242" t="s">
        <v>147</v>
      </c>
      <c r="E344" s="254" t="s">
        <v>1</v>
      </c>
      <c r="F344" s="255" t="s">
        <v>150</v>
      </c>
      <c r="G344" s="253"/>
      <c r="H344" s="256">
        <v>7.0899999999999999</v>
      </c>
      <c r="I344" s="257"/>
      <c r="J344" s="253"/>
      <c r="K344" s="253"/>
      <c r="L344" s="258"/>
      <c r="M344" s="259"/>
      <c r="N344" s="260"/>
      <c r="O344" s="260"/>
      <c r="P344" s="260"/>
      <c r="Q344" s="260"/>
      <c r="R344" s="260"/>
      <c r="S344" s="260"/>
      <c r="T344" s="261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62" t="s">
        <v>147</v>
      </c>
      <c r="AU344" s="262" t="s">
        <v>85</v>
      </c>
      <c r="AV344" s="14" t="s">
        <v>138</v>
      </c>
      <c r="AW344" s="14" t="s">
        <v>32</v>
      </c>
      <c r="AX344" s="14" t="s">
        <v>76</v>
      </c>
      <c r="AY344" s="262" t="s">
        <v>137</v>
      </c>
    </row>
    <row r="345" s="15" customFormat="1">
      <c r="A345" s="15"/>
      <c r="B345" s="263"/>
      <c r="C345" s="264"/>
      <c r="D345" s="242" t="s">
        <v>147</v>
      </c>
      <c r="E345" s="265" t="s">
        <v>1</v>
      </c>
      <c r="F345" s="266" t="s">
        <v>151</v>
      </c>
      <c r="G345" s="264"/>
      <c r="H345" s="267">
        <v>427.10000000000002</v>
      </c>
      <c r="I345" s="268"/>
      <c r="J345" s="264"/>
      <c r="K345" s="264"/>
      <c r="L345" s="269"/>
      <c r="M345" s="270"/>
      <c r="N345" s="271"/>
      <c r="O345" s="271"/>
      <c r="P345" s="271"/>
      <c r="Q345" s="271"/>
      <c r="R345" s="271"/>
      <c r="S345" s="271"/>
      <c r="T345" s="272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T345" s="273" t="s">
        <v>147</v>
      </c>
      <c r="AU345" s="273" t="s">
        <v>85</v>
      </c>
      <c r="AV345" s="15" t="s">
        <v>145</v>
      </c>
      <c r="AW345" s="15" t="s">
        <v>32</v>
      </c>
      <c r="AX345" s="15" t="s">
        <v>83</v>
      </c>
      <c r="AY345" s="273" t="s">
        <v>137</v>
      </c>
    </row>
    <row r="346" s="2" customFormat="1" ht="33" customHeight="1">
      <c r="A346" s="39"/>
      <c r="B346" s="40"/>
      <c r="C346" s="227" t="s">
        <v>339</v>
      </c>
      <c r="D346" s="227" t="s">
        <v>140</v>
      </c>
      <c r="E346" s="228" t="s">
        <v>340</v>
      </c>
      <c r="F346" s="229" t="s">
        <v>341</v>
      </c>
      <c r="G346" s="230" t="s">
        <v>154</v>
      </c>
      <c r="H346" s="231">
        <v>7.4000000000000004</v>
      </c>
      <c r="I346" s="232"/>
      <c r="J346" s="233">
        <f>ROUND(I346*H346,2)</f>
        <v>0</v>
      </c>
      <c r="K346" s="229" t="s">
        <v>144</v>
      </c>
      <c r="L346" s="45"/>
      <c r="M346" s="234" t="s">
        <v>1</v>
      </c>
      <c r="N346" s="235" t="s">
        <v>41</v>
      </c>
      <c r="O346" s="92"/>
      <c r="P346" s="236">
        <f>O346*H346</f>
        <v>0</v>
      </c>
      <c r="Q346" s="236">
        <v>0.0023999999999999998</v>
      </c>
      <c r="R346" s="236">
        <f>Q346*H346</f>
        <v>0.017759999999999998</v>
      </c>
      <c r="S346" s="236">
        <v>0</v>
      </c>
      <c r="T346" s="237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38" t="s">
        <v>145</v>
      </c>
      <c r="AT346" s="238" t="s">
        <v>140</v>
      </c>
      <c r="AU346" s="238" t="s">
        <v>85</v>
      </c>
      <c r="AY346" s="18" t="s">
        <v>137</v>
      </c>
      <c r="BE346" s="239">
        <f>IF(N346="základní",J346,0)</f>
        <v>0</v>
      </c>
      <c r="BF346" s="239">
        <f>IF(N346="snížená",J346,0)</f>
        <v>0</v>
      </c>
      <c r="BG346" s="239">
        <f>IF(N346="zákl. přenesená",J346,0)</f>
        <v>0</v>
      </c>
      <c r="BH346" s="239">
        <f>IF(N346="sníž. přenesená",J346,0)</f>
        <v>0</v>
      </c>
      <c r="BI346" s="239">
        <f>IF(N346="nulová",J346,0)</f>
        <v>0</v>
      </c>
      <c r="BJ346" s="18" t="s">
        <v>83</v>
      </c>
      <c r="BK346" s="239">
        <f>ROUND(I346*H346,2)</f>
        <v>0</v>
      </c>
      <c r="BL346" s="18" t="s">
        <v>145</v>
      </c>
      <c r="BM346" s="238" t="s">
        <v>342</v>
      </c>
    </row>
    <row r="347" s="13" customFormat="1">
      <c r="A347" s="13"/>
      <c r="B347" s="240"/>
      <c r="C347" s="241"/>
      <c r="D347" s="242" t="s">
        <v>147</v>
      </c>
      <c r="E347" s="243" t="s">
        <v>1</v>
      </c>
      <c r="F347" s="244" t="s">
        <v>343</v>
      </c>
      <c r="G347" s="241"/>
      <c r="H347" s="245">
        <v>7.4000000000000004</v>
      </c>
      <c r="I347" s="246"/>
      <c r="J347" s="241"/>
      <c r="K347" s="241"/>
      <c r="L347" s="247"/>
      <c r="M347" s="248"/>
      <c r="N347" s="249"/>
      <c r="O347" s="249"/>
      <c r="P347" s="249"/>
      <c r="Q347" s="249"/>
      <c r="R347" s="249"/>
      <c r="S347" s="249"/>
      <c r="T347" s="250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51" t="s">
        <v>147</v>
      </c>
      <c r="AU347" s="251" t="s">
        <v>85</v>
      </c>
      <c r="AV347" s="13" t="s">
        <v>85</v>
      </c>
      <c r="AW347" s="13" t="s">
        <v>32</v>
      </c>
      <c r="AX347" s="13" t="s">
        <v>76</v>
      </c>
      <c r="AY347" s="251" t="s">
        <v>137</v>
      </c>
    </row>
    <row r="348" s="14" customFormat="1">
      <c r="A348" s="14"/>
      <c r="B348" s="252"/>
      <c r="C348" s="253"/>
      <c r="D348" s="242" t="s">
        <v>147</v>
      </c>
      <c r="E348" s="254" t="s">
        <v>1</v>
      </c>
      <c r="F348" s="255" t="s">
        <v>150</v>
      </c>
      <c r="G348" s="253"/>
      <c r="H348" s="256">
        <v>7.4000000000000004</v>
      </c>
      <c r="I348" s="257"/>
      <c r="J348" s="253"/>
      <c r="K348" s="253"/>
      <c r="L348" s="258"/>
      <c r="M348" s="259"/>
      <c r="N348" s="260"/>
      <c r="O348" s="260"/>
      <c r="P348" s="260"/>
      <c r="Q348" s="260"/>
      <c r="R348" s="260"/>
      <c r="S348" s="260"/>
      <c r="T348" s="261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62" t="s">
        <v>147</v>
      </c>
      <c r="AU348" s="262" t="s">
        <v>85</v>
      </c>
      <c r="AV348" s="14" t="s">
        <v>138</v>
      </c>
      <c r="AW348" s="14" t="s">
        <v>32</v>
      </c>
      <c r="AX348" s="14" t="s">
        <v>76</v>
      </c>
      <c r="AY348" s="262" t="s">
        <v>137</v>
      </c>
    </row>
    <row r="349" s="15" customFormat="1">
      <c r="A349" s="15"/>
      <c r="B349" s="263"/>
      <c r="C349" s="264"/>
      <c r="D349" s="242" t="s">
        <v>147</v>
      </c>
      <c r="E349" s="265" t="s">
        <v>1</v>
      </c>
      <c r="F349" s="266" t="s">
        <v>151</v>
      </c>
      <c r="G349" s="264"/>
      <c r="H349" s="267">
        <v>7.4000000000000004</v>
      </c>
      <c r="I349" s="268"/>
      <c r="J349" s="264"/>
      <c r="K349" s="264"/>
      <c r="L349" s="269"/>
      <c r="M349" s="270"/>
      <c r="N349" s="271"/>
      <c r="O349" s="271"/>
      <c r="P349" s="271"/>
      <c r="Q349" s="271"/>
      <c r="R349" s="271"/>
      <c r="S349" s="271"/>
      <c r="T349" s="272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273" t="s">
        <v>147</v>
      </c>
      <c r="AU349" s="273" t="s">
        <v>85</v>
      </c>
      <c r="AV349" s="15" t="s">
        <v>145</v>
      </c>
      <c r="AW349" s="15" t="s">
        <v>32</v>
      </c>
      <c r="AX349" s="15" t="s">
        <v>83</v>
      </c>
      <c r="AY349" s="273" t="s">
        <v>137</v>
      </c>
    </row>
    <row r="350" s="2" customFormat="1" ht="21.75" customHeight="1">
      <c r="A350" s="39"/>
      <c r="B350" s="40"/>
      <c r="C350" s="274" t="s">
        <v>344</v>
      </c>
      <c r="D350" s="274" t="s">
        <v>181</v>
      </c>
      <c r="E350" s="275" t="s">
        <v>345</v>
      </c>
      <c r="F350" s="276" t="s">
        <v>346</v>
      </c>
      <c r="G350" s="277" t="s">
        <v>154</v>
      </c>
      <c r="H350" s="278">
        <v>7.548</v>
      </c>
      <c r="I350" s="279"/>
      <c r="J350" s="280">
        <f>ROUND(I350*H350,2)</f>
        <v>0</v>
      </c>
      <c r="K350" s="276" t="s">
        <v>144</v>
      </c>
      <c r="L350" s="281"/>
      <c r="M350" s="282" t="s">
        <v>1</v>
      </c>
      <c r="N350" s="283" t="s">
        <v>41</v>
      </c>
      <c r="O350" s="92"/>
      <c r="P350" s="236">
        <f>O350*H350</f>
        <v>0</v>
      </c>
      <c r="Q350" s="236">
        <v>0.084379999999999997</v>
      </c>
      <c r="R350" s="236">
        <f>Q350*H350</f>
        <v>0.63690024000000001</v>
      </c>
      <c r="S350" s="236">
        <v>0</v>
      </c>
      <c r="T350" s="237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38" t="s">
        <v>184</v>
      </c>
      <c r="AT350" s="238" t="s">
        <v>181</v>
      </c>
      <c r="AU350" s="238" t="s">
        <v>85</v>
      </c>
      <c r="AY350" s="18" t="s">
        <v>137</v>
      </c>
      <c r="BE350" s="239">
        <f>IF(N350="základní",J350,0)</f>
        <v>0</v>
      </c>
      <c r="BF350" s="239">
        <f>IF(N350="snížená",J350,0)</f>
        <v>0</v>
      </c>
      <c r="BG350" s="239">
        <f>IF(N350="zákl. přenesená",J350,0)</f>
        <v>0</v>
      </c>
      <c r="BH350" s="239">
        <f>IF(N350="sníž. přenesená",J350,0)</f>
        <v>0</v>
      </c>
      <c r="BI350" s="239">
        <f>IF(N350="nulová",J350,0)</f>
        <v>0</v>
      </c>
      <c r="BJ350" s="18" t="s">
        <v>83</v>
      </c>
      <c r="BK350" s="239">
        <f>ROUND(I350*H350,2)</f>
        <v>0</v>
      </c>
      <c r="BL350" s="18" t="s">
        <v>145</v>
      </c>
      <c r="BM350" s="238" t="s">
        <v>347</v>
      </c>
    </row>
    <row r="351" s="13" customFormat="1">
      <c r="A351" s="13"/>
      <c r="B351" s="240"/>
      <c r="C351" s="241"/>
      <c r="D351" s="242" t="s">
        <v>147</v>
      </c>
      <c r="E351" s="241"/>
      <c r="F351" s="244" t="s">
        <v>348</v>
      </c>
      <c r="G351" s="241"/>
      <c r="H351" s="245">
        <v>7.548</v>
      </c>
      <c r="I351" s="246"/>
      <c r="J351" s="241"/>
      <c r="K351" s="241"/>
      <c r="L351" s="247"/>
      <c r="M351" s="248"/>
      <c r="N351" s="249"/>
      <c r="O351" s="249"/>
      <c r="P351" s="249"/>
      <c r="Q351" s="249"/>
      <c r="R351" s="249"/>
      <c r="S351" s="249"/>
      <c r="T351" s="250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51" t="s">
        <v>147</v>
      </c>
      <c r="AU351" s="251" t="s">
        <v>85</v>
      </c>
      <c r="AV351" s="13" t="s">
        <v>85</v>
      </c>
      <c r="AW351" s="13" t="s">
        <v>4</v>
      </c>
      <c r="AX351" s="13" t="s">
        <v>83</v>
      </c>
      <c r="AY351" s="251" t="s">
        <v>137</v>
      </c>
    </row>
    <row r="352" s="12" customFormat="1" ht="22.8" customHeight="1">
      <c r="A352" s="12"/>
      <c r="B352" s="211"/>
      <c r="C352" s="212"/>
      <c r="D352" s="213" t="s">
        <v>75</v>
      </c>
      <c r="E352" s="225" t="s">
        <v>190</v>
      </c>
      <c r="F352" s="225" t="s">
        <v>349</v>
      </c>
      <c r="G352" s="212"/>
      <c r="H352" s="212"/>
      <c r="I352" s="215"/>
      <c r="J352" s="226">
        <f>BK352</f>
        <v>0</v>
      </c>
      <c r="K352" s="212"/>
      <c r="L352" s="217"/>
      <c r="M352" s="218"/>
      <c r="N352" s="219"/>
      <c r="O352" s="219"/>
      <c r="P352" s="220">
        <f>SUM(P353:P400)</f>
        <v>0</v>
      </c>
      <c r="Q352" s="219"/>
      <c r="R352" s="220">
        <f>SUM(R353:R400)</f>
        <v>0.00089049999999999991</v>
      </c>
      <c r="S352" s="219"/>
      <c r="T352" s="221">
        <f>SUM(T353:T400)</f>
        <v>8.6293310000000005</v>
      </c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R352" s="222" t="s">
        <v>83</v>
      </c>
      <c r="AT352" s="223" t="s">
        <v>75</v>
      </c>
      <c r="AU352" s="223" t="s">
        <v>83</v>
      </c>
      <c r="AY352" s="222" t="s">
        <v>137</v>
      </c>
      <c r="BK352" s="224">
        <f>SUM(BK353:BK400)</f>
        <v>0</v>
      </c>
    </row>
    <row r="353" s="2" customFormat="1" ht="16.5" customHeight="1">
      <c r="A353" s="39"/>
      <c r="B353" s="40"/>
      <c r="C353" s="227" t="s">
        <v>350</v>
      </c>
      <c r="D353" s="227" t="s">
        <v>140</v>
      </c>
      <c r="E353" s="228" t="s">
        <v>351</v>
      </c>
      <c r="F353" s="229" t="s">
        <v>352</v>
      </c>
      <c r="G353" s="230" t="s">
        <v>353</v>
      </c>
      <c r="H353" s="231">
        <v>1</v>
      </c>
      <c r="I353" s="232"/>
      <c r="J353" s="233">
        <f>ROUND(I353*H353,2)</f>
        <v>0</v>
      </c>
      <c r="K353" s="229" t="s">
        <v>1</v>
      </c>
      <c r="L353" s="45"/>
      <c r="M353" s="234" t="s">
        <v>1</v>
      </c>
      <c r="N353" s="235" t="s">
        <v>41</v>
      </c>
      <c r="O353" s="92"/>
      <c r="P353" s="236">
        <f>O353*H353</f>
        <v>0</v>
      </c>
      <c r="Q353" s="236">
        <v>0</v>
      </c>
      <c r="R353" s="236">
        <f>Q353*H353</f>
        <v>0</v>
      </c>
      <c r="S353" s="236">
        <v>0</v>
      </c>
      <c r="T353" s="237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38" t="s">
        <v>145</v>
      </c>
      <c r="AT353" s="238" t="s">
        <v>140</v>
      </c>
      <c r="AU353" s="238" t="s">
        <v>85</v>
      </c>
      <c r="AY353" s="18" t="s">
        <v>137</v>
      </c>
      <c r="BE353" s="239">
        <f>IF(N353="základní",J353,0)</f>
        <v>0</v>
      </c>
      <c r="BF353" s="239">
        <f>IF(N353="snížená",J353,0)</f>
        <v>0</v>
      </c>
      <c r="BG353" s="239">
        <f>IF(N353="zákl. přenesená",J353,0)</f>
        <v>0</v>
      </c>
      <c r="BH353" s="239">
        <f>IF(N353="sníž. přenesená",J353,0)</f>
        <v>0</v>
      </c>
      <c r="BI353" s="239">
        <f>IF(N353="nulová",J353,0)</f>
        <v>0</v>
      </c>
      <c r="BJ353" s="18" t="s">
        <v>83</v>
      </c>
      <c r="BK353" s="239">
        <f>ROUND(I353*H353,2)</f>
        <v>0</v>
      </c>
      <c r="BL353" s="18" t="s">
        <v>145</v>
      </c>
      <c r="BM353" s="238" t="s">
        <v>354</v>
      </c>
    </row>
    <row r="354" s="2" customFormat="1" ht="24.15" customHeight="1">
      <c r="A354" s="39"/>
      <c r="B354" s="40"/>
      <c r="C354" s="227" t="s">
        <v>355</v>
      </c>
      <c r="D354" s="227" t="s">
        <v>140</v>
      </c>
      <c r="E354" s="228" t="s">
        <v>356</v>
      </c>
      <c r="F354" s="229" t="s">
        <v>357</v>
      </c>
      <c r="G354" s="230" t="s">
        <v>358</v>
      </c>
      <c r="H354" s="231">
        <v>1</v>
      </c>
      <c r="I354" s="232"/>
      <c r="J354" s="233">
        <f>ROUND(I354*H354,2)</f>
        <v>0</v>
      </c>
      <c r="K354" s="229" t="s">
        <v>1</v>
      </c>
      <c r="L354" s="45"/>
      <c r="M354" s="234" t="s">
        <v>1</v>
      </c>
      <c r="N354" s="235" t="s">
        <v>41</v>
      </c>
      <c r="O354" s="92"/>
      <c r="P354" s="236">
        <f>O354*H354</f>
        <v>0</v>
      </c>
      <c r="Q354" s="236">
        <v>0</v>
      </c>
      <c r="R354" s="236">
        <f>Q354*H354</f>
        <v>0</v>
      </c>
      <c r="S354" s="236">
        <v>0</v>
      </c>
      <c r="T354" s="237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38" t="s">
        <v>145</v>
      </c>
      <c r="AT354" s="238" t="s">
        <v>140</v>
      </c>
      <c r="AU354" s="238" t="s">
        <v>85</v>
      </c>
      <c r="AY354" s="18" t="s">
        <v>137</v>
      </c>
      <c r="BE354" s="239">
        <f>IF(N354="základní",J354,0)</f>
        <v>0</v>
      </c>
      <c r="BF354" s="239">
        <f>IF(N354="snížená",J354,0)</f>
        <v>0</v>
      </c>
      <c r="BG354" s="239">
        <f>IF(N354="zákl. přenesená",J354,0)</f>
        <v>0</v>
      </c>
      <c r="BH354" s="239">
        <f>IF(N354="sníž. přenesená",J354,0)</f>
        <v>0</v>
      </c>
      <c r="BI354" s="239">
        <f>IF(N354="nulová",J354,0)</f>
        <v>0</v>
      </c>
      <c r="BJ354" s="18" t="s">
        <v>83</v>
      </c>
      <c r="BK354" s="239">
        <f>ROUND(I354*H354,2)</f>
        <v>0</v>
      </c>
      <c r="BL354" s="18" t="s">
        <v>145</v>
      </c>
      <c r="BM354" s="238" t="s">
        <v>359</v>
      </c>
    </row>
    <row r="355" s="2" customFormat="1" ht="16.5" customHeight="1">
      <c r="A355" s="39"/>
      <c r="B355" s="40"/>
      <c r="C355" s="227" t="s">
        <v>360</v>
      </c>
      <c r="D355" s="227" t="s">
        <v>140</v>
      </c>
      <c r="E355" s="228" t="s">
        <v>361</v>
      </c>
      <c r="F355" s="229" t="s">
        <v>362</v>
      </c>
      <c r="G355" s="230" t="s">
        <v>363</v>
      </c>
      <c r="H355" s="231">
        <v>40</v>
      </c>
      <c r="I355" s="232"/>
      <c r="J355" s="233">
        <f>ROUND(I355*H355,2)</f>
        <v>0</v>
      </c>
      <c r="K355" s="229" t="s">
        <v>1</v>
      </c>
      <c r="L355" s="45"/>
      <c r="M355" s="234" t="s">
        <v>1</v>
      </c>
      <c r="N355" s="235" t="s">
        <v>41</v>
      </c>
      <c r="O355" s="92"/>
      <c r="P355" s="236">
        <f>O355*H355</f>
        <v>0</v>
      </c>
      <c r="Q355" s="236">
        <v>0</v>
      </c>
      <c r="R355" s="236">
        <f>Q355*H355</f>
        <v>0</v>
      </c>
      <c r="S355" s="236">
        <v>0</v>
      </c>
      <c r="T355" s="237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38" t="s">
        <v>145</v>
      </c>
      <c r="AT355" s="238" t="s">
        <v>140</v>
      </c>
      <c r="AU355" s="238" t="s">
        <v>85</v>
      </c>
      <c r="AY355" s="18" t="s">
        <v>137</v>
      </c>
      <c r="BE355" s="239">
        <f>IF(N355="základní",J355,0)</f>
        <v>0</v>
      </c>
      <c r="BF355" s="239">
        <f>IF(N355="snížená",J355,0)</f>
        <v>0</v>
      </c>
      <c r="BG355" s="239">
        <f>IF(N355="zákl. přenesená",J355,0)</f>
        <v>0</v>
      </c>
      <c r="BH355" s="239">
        <f>IF(N355="sníž. přenesená",J355,0)</f>
        <v>0</v>
      </c>
      <c r="BI355" s="239">
        <f>IF(N355="nulová",J355,0)</f>
        <v>0</v>
      </c>
      <c r="BJ355" s="18" t="s">
        <v>83</v>
      </c>
      <c r="BK355" s="239">
        <f>ROUND(I355*H355,2)</f>
        <v>0</v>
      </c>
      <c r="BL355" s="18" t="s">
        <v>145</v>
      </c>
      <c r="BM355" s="238" t="s">
        <v>364</v>
      </c>
    </row>
    <row r="356" s="2" customFormat="1" ht="33" customHeight="1">
      <c r="A356" s="39"/>
      <c r="B356" s="40"/>
      <c r="C356" s="227" t="s">
        <v>365</v>
      </c>
      <c r="D356" s="227" t="s">
        <v>140</v>
      </c>
      <c r="E356" s="228" t="s">
        <v>366</v>
      </c>
      <c r="F356" s="229" t="s">
        <v>367</v>
      </c>
      <c r="G356" s="230" t="s">
        <v>154</v>
      </c>
      <c r="H356" s="231">
        <v>493.10000000000002</v>
      </c>
      <c r="I356" s="232"/>
      <c r="J356" s="233">
        <f>ROUND(I356*H356,2)</f>
        <v>0</v>
      </c>
      <c r="K356" s="229" t="s">
        <v>144</v>
      </c>
      <c r="L356" s="45"/>
      <c r="M356" s="234" t="s">
        <v>1</v>
      </c>
      <c r="N356" s="235" t="s">
        <v>41</v>
      </c>
      <c r="O356" s="92"/>
      <c r="P356" s="236">
        <f>O356*H356</f>
        <v>0</v>
      </c>
      <c r="Q356" s="236">
        <v>0</v>
      </c>
      <c r="R356" s="236">
        <f>Q356*H356</f>
        <v>0</v>
      </c>
      <c r="S356" s="236">
        <v>0</v>
      </c>
      <c r="T356" s="237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38" t="s">
        <v>145</v>
      </c>
      <c r="AT356" s="238" t="s">
        <v>140</v>
      </c>
      <c r="AU356" s="238" t="s">
        <v>85</v>
      </c>
      <c r="AY356" s="18" t="s">
        <v>137</v>
      </c>
      <c r="BE356" s="239">
        <f>IF(N356="základní",J356,0)</f>
        <v>0</v>
      </c>
      <c r="BF356" s="239">
        <f>IF(N356="snížená",J356,0)</f>
        <v>0</v>
      </c>
      <c r="BG356" s="239">
        <f>IF(N356="zákl. přenesená",J356,0)</f>
        <v>0</v>
      </c>
      <c r="BH356" s="239">
        <f>IF(N356="sníž. přenesená",J356,0)</f>
        <v>0</v>
      </c>
      <c r="BI356" s="239">
        <f>IF(N356="nulová",J356,0)</f>
        <v>0</v>
      </c>
      <c r="BJ356" s="18" t="s">
        <v>83</v>
      </c>
      <c r="BK356" s="239">
        <f>ROUND(I356*H356,2)</f>
        <v>0</v>
      </c>
      <c r="BL356" s="18" t="s">
        <v>145</v>
      </c>
      <c r="BM356" s="238" t="s">
        <v>368</v>
      </c>
    </row>
    <row r="357" s="13" customFormat="1">
      <c r="A357" s="13"/>
      <c r="B357" s="240"/>
      <c r="C357" s="241"/>
      <c r="D357" s="242" t="s">
        <v>147</v>
      </c>
      <c r="E357" s="243" t="s">
        <v>1</v>
      </c>
      <c r="F357" s="244" t="s">
        <v>369</v>
      </c>
      <c r="G357" s="241"/>
      <c r="H357" s="245">
        <v>493.10000000000002</v>
      </c>
      <c r="I357" s="246"/>
      <c r="J357" s="241"/>
      <c r="K357" s="241"/>
      <c r="L357" s="247"/>
      <c r="M357" s="248"/>
      <c r="N357" s="249"/>
      <c r="O357" s="249"/>
      <c r="P357" s="249"/>
      <c r="Q357" s="249"/>
      <c r="R357" s="249"/>
      <c r="S357" s="249"/>
      <c r="T357" s="250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51" t="s">
        <v>147</v>
      </c>
      <c r="AU357" s="251" t="s">
        <v>85</v>
      </c>
      <c r="AV357" s="13" t="s">
        <v>85</v>
      </c>
      <c r="AW357" s="13" t="s">
        <v>32</v>
      </c>
      <c r="AX357" s="13" t="s">
        <v>76</v>
      </c>
      <c r="AY357" s="251" t="s">
        <v>137</v>
      </c>
    </row>
    <row r="358" s="14" customFormat="1">
      <c r="A358" s="14"/>
      <c r="B358" s="252"/>
      <c r="C358" s="253"/>
      <c r="D358" s="242" t="s">
        <v>147</v>
      </c>
      <c r="E358" s="254" t="s">
        <v>1</v>
      </c>
      <c r="F358" s="255" t="s">
        <v>150</v>
      </c>
      <c r="G358" s="253"/>
      <c r="H358" s="256">
        <v>493.10000000000002</v>
      </c>
      <c r="I358" s="257"/>
      <c r="J358" s="253"/>
      <c r="K358" s="253"/>
      <c r="L358" s="258"/>
      <c r="M358" s="259"/>
      <c r="N358" s="260"/>
      <c r="O358" s="260"/>
      <c r="P358" s="260"/>
      <c r="Q358" s="260"/>
      <c r="R358" s="260"/>
      <c r="S358" s="260"/>
      <c r="T358" s="261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62" t="s">
        <v>147</v>
      </c>
      <c r="AU358" s="262" t="s">
        <v>85</v>
      </c>
      <c r="AV358" s="14" t="s">
        <v>138</v>
      </c>
      <c r="AW358" s="14" t="s">
        <v>32</v>
      </c>
      <c r="AX358" s="14" t="s">
        <v>76</v>
      </c>
      <c r="AY358" s="262" t="s">
        <v>137</v>
      </c>
    </row>
    <row r="359" s="15" customFormat="1">
      <c r="A359" s="15"/>
      <c r="B359" s="263"/>
      <c r="C359" s="264"/>
      <c r="D359" s="242" t="s">
        <v>147</v>
      </c>
      <c r="E359" s="265" t="s">
        <v>1</v>
      </c>
      <c r="F359" s="266" t="s">
        <v>151</v>
      </c>
      <c r="G359" s="264"/>
      <c r="H359" s="267">
        <v>493.10000000000002</v>
      </c>
      <c r="I359" s="268"/>
      <c r="J359" s="264"/>
      <c r="K359" s="264"/>
      <c r="L359" s="269"/>
      <c r="M359" s="270"/>
      <c r="N359" s="271"/>
      <c r="O359" s="271"/>
      <c r="P359" s="271"/>
      <c r="Q359" s="271"/>
      <c r="R359" s="271"/>
      <c r="S359" s="271"/>
      <c r="T359" s="272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T359" s="273" t="s">
        <v>147</v>
      </c>
      <c r="AU359" s="273" t="s">
        <v>85</v>
      </c>
      <c r="AV359" s="15" t="s">
        <v>145</v>
      </c>
      <c r="AW359" s="15" t="s">
        <v>32</v>
      </c>
      <c r="AX359" s="15" t="s">
        <v>83</v>
      </c>
      <c r="AY359" s="273" t="s">
        <v>137</v>
      </c>
    </row>
    <row r="360" s="2" customFormat="1" ht="37.8" customHeight="1">
      <c r="A360" s="39"/>
      <c r="B360" s="40"/>
      <c r="C360" s="227" t="s">
        <v>370</v>
      </c>
      <c r="D360" s="227" t="s">
        <v>140</v>
      </c>
      <c r="E360" s="228" t="s">
        <v>371</v>
      </c>
      <c r="F360" s="229" t="s">
        <v>372</v>
      </c>
      <c r="G360" s="230" t="s">
        <v>154</v>
      </c>
      <c r="H360" s="231">
        <v>29586</v>
      </c>
      <c r="I360" s="232"/>
      <c r="J360" s="233">
        <f>ROUND(I360*H360,2)</f>
        <v>0</v>
      </c>
      <c r="K360" s="229" t="s">
        <v>144</v>
      </c>
      <c r="L360" s="45"/>
      <c r="M360" s="234" t="s">
        <v>1</v>
      </c>
      <c r="N360" s="235" t="s">
        <v>41</v>
      </c>
      <c r="O360" s="92"/>
      <c r="P360" s="236">
        <f>O360*H360</f>
        <v>0</v>
      </c>
      <c r="Q360" s="236">
        <v>0</v>
      </c>
      <c r="R360" s="236">
        <f>Q360*H360</f>
        <v>0</v>
      </c>
      <c r="S360" s="236">
        <v>0</v>
      </c>
      <c r="T360" s="237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38" t="s">
        <v>145</v>
      </c>
      <c r="AT360" s="238" t="s">
        <v>140</v>
      </c>
      <c r="AU360" s="238" t="s">
        <v>85</v>
      </c>
      <c r="AY360" s="18" t="s">
        <v>137</v>
      </c>
      <c r="BE360" s="239">
        <f>IF(N360="základní",J360,0)</f>
        <v>0</v>
      </c>
      <c r="BF360" s="239">
        <f>IF(N360="snížená",J360,0)</f>
        <v>0</v>
      </c>
      <c r="BG360" s="239">
        <f>IF(N360="zákl. přenesená",J360,0)</f>
        <v>0</v>
      </c>
      <c r="BH360" s="239">
        <f>IF(N360="sníž. přenesená",J360,0)</f>
        <v>0</v>
      </c>
      <c r="BI360" s="239">
        <f>IF(N360="nulová",J360,0)</f>
        <v>0</v>
      </c>
      <c r="BJ360" s="18" t="s">
        <v>83</v>
      </c>
      <c r="BK360" s="239">
        <f>ROUND(I360*H360,2)</f>
        <v>0</v>
      </c>
      <c r="BL360" s="18" t="s">
        <v>145</v>
      </c>
      <c r="BM360" s="238" t="s">
        <v>373</v>
      </c>
    </row>
    <row r="361" s="13" customFormat="1">
      <c r="A361" s="13"/>
      <c r="B361" s="240"/>
      <c r="C361" s="241"/>
      <c r="D361" s="242" t="s">
        <v>147</v>
      </c>
      <c r="E361" s="241"/>
      <c r="F361" s="244" t="s">
        <v>374</v>
      </c>
      <c r="G361" s="241"/>
      <c r="H361" s="245">
        <v>29586</v>
      </c>
      <c r="I361" s="246"/>
      <c r="J361" s="241"/>
      <c r="K361" s="241"/>
      <c r="L361" s="247"/>
      <c r="M361" s="248"/>
      <c r="N361" s="249"/>
      <c r="O361" s="249"/>
      <c r="P361" s="249"/>
      <c r="Q361" s="249"/>
      <c r="R361" s="249"/>
      <c r="S361" s="249"/>
      <c r="T361" s="250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51" t="s">
        <v>147</v>
      </c>
      <c r="AU361" s="251" t="s">
        <v>85</v>
      </c>
      <c r="AV361" s="13" t="s">
        <v>85</v>
      </c>
      <c r="AW361" s="13" t="s">
        <v>4</v>
      </c>
      <c r="AX361" s="13" t="s">
        <v>83</v>
      </c>
      <c r="AY361" s="251" t="s">
        <v>137</v>
      </c>
    </row>
    <row r="362" s="2" customFormat="1" ht="33" customHeight="1">
      <c r="A362" s="39"/>
      <c r="B362" s="40"/>
      <c r="C362" s="227" t="s">
        <v>375</v>
      </c>
      <c r="D362" s="227" t="s">
        <v>140</v>
      </c>
      <c r="E362" s="228" t="s">
        <v>376</v>
      </c>
      <c r="F362" s="229" t="s">
        <v>377</v>
      </c>
      <c r="G362" s="230" t="s">
        <v>154</v>
      </c>
      <c r="H362" s="231">
        <v>493.10000000000002</v>
      </c>
      <c r="I362" s="232"/>
      <c r="J362" s="233">
        <f>ROUND(I362*H362,2)</f>
        <v>0</v>
      </c>
      <c r="K362" s="229" t="s">
        <v>144</v>
      </c>
      <c r="L362" s="45"/>
      <c r="M362" s="234" t="s">
        <v>1</v>
      </c>
      <c r="N362" s="235" t="s">
        <v>41</v>
      </c>
      <c r="O362" s="92"/>
      <c r="P362" s="236">
        <f>O362*H362</f>
        <v>0</v>
      </c>
      <c r="Q362" s="236">
        <v>0</v>
      </c>
      <c r="R362" s="236">
        <f>Q362*H362</f>
        <v>0</v>
      </c>
      <c r="S362" s="236">
        <v>0</v>
      </c>
      <c r="T362" s="237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38" t="s">
        <v>145</v>
      </c>
      <c r="AT362" s="238" t="s">
        <v>140</v>
      </c>
      <c r="AU362" s="238" t="s">
        <v>85</v>
      </c>
      <c r="AY362" s="18" t="s">
        <v>137</v>
      </c>
      <c r="BE362" s="239">
        <f>IF(N362="základní",J362,0)</f>
        <v>0</v>
      </c>
      <c r="BF362" s="239">
        <f>IF(N362="snížená",J362,0)</f>
        <v>0</v>
      </c>
      <c r="BG362" s="239">
        <f>IF(N362="zákl. přenesená",J362,0)</f>
        <v>0</v>
      </c>
      <c r="BH362" s="239">
        <f>IF(N362="sníž. přenesená",J362,0)</f>
        <v>0</v>
      </c>
      <c r="BI362" s="239">
        <f>IF(N362="nulová",J362,0)</f>
        <v>0</v>
      </c>
      <c r="BJ362" s="18" t="s">
        <v>83</v>
      </c>
      <c r="BK362" s="239">
        <f>ROUND(I362*H362,2)</f>
        <v>0</v>
      </c>
      <c r="BL362" s="18" t="s">
        <v>145</v>
      </c>
      <c r="BM362" s="238" t="s">
        <v>378</v>
      </c>
    </row>
    <row r="363" s="2" customFormat="1" ht="16.5" customHeight="1">
      <c r="A363" s="39"/>
      <c r="B363" s="40"/>
      <c r="C363" s="227" t="s">
        <v>379</v>
      </c>
      <c r="D363" s="227" t="s">
        <v>140</v>
      </c>
      <c r="E363" s="228" t="s">
        <v>380</v>
      </c>
      <c r="F363" s="229" t="s">
        <v>381</v>
      </c>
      <c r="G363" s="230" t="s">
        <v>154</v>
      </c>
      <c r="H363" s="231">
        <v>493.10000000000002</v>
      </c>
      <c r="I363" s="232"/>
      <c r="J363" s="233">
        <f>ROUND(I363*H363,2)</f>
        <v>0</v>
      </c>
      <c r="K363" s="229" t="s">
        <v>144</v>
      </c>
      <c r="L363" s="45"/>
      <c r="M363" s="234" t="s">
        <v>1</v>
      </c>
      <c r="N363" s="235" t="s">
        <v>41</v>
      </c>
      <c r="O363" s="92"/>
      <c r="P363" s="236">
        <f>O363*H363</f>
        <v>0</v>
      </c>
      <c r="Q363" s="236">
        <v>0</v>
      </c>
      <c r="R363" s="236">
        <f>Q363*H363</f>
        <v>0</v>
      </c>
      <c r="S363" s="236">
        <v>0</v>
      </c>
      <c r="T363" s="237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38" t="s">
        <v>145</v>
      </c>
      <c r="AT363" s="238" t="s">
        <v>140</v>
      </c>
      <c r="AU363" s="238" t="s">
        <v>85</v>
      </c>
      <c r="AY363" s="18" t="s">
        <v>137</v>
      </c>
      <c r="BE363" s="239">
        <f>IF(N363="základní",J363,0)</f>
        <v>0</v>
      </c>
      <c r="BF363" s="239">
        <f>IF(N363="snížená",J363,0)</f>
        <v>0</v>
      </c>
      <c r="BG363" s="239">
        <f>IF(N363="zákl. přenesená",J363,0)</f>
        <v>0</v>
      </c>
      <c r="BH363" s="239">
        <f>IF(N363="sníž. přenesená",J363,0)</f>
        <v>0</v>
      </c>
      <c r="BI363" s="239">
        <f>IF(N363="nulová",J363,0)</f>
        <v>0</v>
      </c>
      <c r="BJ363" s="18" t="s">
        <v>83</v>
      </c>
      <c r="BK363" s="239">
        <f>ROUND(I363*H363,2)</f>
        <v>0</v>
      </c>
      <c r="BL363" s="18" t="s">
        <v>145</v>
      </c>
      <c r="BM363" s="238" t="s">
        <v>382</v>
      </c>
    </row>
    <row r="364" s="2" customFormat="1" ht="16.5" customHeight="1">
      <c r="A364" s="39"/>
      <c r="B364" s="40"/>
      <c r="C364" s="227" t="s">
        <v>383</v>
      </c>
      <c r="D364" s="227" t="s">
        <v>140</v>
      </c>
      <c r="E364" s="228" t="s">
        <v>384</v>
      </c>
      <c r="F364" s="229" t="s">
        <v>385</v>
      </c>
      <c r="G364" s="230" t="s">
        <v>154</v>
      </c>
      <c r="H364" s="231">
        <v>29586</v>
      </c>
      <c r="I364" s="232"/>
      <c r="J364" s="233">
        <f>ROUND(I364*H364,2)</f>
        <v>0</v>
      </c>
      <c r="K364" s="229" t="s">
        <v>144</v>
      </c>
      <c r="L364" s="45"/>
      <c r="M364" s="234" t="s">
        <v>1</v>
      </c>
      <c r="N364" s="235" t="s">
        <v>41</v>
      </c>
      <c r="O364" s="92"/>
      <c r="P364" s="236">
        <f>O364*H364</f>
        <v>0</v>
      </c>
      <c r="Q364" s="236">
        <v>0</v>
      </c>
      <c r="R364" s="236">
        <f>Q364*H364</f>
        <v>0</v>
      </c>
      <c r="S364" s="236">
        <v>0</v>
      </c>
      <c r="T364" s="237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38" t="s">
        <v>145</v>
      </c>
      <c r="AT364" s="238" t="s">
        <v>140</v>
      </c>
      <c r="AU364" s="238" t="s">
        <v>85</v>
      </c>
      <c r="AY364" s="18" t="s">
        <v>137</v>
      </c>
      <c r="BE364" s="239">
        <f>IF(N364="základní",J364,0)</f>
        <v>0</v>
      </c>
      <c r="BF364" s="239">
        <f>IF(N364="snížená",J364,0)</f>
        <v>0</v>
      </c>
      <c r="BG364" s="239">
        <f>IF(N364="zákl. přenesená",J364,0)</f>
        <v>0</v>
      </c>
      <c r="BH364" s="239">
        <f>IF(N364="sníž. přenesená",J364,0)</f>
        <v>0</v>
      </c>
      <c r="BI364" s="239">
        <f>IF(N364="nulová",J364,0)</f>
        <v>0</v>
      </c>
      <c r="BJ364" s="18" t="s">
        <v>83</v>
      </c>
      <c r="BK364" s="239">
        <f>ROUND(I364*H364,2)</f>
        <v>0</v>
      </c>
      <c r="BL364" s="18" t="s">
        <v>145</v>
      </c>
      <c r="BM364" s="238" t="s">
        <v>386</v>
      </c>
    </row>
    <row r="365" s="13" customFormat="1">
      <c r="A365" s="13"/>
      <c r="B365" s="240"/>
      <c r="C365" s="241"/>
      <c r="D365" s="242" t="s">
        <v>147</v>
      </c>
      <c r="E365" s="241"/>
      <c r="F365" s="244" t="s">
        <v>374</v>
      </c>
      <c r="G365" s="241"/>
      <c r="H365" s="245">
        <v>29586</v>
      </c>
      <c r="I365" s="246"/>
      <c r="J365" s="241"/>
      <c r="K365" s="241"/>
      <c r="L365" s="247"/>
      <c r="M365" s="248"/>
      <c r="N365" s="249"/>
      <c r="O365" s="249"/>
      <c r="P365" s="249"/>
      <c r="Q365" s="249"/>
      <c r="R365" s="249"/>
      <c r="S365" s="249"/>
      <c r="T365" s="250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51" t="s">
        <v>147</v>
      </c>
      <c r="AU365" s="251" t="s">
        <v>85</v>
      </c>
      <c r="AV365" s="13" t="s">
        <v>85</v>
      </c>
      <c r="AW365" s="13" t="s">
        <v>4</v>
      </c>
      <c r="AX365" s="13" t="s">
        <v>83</v>
      </c>
      <c r="AY365" s="251" t="s">
        <v>137</v>
      </c>
    </row>
    <row r="366" s="2" customFormat="1" ht="21.75" customHeight="1">
      <c r="A366" s="39"/>
      <c r="B366" s="40"/>
      <c r="C366" s="227" t="s">
        <v>387</v>
      </c>
      <c r="D366" s="227" t="s">
        <v>140</v>
      </c>
      <c r="E366" s="228" t="s">
        <v>388</v>
      </c>
      <c r="F366" s="229" t="s">
        <v>389</v>
      </c>
      <c r="G366" s="230" t="s">
        <v>154</v>
      </c>
      <c r="H366" s="231">
        <v>493.10000000000002</v>
      </c>
      <c r="I366" s="232"/>
      <c r="J366" s="233">
        <f>ROUND(I366*H366,2)</f>
        <v>0</v>
      </c>
      <c r="K366" s="229" t="s">
        <v>144</v>
      </c>
      <c r="L366" s="45"/>
      <c r="M366" s="234" t="s">
        <v>1</v>
      </c>
      <c r="N366" s="235" t="s">
        <v>41</v>
      </c>
      <c r="O366" s="92"/>
      <c r="P366" s="236">
        <f>O366*H366</f>
        <v>0</v>
      </c>
      <c r="Q366" s="236">
        <v>0</v>
      </c>
      <c r="R366" s="236">
        <f>Q366*H366</f>
        <v>0</v>
      </c>
      <c r="S366" s="236">
        <v>0</v>
      </c>
      <c r="T366" s="237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38" t="s">
        <v>145</v>
      </c>
      <c r="AT366" s="238" t="s">
        <v>140</v>
      </c>
      <c r="AU366" s="238" t="s">
        <v>85</v>
      </c>
      <c r="AY366" s="18" t="s">
        <v>137</v>
      </c>
      <c r="BE366" s="239">
        <f>IF(N366="základní",J366,0)</f>
        <v>0</v>
      </c>
      <c r="BF366" s="239">
        <f>IF(N366="snížená",J366,0)</f>
        <v>0</v>
      </c>
      <c r="BG366" s="239">
        <f>IF(N366="zákl. přenesená",J366,0)</f>
        <v>0</v>
      </c>
      <c r="BH366" s="239">
        <f>IF(N366="sníž. přenesená",J366,0)</f>
        <v>0</v>
      </c>
      <c r="BI366" s="239">
        <f>IF(N366="nulová",J366,0)</f>
        <v>0</v>
      </c>
      <c r="BJ366" s="18" t="s">
        <v>83</v>
      </c>
      <c r="BK366" s="239">
        <f>ROUND(I366*H366,2)</f>
        <v>0</v>
      </c>
      <c r="BL366" s="18" t="s">
        <v>145</v>
      </c>
      <c r="BM366" s="238" t="s">
        <v>390</v>
      </c>
    </row>
    <row r="367" s="2" customFormat="1" ht="33" customHeight="1">
      <c r="A367" s="39"/>
      <c r="B367" s="40"/>
      <c r="C367" s="227" t="s">
        <v>391</v>
      </c>
      <c r="D367" s="227" t="s">
        <v>140</v>
      </c>
      <c r="E367" s="228" t="s">
        <v>392</v>
      </c>
      <c r="F367" s="229" t="s">
        <v>393</v>
      </c>
      <c r="G367" s="230" t="s">
        <v>154</v>
      </c>
      <c r="H367" s="231">
        <v>6.8499999999999996</v>
      </c>
      <c r="I367" s="232"/>
      <c r="J367" s="233">
        <f>ROUND(I367*H367,2)</f>
        <v>0</v>
      </c>
      <c r="K367" s="229" t="s">
        <v>144</v>
      </c>
      <c r="L367" s="45"/>
      <c r="M367" s="234" t="s">
        <v>1</v>
      </c>
      <c r="N367" s="235" t="s">
        <v>41</v>
      </c>
      <c r="O367" s="92"/>
      <c r="P367" s="236">
        <f>O367*H367</f>
        <v>0</v>
      </c>
      <c r="Q367" s="236">
        <v>0.00012999999999999999</v>
      </c>
      <c r="R367" s="236">
        <f>Q367*H367</f>
        <v>0.00089049999999999991</v>
      </c>
      <c r="S367" s="236">
        <v>0</v>
      </c>
      <c r="T367" s="237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38" t="s">
        <v>145</v>
      </c>
      <c r="AT367" s="238" t="s">
        <v>140</v>
      </c>
      <c r="AU367" s="238" t="s">
        <v>85</v>
      </c>
      <c r="AY367" s="18" t="s">
        <v>137</v>
      </c>
      <c r="BE367" s="239">
        <f>IF(N367="základní",J367,0)</f>
        <v>0</v>
      </c>
      <c r="BF367" s="239">
        <f>IF(N367="snížená",J367,0)</f>
        <v>0</v>
      </c>
      <c r="BG367" s="239">
        <f>IF(N367="zákl. přenesená",J367,0)</f>
        <v>0</v>
      </c>
      <c r="BH367" s="239">
        <f>IF(N367="sníž. přenesená",J367,0)</f>
        <v>0</v>
      </c>
      <c r="BI367" s="239">
        <f>IF(N367="nulová",J367,0)</f>
        <v>0</v>
      </c>
      <c r="BJ367" s="18" t="s">
        <v>83</v>
      </c>
      <c r="BK367" s="239">
        <f>ROUND(I367*H367,2)</f>
        <v>0</v>
      </c>
      <c r="BL367" s="18" t="s">
        <v>145</v>
      </c>
      <c r="BM367" s="238" t="s">
        <v>394</v>
      </c>
    </row>
    <row r="368" s="2" customFormat="1" ht="33" customHeight="1">
      <c r="A368" s="39"/>
      <c r="B368" s="40"/>
      <c r="C368" s="227" t="s">
        <v>395</v>
      </c>
      <c r="D368" s="227" t="s">
        <v>140</v>
      </c>
      <c r="E368" s="228" t="s">
        <v>396</v>
      </c>
      <c r="F368" s="229" t="s">
        <v>397</v>
      </c>
      <c r="G368" s="230" t="s">
        <v>143</v>
      </c>
      <c r="H368" s="231">
        <v>1.9270000000000001</v>
      </c>
      <c r="I368" s="232"/>
      <c r="J368" s="233">
        <f>ROUND(I368*H368,2)</f>
        <v>0</v>
      </c>
      <c r="K368" s="229" t="s">
        <v>144</v>
      </c>
      <c r="L368" s="45"/>
      <c r="M368" s="234" t="s">
        <v>1</v>
      </c>
      <c r="N368" s="235" t="s">
        <v>41</v>
      </c>
      <c r="O368" s="92"/>
      <c r="P368" s="236">
        <f>O368*H368</f>
        <v>0</v>
      </c>
      <c r="Q368" s="236">
        <v>0</v>
      </c>
      <c r="R368" s="236">
        <f>Q368*H368</f>
        <v>0</v>
      </c>
      <c r="S368" s="236">
        <v>1.5940000000000001</v>
      </c>
      <c r="T368" s="237">
        <f>S368*H368</f>
        <v>3.0716380000000001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38" t="s">
        <v>145</v>
      </c>
      <c r="AT368" s="238" t="s">
        <v>140</v>
      </c>
      <c r="AU368" s="238" t="s">
        <v>85</v>
      </c>
      <c r="AY368" s="18" t="s">
        <v>137</v>
      </c>
      <c r="BE368" s="239">
        <f>IF(N368="základní",J368,0)</f>
        <v>0</v>
      </c>
      <c r="BF368" s="239">
        <f>IF(N368="snížená",J368,0)</f>
        <v>0</v>
      </c>
      <c r="BG368" s="239">
        <f>IF(N368="zákl. přenesená",J368,0)</f>
        <v>0</v>
      </c>
      <c r="BH368" s="239">
        <f>IF(N368="sníž. přenesená",J368,0)</f>
        <v>0</v>
      </c>
      <c r="BI368" s="239">
        <f>IF(N368="nulová",J368,0)</f>
        <v>0</v>
      </c>
      <c r="BJ368" s="18" t="s">
        <v>83</v>
      </c>
      <c r="BK368" s="239">
        <f>ROUND(I368*H368,2)</f>
        <v>0</v>
      </c>
      <c r="BL368" s="18" t="s">
        <v>145</v>
      </c>
      <c r="BM368" s="238" t="s">
        <v>398</v>
      </c>
    </row>
    <row r="369" s="13" customFormat="1">
      <c r="A369" s="13"/>
      <c r="B369" s="240"/>
      <c r="C369" s="241"/>
      <c r="D369" s="242" t="s">
        <v>147</v>
      </c>
      <c r="E369" s="243" t="s">
        <v>1</v>
      </c>
      <c r="F369" s="244" t="s">
        <v>148</v>
      </c>
      <c r="G369" s="241"/>
      <c r="H369" s="245">
        <v>1.081</v>
      </c>
      <c r="I369" s="246"/>
      <c r="J369" s="241"/>
      <c r="K369" s="241"/>
      <c r="L369" s="247"/>
      <c r="M369" s="248"/>
      <c r="N369" s="249"/>
      <c r="O369" s="249"/>
      <c r="P369" s="249"/>
      <c r="Q369" s="249"/>
      <c r="R369" s="249"/>
      <c r="S369" s="249"/>
      <c r="T369" s="250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51" t="s">
        <v>147</v>
      </c>
      <c r="AU369" s="251" t="s">
        <v>85</v>
      </c>
      <c r="AV369" s="13" t="s">
        <v>85</v>
      </c>
      <c r="AW369" s="13" t="s">
        <v>32</v>
      </c>
      <c r="AX369" s="13" t="s">
        <v>76</v>
      </c>
      <c r="AY369" s="251" t="s">
        <v>137</v>
      </c>
    </row>
    <row r="370" s="13" customFormat="1">
      <c r="A370" s="13"/>
      <c r="B370" s="240"/>
      <c r="C370" s="241"/>
      <c r="D370" s="242" t="s">
        <v>147</v>
      </c>
      <c r="E370" s="243" t="s">
        <v>1</v>
      </c>
      <c r="F370" s="244" t="s">
        <v>149</v>
      </c>
      <c r="G370" s="241"/>
      <c r="H370" s="245">
        <v>0.84599999999999997</v>
      </c>
      <c r="I370" s="246"/>
      <c r="J370" s="241"/>
      <c r="K370" s="241"/>
      <c r="L370" s="247"/>
      <c r="M370" s="248"/>
      <c r="N370" s="249"/>
      <c r="O370" s="249"/>
      <c r="P370" s="249"/>
      <c r="Q370" s="249"/>
      <c r="R370" s="249"/>
      <c r="S370" s="249"/>
      <c r="T370" s="250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51" t="s">
        <v>147</v>
      </c>
      <c r="AU370" s="251" t="s">
        <v>85</v>
      </c>
      <c r="AV370" s="13" t="s">
        <v>85</v>
      </c>
      <c r="AW370" s="13" t="s">
        <v>32</v>
      </c>
      <c r="AX370" s="13" t="s">
        <v>76</v>
      </c>
      <c r="AY370" s="251" t="s">
        <v>137</v>
      </c>
    </row>
    <row r="371" s="14" customFormat="1">
      <c r="A371" s="14"/>
      <c r="B371" s="252"/>
      <c r="C371" s="253"/>
      <c r="D371" s="242" t="s">
        <v>147</v>
      </c>
      <c r="E371" s="254" t="s">
        <v>1</v>
      </c>
      <c r="F371" s="255" t="s">
        <v>150</v>
      </c>
      <c r="G371" s="253"/>
      <c r="H371" s="256">
        <v>1.9270000000000001</v>
      </c>
      <c r="I371" s="257"/>
      <c r="J371" s="253"/>
      <c r="K371" s="253"/>
      <c r="L371" s="258"/>
      <c r="M371" s="259"/>
      <c r="N371" s="260"/>
      <c r="O371" s="260"/>
      <c r="P371" s="260"/>
      <c r="Q371" s="260"/>
      <c r="R371" s="260"/>
      <c r="S371" s="260"/>
      <c r="T371" s="261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62" t="s">
        <v>147</v>
      </c>
      <c r="AU371" s="262" t="s">
        <v>85</v>
      </c>
      <c r="AV371" s="14" t="s">
        <v>138</v>
      </c>
      <c r="AW371" s="14" t="s">
        <v>32</v>
      </c>
      <c r="AX371" s="14" t="s">
        <v>76</v>
      </c>
      <c r="AY371" s="262" t="s">
        <v>137</v>
      </c>
    </row>
    <row r="372" s="15" customFormat="1">
      <c r="A372" s="15"/>
      <c r="B372" s="263"/>
      <c r="C372" s="264"/>
      <c r="D372" s="242" t="s">
        <v>147</v>
      </c>
      <c r="E372" s="265" t="s">
        <v>1</v>
      </c>
      <c r="F372" s="266" t="s">
        <v>151</v>
      </c>
      <c r="G372" s="264"/>
      <c r="H372" s="267">
        <v>1.9270000000000001</v>
      </c>
      <c r="I372" s="268"/>
      <c r="J372" s="264"/>
      <c r="K372" s="264"/>
      <c r="L372" s="269"/>
      <c r="M372" s="270"/>
      <c r="N372" s="271"/>
      <c r="O372" s="271"/>
      <c r="P372" s="271"/>
      <c r="Q372" s="271"/>
      <c r="R372" s="271"/>
      <c r="S372" s="271"/>
      <c r="T372" s="272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73" t="s">
        <v>147</v>
      </c>
      <c r="AU372" s="273" t="s">
        <v>85</v>
      </c>
      <c r="AV372" s="15" t="s">
        <v>145</v>
      </c>
      <c r="AW372" s="15" t="s">
        <v>32</v>
      </c>
      <c r="AX372" s="15" t="s">
        <v>83</v>
      </c>
      <c r="AY372" s="273" t="s">
        <v>137</v>
      </c>
    </row>
    <row r="373" s="2" customFormat="1" ht="33" customHeight="1">
      <c r="A373" s="39"/>
      <c r="B373" s="40"/>
      <c r="C373" s="227" t="s">
        <v>399</v>
      </c>
      <c r="D373" s="227" t="s">
        <v>140</v>
      </c>
      <c r="E373" s="228" t="s">
        <v>400</v>
      </c>
      <c r="F373" s="229" t="s">
        <v>401</v>
      </c>
      <c r="G373" s="230" t="s">
        <v>154</v>
      </c>
      <c r="H373" s="231">
        <v>7.0499999999999998</v>
      </c>
      <c r="I373" s="232"/>
      <c r="J373" s="233">
        <f>ROUND(I373*H373,2)</f>
        <v>0</v>
      </c>
      <c r="K373" s="229" t="s">
        <v>144</v>
      </c>
      <c r="L373" s="45"/>
      <c r="M373" s="234" t="s">
        <v>1</v>
      </c>
      <c r="N373" s="235" t="s">
        <v>41</v>
      </c>
      <c r="O373" s="92"/>
      <c r="P373" s="236">
        <f>O373*H373</f>
        <v>0</v>
      </c>
      <c r="Q373" s="236">
        <v>0</v>
      </c>
      <c r="R373" s="236">
        <f>Q373*H373</f>
        <v>0</v>
      </c>
      <c r="S373" s="236">
        <v>0.058999999999999997</v>
      </c>
      <c r="T373" s="237">
        <f>S373*H373</f>
        <v>0.41594999999999999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38" t="s">
        <v>145</v>
      </c>
      <c r="AT373" s="238" t="s">
        <v>140</v>
      </c>
      <c r="AU373" s="238" t="s">
        <v>85</v>
      </c>
      <c r="AY373" s="18" t="s">
        <v>137</v>
      </c>
      <c r="BE373" s="239">
        <f>IF(N373="základní",J373,0)</f>
        <v>0</v>
      </c>
      <c r="BF373" s="239">
        <f>IF(N373="snížená",J373,0)</f>
        <v>0</v>
      </c>
      <c r="BG373" s="239">
        <f>IF(N373="zákl. přenesená",J373,0)</f>
        <v>0</v>
      </c>
      <c r="BH373" s="239">
        <f>IF(N373="sníž. přenesená",J373,0)</f>
        <v>0</v>
      </c>
      <c r="BI373" s="239">
        <f>IF(N373="nulová",J373,0)</f>
        <v>0</v>
      </c>
      <c r="BJ373" s="18" t="s">
        <v>83</v>
      </c>
      <c r="BK373" s="239">
        <f>ROUND(I373*H373,2)</f>
        <v>0</v>
      </c>
      <c r="BL373" s="18" t="s">
        <v>145</v>
      </c>
      <c r="BM373" s="238" t="s">
        <v>402</v>
      </c>
    </row>
    <row r="374" s="13" customFormat="1">
      <c r="A374" s="13"/>
      <c r="B374" s="240"/>
      <c r="C374" s="241"/>
      <c r="D374" s="242" t="s">
        <v>147</v>
      </c>
      <c r="E374" s="243" t="s">
        <v>1</v>
      </c>
      <c r="F374" s="244" t="s">
        <v>403</v>
      </c>
      <c r="G374" s="241"/>
      <c r="H374" s="245">
        <v>7.0499999999999998</v>
      </c>
      <c r="I374" s="246"/>
      <c r="J374" s="241"/>
      <c r="K374" s="241"/>
      <c r="L374" s="247"/>
      <c r="M374" s="248"/>
      <c r="N374" s="249"/>
      <c r="O374" s="249"/>
      <c r="P374" s="249"/>
      <c r="Q374" s="249"/>
      <c r="R374" s="249"/>
      <c r="S374" s="249"/>
      <c r="T374" s="250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51" t="s">
        <v>147</v>
      </c>
      <c r="AU374" s="251" t="s">
        <v>85</v>
      </c>
      <c r="AV374" s="13" t="s">
        <v>85</v>
      </c>
      <c r="AW374" s="13" t="s">
        <v>32</v>
      </c>
      <c r="AX374" s="13" t="s">
        <v>76</v>
      </c>
      <c r="AY374" s="251" t="s">
        <v>137</v>
      </c>
    </row>
    <row r="375" s="14" customFormat="1">
      <c r="A375" s="14"/>
      <c r="B375" s="252"/>
      <c r="C375" s="253"/>
      <c r="D375" s="242" t="s">
        <v>147</v>
      </c>
      <c r="E375" s="254" t="s">
        <v>1</v>
      </c>
      <c r="F375" s="255" t="s">
        <v>150</v>
      </c>
      <c r="G375" s="253"/>
      <c r="H375" s="256">
        <v>7.0499999999999998</v>
      </c>
      <c r="I375" s="257"/>
      <c r="J375" s="253"/>
      <c r="K375" s="253"/>
      <c r="L375" s="258"/>
      <c r="M375" s="259"/>
      <c r="N375" s="260"/>
      <c r="O375" s="260"/>
      <c r="P375" s="260"/>
      <c r="Q375" s="260"/>
      <c r="R375" s="260"/>
      <c r="S375" s="260"/>
      <c r="T375" s="261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62" t="s">
        <v>147</v>
      </c>
      <c r="AU375" s="262" t="s">
        <v>85</v>
      </c>
      <c r="AV375" s="14" t="s">
        <v>138</v>
      </c>
      <c r="AW375" s="14" t="s">
        <v>32</v>
      </c>
      <c r="AX375" s="14" t="s">
        <v>76</v>
      </c>
      <c r="AY375" s="262" t="s">
        <v>137</v>
      </c>
    </row>
    <row r="376" s="15" customFormat="1">
      <c r="A376" s="15"/>
      <c r="B376" s="263"/>
      <c r="C376" s="264"/>
      <c r="D376" s="242" t="s">
        <v>147</v>
      </c>
      <c r="E376" s="265" t="s">
        <v>1</v>
      </c>
      <c r="F376" s="266" t="s">
        <v>151</v>
      </c>
      <c r="G376" s="264"/>
      <c r="H376" s="267">
        <v>7.0499999999999998</v>
      </c>
      <c r="I376" s="268"/>
      <c r="J376" s="264"/>
      <c r="K376" s="264"/>
      <c r="L376" s="269"/>
      <c r="M376" s="270"/>
      <c r="N376" s="271"/>
      <c r="O376" s="271"/>
      <c r="P376" s="271"/>
      <c r="Q376" s="271"/>
      <c r="R376" s="271"/>
      <c r="S376" s="271"/>
      <c r="T376" s="272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T376" s="273" t="s">
        <v>147</v>
      </c>
      <c r="AU376" s="273" t="s">
        <v>85</v>
      </c>
      <c r="AV376" s="15" t="s">
        <v>145</v>
      </c>
      <c r="AW376" s="15" t="s">
        <v>32</v>
      </c>
      <c r="AX376" s="15" t="s">
        <v>83</v>
      </c>
      <c r="AY376" s="273" t="s">
        <v>137</v>
      </c>
    </row>
    <row r="377" s="2" customFormat="1" ht="24.15" customHeight="1">
      <c r="A377" s="39"/>
      <c r="B377" s="40"/>
      <c r="C377" s="227" t="s">
        <v>404</v>
      </c>
      <c r="D377" s="227" t="s">
        <v>140</v>
      </c>
      <c r="E377" s="228" t="s">
        <v>405</v>
      </c>
      <c r="F377" s="229" t="s">
        <v>406</v>
      </c>
      <c r="G377" s="230" t="s">
        <v>154</v>
      </c>
      <c r="H377" s="231">
        <v>3.8199999999999998</v>
      </c>
      <c r="I377" s="232"/>
      <c r="J377" s="233">
        <f>ROUND(I377*H377,2)</f>
        <v>0</v>
      </c>
      <c r="K377" s="229" t="s">
        <v>144</v>
      </c>
      <c r="L377" s="45"/>
      <c r="M377" s="234" t="s">
        <v>1</v>
      </c>
      <c r="N377" s="235" t="s">
        <v>41</v>
      </c>
      <c r="O377" s="92"/>
      <c r="P377" s="236">
        <f>O377*H377</f>
        <v>0</v>
      </c>
      <c r="Q377" s="236">
        <v>0</v>
      </c>
      <c r="R377" s="236">
        <f>Q377*H377</f>
        <v>0</v>
      </c>
      <c r="S377" s="236">
        <v>0.074999999999999997</v>
      </c>
      <c r="T377" s="237">
        <f>S377*H377</f>
        <v>0.28649999999999998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38" t="s">
        <v>145</v>
      </c>
      <c r="AT377" s="238" t="s">
        <v>140</v>
      </c>
      <c r="AU377" s="238" t="s">
        <v>85</v>
      </c>
      <c r="AY377" s="18" t="s">
        <v>137</v>
      </c>
      <c r="BE377" s="239">
        <f>IF(N377="základní",J377,0)</f>
        <v>0</v>
      </c>
      <c r="BF377" s="239">
        <f>IF(N377="snížená",J377,0)</f>
        <v>0</v>
      </c>
      <c r="BG377" s="239">
        <f>IF(N377="zákl. přenesená",J377,0)</f>
        <v>0</v>
      </c>
      <c r="BH377" s="239">
        <f>IF(N377="sníž. přenesená",J377,0)</f>
        <v>0</v>
      </c>
      <c r="BI377" s="239">
        <f>IF(N377="nulová",J377,0)</f>
        <v>0</v>
      </c>
      <c r="BJ377" s="18" t="s">
        <v>83</v>
      </c>
      <c r="BK377" s="239">
        <f>ROUND(I377*H377,2)</f>
        <v>0</v>
      </c>
      <c r="BL377" s="18" t="s">
        <v>145</v>
      </c>
      <c r="BM377" s="238" t="s">
        <v>407</v>
      </c>
    </row>
    <row r="378" s="13" customFormat="1">
      <c r="A378" s="13"/>
      <c r="B378" s="240"/>
      <c r="C378" s="241"/>
      <c r="D378" s="242" t="s">
        <v>147</v>
      </c>
      <c r="E378" s="243" t="s">
        <v>1</v>
      </c>
      <c r="F378" s="244" t="s">
        <v>408</v>
      </c>
      <c r="G378" s="241"/>
      <c r="H378" s="245">
        <v>1.8700000000000001</v>
      </c>
      <c r="I378" s="246"/>
      <c r="J378" s="241"/>
      <c r="K378" s="241"/>
      <c r="L378" s="247"/>
      <c r="M378" s="248"/>
      <c r="N378" s="249"/>
      <c r="O378" s="249"/>
      <c r="P378" s="249"/>
      <c r="Q378" s="249"/>
      <c r="R378" s="249"/>
      <c r="S378" s="249"/>
      <c r="T378" s="250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51" t="s">
        <v>147</v>
      </c>
      <c r="AU378" s="251" t="s">
        <v>85</v>
      </c>
      <c r="AV378" s="13" t="s">
        <v>85</v>
      </c>
      <c r="AW378" s="13" t="s">
        <v>32</v>
      </c>
      <c r="AX378" s="13" t="s">
        <v>76</v>
      </c>
      <c r="AY378" s="251" t="s">
        <v>137</v>
      </c>
    </row>
    <row r="379" s="13" customFormat="1">
      <c r="A379" s="13"/>
      <c r="B379" s="240"/>
      <c r="C379" s="241"/>
      <c r="D379" s="242" t="s">
        <v>147</v>
      </c>
      <c r="E379" s="243" t="s">
        <v>1</v>
      </c>
      <c r="F379" s="244" t="s">
        <v>409</v>
      </c>
      <c r="G379" s="241"/>
      <c r="H379" s="245">
        <v>1.95</v>
      </c>
      <c r="I379" s="246"/>
      <c r="J379" s="241"/>
      <c r="K379" s="241"/>
      <c r="L379" s="247"/>
      <c r="M379" s="248"/>
      <c r="N379" s="249"/>
      <c r="O379" s="249"/>
      <c r="P379" s="249"/>
      <c r="Q379" s="249"/>
      <c r="R379" s="249"/>
      <c r="S379" s="249"/>
      <c r="T379" s="250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51" t="s">
        <v>147</v>
      </c>
      <c r="AU379" s="251" t="s">
        <v>85</v>
      </c>
      <c r="AV379" s="13" t="s">
        <v>85</v>
      </c>
      <c r="AW379" s="13" t="s">
        <v>32</v>
      </c>
      <c r="AX379" s="13" t="s">
        <v>76</v>
      </c>
      <c r="AY379" s="251" t="s">
        <v>137</v>
      </c>
    </row>
    <row r="380" s="14" customFormat="1">
      <c r="A380" s="14"/>
      <c r="B380" s="252"/>
      <c r="C380" s="253"/>
      <c r="D380" s="242" t="s">
        <v>147</v>
      </c>
      <c r="E380" s="254" t="s">
        <v>1</v>
      </c>
      <c r="F380" s="255" t="s">
        <v>150</v>
      </c>
      <c r="G380" s="253"/>
      <c r="H380" s="256">
        <v>3.8199999999999998</v>
      </c>
      <c r="I380" s="257"/>
      <c r="J380" s="253"/>
      <c r="K380" s="253"/>
      <c r="L380" s="258"/>
      <c r="M380" s="259"/>
      <c r="N380" s="260"/>
      <c r="O380" s="260"/>
      <c r="P380" s="260"/>
      <c r="Q380" s="260"/>
      <c r="R380" s="260"/>
      <c r="S380" s="260"/>
      <c r="T380" s="261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62" t="s">
        <v>147</v>
      </c>
      <c r="AU380" s="262" t="s">
        <v>85</v>
      </c>
      <c r="AV380" s="14" t="s">
        <v>138</v>
      </c>
      <c r="AW380" s="14" t="s">
        <v>32</v>
      </c>
      <c r="AX380" s="14" t="s">
        <v>76</v>
      </c>
      <c r="AY380" s="262" t="s">
        <v>137</v>
      </c>
    </row>
    <row r="381" s="15" customFormat="1">
      <c r="A381" s="15"/>
      <c r="B381" s="263"/>
      <c r="C381" s="264"/>
      <c r="D381" s="242" t="s">
        <v>147</v>
      </c>
      <c r="E381" s="265" t="s">
        <v>1</v>
      </c>
      <c r="F381" s="266" t="s">
        <v>151</v>
      </c>
      <c r="G381" s="264"/>
      <c r="H381" s="267">
        <v>3.8199999999999998</v>
      </c>
      <c r="I381" s="268"/>
      <c r="J381" s="264"/>
      <c r="K381" s="264"/>
      <c r="L381" s="269"/>
      <c r="M381" s="270"/>
      <c r="N381" s="271"/>
      <c r="O381" s="271"/>
      <c r="P381" s="271"/>
      <c r="Q381" s="271"/>
      <c r="R381" s="271"/>
      <c r="S381" s="271"/>
      <c r="T381" s="272"/>
      <c r="U381" s="15"/>
      <c r="V381" s="15"/>
      <c r="W381" s="15"/>
      <c r="X381" s="15"/>
      <c r="Y381" s="15"/>
      <c r="Z381" s="15"/>
      <c r="AA381" s="15"/>
      <c r="AB381" s="15"/>
      <c r="AC381" s="15"/>
      <c r="AD381" s="15"/>
      <c r="AE381" s="15"/>
      <c r="AT381" s="273" t="s">
        <v>147</v>
      </c>
      <c r="AU381" s="273" t="s">
        <v>85</v>
      </c>
      <c r="AV381" s="15" t="s">
        <v>145</v>
      </c>
      <c r="AW381" s="15" t="s">
        <v>32</v>
      </c>
      <c r="AX381" s="15" t="s">
        <v>83</v>
      </c>
      <c r="AY381" s="273" t="s">
        <v>137</v>
      </c>
    </row>
    <row r="382" s="2" customFormat="1" ht="24.15" customHeight="1">
      <c r="A382" s="39"/>
      <c r="B382" s="40"/>
      <c r="C382" s="227" t="s">
        <v>410</v>
      </c>
      <c r="D382" s="227" t="s">
        <v>140</v>
      </c>
      <c r="E382" s="228" t="s">
        <v>411</v>
      </c>
      <c r="F382" s="229" t="s">
        <v>412</v>
      </c>
      <c r="G382" s="230" t="s">
        <v>154</v>
      </c>
      <c r="H382" s="231">
        <v>8.5150000000000006</v>
      </c>
      <c r="I382" s="232"/>
      <c r="J382" s="233">
        <f>ROUND(I382*H382,2)</f>
        <v>0</v>
      </c>
      <c r="K382" s="229" t="s">
        <v>144</v>
      </c>
      <c r="L382" s="45"/>
      <c r="M382" s="234" t="s">
        <v>1</v>
      </c>
      <c r="N382" s="235" t="s">
        <v>41</v>
      </c>
      <c r="O382" s="92"/>
      <c r="P382" s="236">
        <f>O382*H382</f>
        <v>0</v>
      </c>
      <c r="Q382" s="236">
        <v>0</v>
      </c>
      <c r="R382" s="236">
        <f>Q382*H382</f>
        <v>0</v>
      </c>
      <c r="S382" s="236">
        <v>0.062</v>
      </c>
      <c r="T382" s="237">
        <f>S382*H382</f>
        <v>0.52793000000000001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38" t="s">
        <v>145</v>
      </c>
      <c r="AT382" s="238" t="s">
        <v>140</v>
      </c>
      <c r="AU382" s="238" t="s">
        <v>85</v>
      </c>
      <c r="AY382" s="18" t="s">
        <v>137</v>
      </c>
      <c r="BE382" s="239">
        <f>IF(N382="základní",J382,0)</f>
        <v>0</v>
      </c>
      <c r="BF382" s="239">
        <f>IF(N382="snížená",J382,0)</f>
        <v>0</v>
      </c>
      <c r="BG382" s="239">
        <f>IF(N382="zákl. přenesená",J382,0)</f>
        <v>0</v>
      </c>
      <c r="BH382" s="239">
        <f>IF(N382="sníž. přenesená",J382,0)</f>
        <v>0</v>
      </c>
      <c r="BI382" s="239">
        <f>IF(N382="nulová",J382,0)</f>
        <v>0</v>
      </c>
      <c r="BJ382" s="18" t="s">
        <v>83</v>
      </c>
      <c r="BK382" s="239">
        <f>ROUND(I382*H382,2)</f>
        <v>0</v>
      </c>
      <c r="BL382" s="18" t="s">
        <v>145</v>
      </c>
      <c r="BM382" s="238" t="s">
        <v>413</v>
      </c>
    </row>
    <row r="383" s="13" customFormat="1">
      <c r="A383" s="13"/>
      <c r="B383" s="240"/>
      <c r="C383" s="241"/>
      <c r="D383" s="242" t="s">
        <v>147</v>
      </c>
      <c r="E383" s="243" t="s">
        <v>1</v>
      </c>
      <c r="F383" s="244" t="s">
        <v>414</v>
      </c>
      <c r="G383" s="241"/>
      <c r="H383" s="245">
        <v>2.7240000000000002</v>
      </c>
      <c r="I383" s="246"/>
      <c r="J383" s="241"/>
      <c r="K383" s="241"/>
      <c r="L383" s="247"/>
      <c r="M383" s="248"/>
      <c r="N383" s="249"/>
      <c r="O383" s="249"/>
      <c r="P383" s="249"/>
      <c r="Q383" s="249"/>
      <c r="R383" s="249"/>
      <c r="S383" s="249"/>
      <c r="T383" s="250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51" t="s">
        <v>147</v>
      </c>
      <c r="AU383" s="251" t="s">
        <v>85</v>
      </c>
      <c r="AV383" s="13" t="s">
        <v>85</v>
      </c>
      <c r="AW383" s="13" t="s">
        <v>32</v>
      </c>
      <c r="AX383" s="13" t="s">
        <v>76</v>
      </c>
      <c r="AY383" s="251" t="s">
        <v>137</v>
      </c>
    </row>
    <row r="384" s="13" customFormat="1">
      <c r="A384" s="13"/>
      <c r="B384" s="240"/>
      <c r="C384" s="241"/>
      <c r="D384" s="242" t="s">
        <v>147</v>
      </c>
      <c r="E384" s="243" t="s">
        <v>1</v>
      </c>
      <c r="F384" s="244" t="s">
        <v>415</v>
      </c>
      <c r="G384" s="241"/>
      <c r="H384" s="245">
        <v>5.7910000000000004</v>
      </c>
      <c r="I384" s="246"/>
      <c r="J384" s="241"/>
      <c r="K384" s="241"/>
      <c r="L384" s="247"/>
      <c r="M384" s="248"/>
      <c r="N384" s="249"/>
      <c r="O384" s="249"/>
      <c r="P384" s="249"/>
      <c r="Q384" s="249"/>
      <c r="R384" s="249"/>
      <c r="S384" s="249"/>
      <c r="T384" s="250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51" t="s">
        <v>147</v>
      </c>
      <c r="AU384" s="251" t="s">
        <v>85</v>
      </c>
      <c r="AV384" s="13" t="s">
        <v>85</v>
      </c>
      <c r="AW384" s="13" t="s">
        <v>32</v>
      </c>
      <c r="AX384" s="13" t="s">
        <v>76</v>
      </c>
      <c r="AY384" s="251" t="s">
        <v>137</v>
      </c>
    </row>
    <row r="385" s="14" customFormat="1">
      <c r="A385" s="14"/>
      <c r="B385" s="252"/>
      <c r="C385" s="253"/>
      <c r="D385" s="242" t="s">
        <v>147</v>
      </c>
      <c r="E385" s="254" t="s">
        <v>1</v>
      </c>
      <c r="F385" s="255" t="s">
        <v>150</v>
      </c>
      <c r="G385" s="253"/>
      <c r="H385" s="256">
        <v>8.5150000000000006</v>
      </c>
      <c r="I385" s="257"/>
      <c r="J385" s="253"/>
      <c r="K385" s="253"/>
      <c r="L385" s="258"/>
      <c r="M385" s="259"/>
      <c r="N385" s="260"/>
      <c r="O385" s="260"/>
      <c r="P385" s="260"/>
      <c r="Q385" s="260"/>
      <c r="R385" s="260"/>
      <c r="S385" s="260"/>
      <c r="T385" s="261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62" t="s">
        <v>147</v>
      </c>
      <c r="AU385" s="262" t="s">
        <v>85</v>
      </c>
      <c r="AV385" s="14" t="s">
        <v>138</v>
      </c>
      <c r="AW385" s="14" t="s">
        <v>32</v>
      </c>
      <c r="AX385" s="14" t="s">
        <v>76</v>
      </c>
      <c r="AY385" s="262" t="s">
        <v>137</v>
      </c>
    </row>
    <row r="386" s="15" customFormat="1">
      <c r="A386" s="15"/>
      <c r="B386" s="263"/>
      <c r="C386" s="264"/>
      <c r="D386" s="242" t="s">
        <v>147</v>
      </c>
      <c r="E386" s="265" t="s">
        <v>1</v>
      </c>
      <c r="F386" s="266" t="s">
        <v>151</v>
      </c>
      <c r="G386" s="264"/>
      <c r="H386" s="267">
        <v>8.5150000000000006</v>
      </c>
      <c r="I386" s="268"/>
      <c r="J386" s="264"/>
      <c r="K386" s="264"/>
      <c r="L386" s="269"/>
      <c r="M386" s="270"/>
      <c r="N386" s="271"/>
      <c r="O386" s="271"/>
      <c r="P386" s="271"/>
      <c r="Q386" s="271"/>
      <c r="R386" s="271"/>
      <c r="S386" s="271"/>
      <c r="T386" s="272"/>
      <c r="U386" s="15"/>
      <c r="V386" s="15"/>
      <c r="W386" s="15"/>
      <c r="X386" s="15"/>
      <c r="Y386" s="15"/>
      <c r="Z386" s="15"/>
      <c r="AA386" s="15"/>
      <c r="AB386" s="15"/>
      <c r="AC386" s="15"/>
      <c r="AD386" s="15"/>
      <c r="AE386" s="15"/>
      <c r="AT386" s="273" t="s">
        <v>147</v>
      </c>
      <c r="AU386" s="273" t="s">
        <v>85</v>
      </c>
      <c r="AV386" s="15" t="s">
        <v>145</v>
      </c>
      <c r="AW386" s="15" t="s">
        <v>32</v>
      </c>
      <c r="AX386" s="15" t="s">
        <v>83</v>
      </c>
      <c r="AY386" s="273" t="s">
        <v>137</v>
      </c>
    </row>
    <row r="387" s="2" customFormat="1" ht="24.15" customHeight="1">
      <c r="A387" s="39"/>
      <c r="B387" s="40"/>
      <c r="C387" s="227" t="s">
        <v>416</v>
      </c>
      <c r="D387" s="227" t="s">
        <v>140</v>
      </c>
      <c r="E387" s="228" t="s">
        <v>417</v>
      </c>
      <c r="F387" s="229" t="s">
        <v>418</v>
      </c>
      <c r="G387" s="230" t="s">
        <v>154</v>
      </c>
      <c r="H387" s="231">
        <v>61.479999999999997</v>
      </c>
      <c r="I387" s="232"/>
      <c r="J387" s="233">
        <f>ROUND(I387*H387,2)</f>
        <v>0</v>
      </c>
      <c r="K387" s="229" t="s">
        <v>144</v>
      </c>
      <c r="L387" s="45"/>
      <c r="M387" s="234" t="s">
        <v>1</v>
      </c>
      <c r="N387" s="235" t="s">
        <v>41</v>
      </c>
      <c r="O387" s="92"/>
      <c r="P387" s="236">
        <f>O387*H387</f>
        <v>0</v>
      </c>
      <c r="Q387" s="236">
        <v>0</v>
      </c>
      <c r="R387" s="236">
        <f>Q387*H387</f>
        <v>0</v>
      </c>
      <c r="S387" s="236">
        <v>0.053999999999999999</v>
      </c>
      <c r="T387" s="237">
        <f>S387*H387</f>
        <v>3.3199199999999998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38" t="s">
        <v>145</v>
      </c>
      <c r="AT387" s="238" t="s">
        <v>140</v>
      </c>
      <c r="AU387" s="238" t="s">
        <v>85</v>
      </c>
      <c r="AY387" s="18" t="s">
        <v>137</v>
      </c>
      <c r="BE387" s="239">
        <f>IF(N387="základní",J387,0)</f>
        <v>0</v>
      </c>
      <c r="BF387" s="239">
        <f>IF(N387="snížená",J387,0)</f>
        <v>0</v>
      </c>
      <c r="BG387" s="239">
        <f>IF(N387="zákl. přenesená",J387,0)</f>
        <v>0</v>
      </c>
      <c r="BH387" s="239">
        <f>IF(N387="sníž. přenesená",J387,0)</f>
        <v>0</v>
      </c>
      <c r="BI387" s="239">
        <f>IF(N387="nulová",J387,0)</f>
        <v>0</v>
      </c>
      <c r="BJ387" s="18" t="s">
        <v>83</v>
      </c>
      <c r="BK387" s="239">
        <f>ROUND(I387*H387,2)</f>
        <v>0</v>
      </c>
      <c r="BL387" s="18" t="s">
        <v>145</v>
      </c>
      <c r="BM387" s="238" t="s">
        <v>419</v>
      </c>
    </row>
    <row r="388" s="13" customFormat="1">
      <c r="A388" s="13"/>
      <c r="B388" s="240"/>
      <c r="C388" s="241"/>
      <c r="D388" s="242" t="s">
        <v>147</v>
      </c>
      <c r="E388" s="243" t="s">
        <v>1</v>
      </c>
      <c r="F388" s="244" t="s">
        <v>420</v>
      </c>
      <c r="G388" s="241"/>
      <c r="H388" s="245">
        <v>32.488</v>
      </c>
      <c r="I388" s="246"/>
      <c r="J388" s="241"/>
      <c r="K388" s="241"/>
      <c r="L388" s="247"/>
      <c r="M388" s="248"/>
      <c r="N388" s="249"/>
      <c r="O388" s="249"/>
      <c r="P388" s="249"/>
      <c r="Q388" s="249"/>
      <c r="R388" s="249"/>
      <c r="S388" s="249"/>
      <c r="T388" s="250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51" t="s">
        <v>147</v>
      </c>
      <c r="AU388" s="251" t="s">
        <v>85</v>
      </c>
      <c r="AV388" s="13" t="s">
        <v>85</v>
      </c>
      <c r="AW388" s="13" t="s">
        <v>32</v>
      </c>
      <c r="AX388" s="13" t="s">
        <v>76</v>
      </c>
      <c r="AY388" s="251" t="s">
        <v>137</v>
      </c>
    </row>
    <row r="389" s="13" customFormat="1">
      <c r="A389" s="13"/>
      <c r="B389" s="240"/>
      <c r="C389" s="241"/>
      <c r="D389" s="242" t="s">
        <v>147</v>
      </c>
      <c r="E389" s="243" t="s">
        <v>1</v>
      </c>
      <c r="F389" s="244" t="s">
        <v>421</v>
      </c>
      <c r="G389" s="241"/>
      <c r="H389" s="245">
        <v>28.992000000000001</v>
      </c>
      <c r="I389" s="246"/>
      <c r="J389" s="241"/>
      <c r="K389" s="241"/>
      <c r="L389" s="247"/>
      <c r="M389" s="248"/>
      <c r="N389" s="249"/>
      <c r="O389" s="249"/>
      <c r="P389" s="249"/>
      <c r="Q389" s="249"/>
      <c r="R389" s="249"/>
      <c r="S389" s="249"/>
      <c r="T389" s="250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51" t="s">
        <v>147</v>
      </c>
      <c r="AU389" s="251" t="s">
        <v>85</v>
      </c>
      <c r="AV389" s="13" t="s">
        <v>85</v>
      </c>
      <c r="AW389" s="13" t="s">
        <v>32</v>
      </c>
      <c r="AX389" s="13" t="s">
        <v>76</v>
      </c>
      <c r="AY389" s="251" t="s">
        <v>137</v>
      </c>
    </row>
    <row r="390" s="14" customFormat="1">
      <c r="A390" s="14"/>
      <c r="B390" s="252"/>
      <c r="C390" s="253"/>
      <c r="D390" s="242" t="s">
        <v>147</v>
      </c>
      <c r="E390" s="254" t="s">
        <v>1</v>
      </c>
      <c r="F390" s="255" t="s">
        <v>150</v>
      </c>
      <c r="G390" s="253"/>
      <c r="H390" s="256">
        <v>61.479999999999997</v>
      </c>
      <c r="I390" s="257"/>
      <c r="J390" s="253"/>
      <c r="K390" s="253"/>
      <c r="L390" s="258"/>
      <c r="M390" s="259"/>
      <c r="N390" s="260"/>
      <c r="O390" s="260"/>
      <c r="P390" s="260"/>
      <c r="Q390" s="260"/>
      <c r="R390" s="260"/>
      <c r="S390" s="260"/>
      <c r="T390" s="261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62" t="s">
        <v>147</v>
      </c>
      <c r="AU390" s="262" t="s">
        <v>85</v>
      </c>
      <c r="AV390" s="14" t="s">
        <v>138</v>
      </c>
      <c r="AW390" s="14" t="s">
        <v>32</v>
      </c>
      <c r="AX390" s="14" t="s">
        <v>76</v>
      </c>
      <c r="AY390" s="262" t="s">
        <v>137</v>
      </c>
    </row>
    <row r="391" s="15" customFormat="1">
      <c r="A391" s="15"/>
      <c r="B391" s="263"/>
      <c r="C391" s="264"/>
      <c r="D391" s="242" t="s">
        <v>147</v>
      </c>
      <c r="E391" s="265" t="s">
        <v>1</v>
      </c>
      <c r="F391" s="266" t="s">
        <v>151</v>
      </c>
      <c r="G391" s="264"/>
      <c r="H391" s="267">
        <v>61.479999999999997</v>
      </c>
      <c r="I391" s="268"/>
      <c r="J391" s="264"/>
      <c r="K391" s="264"/>
      <c r="L391" s="269"/>
      <c r="M391" s="270"/>
      <c r="N391" s="271"/>
      <c r="O391" s="271"/>
      <c r="P391" s="271"/>
      <c r="Q391" s="271"/>
      <c r="R391" s="271"/>
      <c r="S391" s="271"/>
      <c r="T391" s="272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T391" s="273" t="s">
        <v>147</v>
      </c>
      <c r="AU391" s="273" t="s">
        <v>85</v>
      </c>
      <c r="AV391" s="15" t="s">
        <v>145</v>
      </c>
      <c r="AW391" s="15" t="s">
        <v>32</v>
      </c>
      <c r="AX391" s="15" t="s">
        <v>83</v>
      </c>
      <c r="AY391" s="273" t="s">
        <v>137</v>
      </c>
    </row>
    <row r="392" s="2" customFormat="1" ht="24.15" customHeight="1">
      <c r="A392" s="39"/>
      <c r="B392" s="40"/>
      <c r="C392" s="227" t="s">
        <v>422</v>
      </c>
      <c r="D392" s="227" t="s">
        <v>140</v>
      </c>
      <c r="E392" s="228" t="s">
        <v>423</v>
      </c>
      <c r="F392" s="229" t="s">
        <v>424</v>
      </c>
      <c r="G392" s="230" t="s">
        <v>154</v>
      </c>
      <c r="H392" s="231">
        <v>10.24</v>
      </c>
      <c r="I392" s="232"/>
      <c r="J392" s="233">
        <f>ROUND(I392*H392,2)</f>
        <v>0</v>
      </c>
      <c r="K392" s="229" t="s">
        <v>144</v>
      </c>
      <c r="L392" s="45"/>
      <c r="M392" s="234" t="s">
        <v>1</v>
      </c>
      <c r="N392" s="235" t="s">
        <v>41</v>
      </c>
      <c r="O392" s="92"/>
      <c r="P392" s="236">
        <f>O392*H392</f>
        <v>0</v>
      </c>
      <c r="Q392" s="236">
        <v>0</v>
      </c>
      <c r="R392" s="236">
        <f>Q392*H392</f>
        <v>0</v>
      </c>
      <c r="S392" s="236">
        <v>0.047</v>
      </c>
      <c r="T392" s="237">
        <f>S392*H392</f>
        <v>0.48127999999999999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38" t="s">
        <v>145</v>
      </c>
      <c r="AT392" s="238" t="s">
        <v>140</v>
      </c>
      <c r="AU392" s="238" t="s">
        <v>85</v>
      </c>
      <c r="AY392" s="18" t="s">
        <v>137</v>
      </c>
      <c r="BE392" s="239">
        <f>IF(N392="základní",J392,0)</f>
        <v>0</v>
      </c>
      <c r="BF392" s="239">
        <f>IF(N392="snížená",J392,0)</f>
        <v>0</v>
      </c>
      <c r="BG392" s="239">
        <f>IF(N392="zákl. přenesená",J392,0)</f>
        <v>0</v>
      </c>
      <c r="BH392" s="239">
        <f>IF(N392="sníž. přenesená",J392,0)</f>
        <v>0</v>
      </c>
      <c r="BI392" s="239">
        <f>IF(N392="nulová",J392,0)</f>
        <v>0</v>
      </c>
      <c r="BJ392" s="18" t="s">
        <v>83</v>
      </c>
      <c r="BK392" s="239">
        <f>ROUND(I392*H392,2)</f>
        <v>0</v>
      </c>
      <c r="BL392" s="18" t="s">
        <v>145</v>
      </c>
      <c r="BM392" s="238" t="s">
        <v>425</v>
      </c>
    </row>
    <row r="393" s="13" customFormat="1">
      <c r="A393" s="13"/>
      <c r="B393" s="240"/>
      <c r="C393" s="241"/>
      <c r="D393" s="242" t="s">
        <v>147</v>
      </c>
      <c r="E393" s="243" t="s">
        <v>1</v>
      </c>
      <c r="F393" s="244" t="s">
        <v>426</v>
      </c>
      <c r="G393" s="241"/>
      <c r="H393" s="245">
        <v>4.7999999999999998</v>
      </c>
      <c r="I393" s="246"/>
      <c r="J393" s="241"/>
      <c r="K393" s="241"/>
      <c r="L393" s="247"/>
      <c r="M393" s="248"/>
      <c r="N393" s="249"/>
      <c r="O393" s="249"/>
      <c r="P393" s="249"/>
      <c r="Q393" s="249"/>
      <c r="R393" s="249"/>
      <c r="S393" s="249"/>
      <c r="T393" s="250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51" t="s">
        <v>147</v>
      </c>
      <c r="AU393" s="251" t="s">
        <v>85</v>
      </c>
      <c r="AV393" s="13" t="s">
        <v>85</v>
      </c>
      <c r="AW393" s="13" t="s">
        <v>32</v>
      </c>
      <c r="AX393" s="13" t="s">
        <v>76</v>
      </c>
      <c r="AY393" s="251" t="s">
        <v>137</v>
      </c>
    </row>
    <row r="394" s="13" customFormat="1">
      <c r="A394" s="13"/>
      <c r="B394" s="240"/>
      <c r="C394" s="241"/>
      <c r="D394" s="242" t="s">
        <v>147</v>
      </c>
      <c r="E394" s="243" t="s">
        <v>1</v>
      </c>
      <c r="F394" s="244" t="s">
        <v>427</v>
      </c>
      <c r="G394" s="241"/>
      <c r="H394" s="245">
        <v>5.4400000000000004</v>
      </c>
      <c r="I394" s="246"/>
      <c r="J394" s="241"/>
      <c r="K394" s="241"/>
      <c r="L394" s="247"/>
      <c r="M394" s="248"/>
      <c r="N394" s="249"/>
      <c r="O394" s="249"/>
      <c r="P394" s="249"/>
      <c r="Q394" s="249"/>
      <c r="R394" s="249"/>
      <c r="S394" s="249"/>
      <c r="T394" s="250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51" t="s">
        <v>147</v>
      </c>
      <c r="AU394" s="251" t="s">
        <v>85</v>
      </c>
      <c r="AV394" s="13" t="s">
        <v>85</v>
      </c>
      <c r="AW394" s="13" t="s">
        <v>32</v>
      </c>
      <c r="AX394" s="13" t="s">
        <v>76</v>
      </c>
      <c r="AY394" s="251" t="s">
        <v>137</v>
      </c>
    </row>
    <row r="395" s="14" customFormat="1">
      <c r="A395" s="14"/>
      <c r="B395" s="252"/>
      <c r="C395" s="253"/>
      <c r="D395" s="242" t="s">
        <v>147</v>
      </c>
      <c r="E395" s="254" t="s">
        <v>1</v>
      </c>
      <c r="F395" s="255" t="s">
        <v>150</v>
      </c>
      <c r="G395" s="253"/>
      <c r="H395" s="256">
        <v>10.24</v>
      </c>
      <c r="I395" s="257"/>
      <c r="J395" s="253"/>
      <c r="K395" s="253"/>
      <c r="L395" s="258"/>
      <c r="M395" s="259"/>
      <c r="N395" s="260"/>
      <c r="O395" s="260"/>
      <c r="P395" s="260"/>
      <c r="Q395" s="260"/>
      <c r="R395" s="260"/>
      <c r="S395" s="260"/>
      <c r="T395" s="261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62" t="s">
        <v>147</v>
      </c>
      <c r="AU395" s="262" t="s">
        <v>85</v>
      </c>
      <c r="AV395" s="14" t="s">
        <v>138</v>
      </c>
      <c r="AW395" s="14" t="s">
        <v>32</v>
      </c>
      <c r="AX395" s="14" t="s">
        <v>76</v>
      </c>
      <c r="AY395" s="262" t="s">
        <v>137</v>
      </c>
    </row>
    <row r="396" s="15" customFormat="1">
      <c r="A396" s="15"/>
      <c r="B396" s="263"/>
      <c r="C396" s="264"/>
      <c r="D396" s="242" t="s">
        <v>147</v>
      </c>
      <c r="E396" s="265" t="s">
        <v>1</v>
      </c>
      <c r="F396" s="266" t="s">
        <v>151</v>
      </c>
      <c r="G396" s="264"/>
      <c r="H396" s="267">
        <v>10.24</v>
      </c>
      <c r="I396" s="268"/>
      <c r="J396" s="264"/>
      <c r="K396" s="264"/>
      <c r="L396" s="269"/>
      <c r="M396" s="270"/>
      <c r="N396" s="271"/>
      <c r="O396" s="271"/>
      <c r="P396" s="271"/>
      <c r="Q396" s="271"/>
      <c r="R396" s="271"/>
      <c r="S396" s="271"/>
      <c r="T396" s="272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T396" s="273" t="s">
        <v>147</v>
      </c>
      <c r="AU396" s="273" t="s">
        <v>85</v>
      </c>
      <c r="AV396" s="15" t="s">
        <v>145</v>
      </c>
      <c r="AW396" s="15" t="s">
        <v>32</v>
      </c>
      <c r="AX396" s="15" t="s">
        <v>83</v>
      </c>
      <c r="AY396" s="273" t="s">
        <v>137</v>
      </c>
    </row>
    <row r="397" s="2" customFormat="1" ht="21.75" customHeight="1">
      <c r="A397" s="39"/>
      <c r="B397" s="40"/>
      <c r="C397" s="227" t="s">
        <v>428</v>
      </c>
      <c r="D397" s="227" t="s">
        <v>140</v>
      </c>
      <c r="E397" s="228" t="s">
        <v>429</v>
      </c>
      <c r="F397" s="229" t="s">
        <v>430</v>
      </c>
      <c r="G397" s="230" t="s">
        <v>154</v>
      </c>
      <c r="H397" s="231">
        <v>8.3510000000000009</v>
      </c>
      <c r="I397" s="232"/>
      <c r="J397" s="233">
        <f>ROUND(I397*H397,2)</f>
        <v>0</v>
      </c>
      <c r="K397" s="229" t="s">
        <v>144</v>
      </c>
      <c r="L397" s="45"/>
      <c r="M397" s="234" t="s">
        <v>1</v>
      </c>
      <c r="N397" s="235" t="s">
        <v>41</v>
      </c>
      <c r="O397" s="92"/>
      <c r="P397" s="236">
        <f>O397*H397</f>
        <v>0</v>
      </c>
      <c r="Q397" s="236">
        <v>0</v>
      </c>
      <c r="R397" s="236">
        <f>Q397*H397</f>
        <v>0</v>
      </c>
      <c r="S397" s="236">
        <v>0.063</v>
      </c>
      <c r="T397" s="237">
        <f>S397*H397</f>
        <v>0.52611300000000005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38" t="s">
        <v>145</v>
      </c>
      <c r="AT397" s="238" t="s">
        <v>140</v>
      </c>
      <c r="AU397" s="238" t="s">
        <v>85</v>
      </c>
      <c r="AY397" s="18" t="s">
        <v>137</v>
      </c>
      <c r="BE397" s="239">
        <f>IF(N397="základní",J397,0)</f>
        <v>0</v>
      </c>
      <c r="BF397" s="239">
        <f>IF(N397="snížená",J397,0)</f>
        <v>0</v>
      </c>
      <c r="BG397" s="239">
        <f>IF(N397="zákl. přenesená",J397,0)</f>
        <v>0</v>
      </c>
      <c r="BH397" s="239">
        <f>IF(N397="sníž. přenesená",J397,0)</f>
        <v>0</v>
      </c>
      <c r="BI397" s="239">
        <f>IF(N397="nulová",J397,0)</f>
        <v>0</v>
      </c>
      <c r="BJ397" s="18" t="s">
        <v>83</v>
      </c>
      <c r="BK397" s="239">
        <f>ROUND(I397*H397,2)</f>
        <v>0</v>
      </c>
      <c r="BL397" s="18" t="s">
        <v>145</v>
      </c>
      <c r="BM397" s="238" t="s">
        <v>431</v>
      </c>
    </row>
    <row r="398" s="13" customFormat="1">
      <c r="A398" s="13"/>
      <c r="B398" s="240"/>
      <c r="C398" s="241"/>
      <c r="D398" s="242" t="s">
        <v>147</v>
      </c>
      <c r="E398" s="243" t="s">
        <v>1</v>
      </c>
      <c r="F398" s="244" t="s">
        <v>432</v>
      </c>
      <c r="G398" s="241"/>
      <c r="H398" s="245">
        <v>8.3510000000000009</v>
      </c>
      <c r="I398" s="246"/>
      <c r="J398" s="241"/>
      <c r="K398" s="241"/>
      <c r="L398" s="247"/>
      <c r="M398" s="248"/>
      <c r="N398" s="249"/>
      <c r="O398" s="249"/>
      <c r="P398" s="249"/>
      <c r="Q398" s="249"/>
      <c r="R398" s="249"/>
      <c r="S398" s="249"/>
      <c r="T398" s="250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51" t="s">
        <v>147</v>
      </c>
      <c r="AU398" s="251" t="s">
        <v>85</v>
      </c>
      <c r="AV398" s="13" t="s">
        <v>85</v>
      </c>
      <c r="AW398" s="13" t="s">
        <v>32</v>
      </c>
      <c r="AX398" s="13" t="s">
        <v>76</v>
      </c>
      <c r="AY398" s="251" t="s">
        <v>137</v>
      </c>
    </row>
    <row r="399" s="14" customFormat="1">
      <c r="A399" s="14"/>
      <c r="B399" s="252"/>
      <c r="C399" s="253"/>
      <c r="D399" s="242" t="s">
        <v>147</v>
      </c>
      <c r="E399" s="254" t="s">
        <v>1</v>
      </c>
      <c r="F399" s="255" t="s">
        <v>150</v>
      </c>
      <c r="G399" s="253"/>
      <c r="H399" s="256">
        <v>8.3510000000000009</v>
      </c>
      <c r="I399" s="257"/>
      <c r="J399" s="253"/>
      <c r="K399" s="253"/>
      <c r="L399" s="258"/>
      <c r="M399" s="259"/>
      <c r="N399" s="260"/>
      <c r="O399" s="260"/>
      <c r="P399" s="260"/>
      <c r="Q399" s="260"/>
      <c r="R399" s="260"/>
      <c r="S399" s="260"/>
      <c r="T399" s="261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62" t="s">
        <v>147</v>
      </c>
      <c r="AU399" s="262" t="s">
        <v>85</v>
      </c>
      <c r="AV399" s="14" t="s">
        <v>138</v>
      </c>
      <c r="AW399" s="14" t="s">
        <v>32</v>
      </c>
      <c r="AX399" s="14" t="s">
        <v>76</v>
      </c>
      <c r="AY399" s="262" t="s">
        <v>137</v>
      </c>
    </row>
    <row r="400" s="15" customFormat="1">
      <c r="A400" s="15"/>
      <c r="B400" s="263"/>
      <c r="C400" s="264"/>
      <c r="D400" s="242" t="s">
        <v>147</v>
      </c>
      <c r="E400" s="265" t="s">
        <v>1</v>
      </c>
      <c r="F400" s="266" t="s">
        <v>151</v>
      </c>
      <c r="G400" s="264"/>
      <c r="H400" s="267">
        <v>8.3510000000000009</v>
      </c>
      <c r="I400" s="268"/>
      <c r="J400" s="264"/>
      <c r="K400" s="264"/>
      <c r="L400" s="269"/>
      <c r="M400" s="270"/>
      <c r="N400" s="271"/>
      <c r="O400" s="271"/>
      <c r="P400" s="271"/>
      <c r="Q400" s="271"/>
      <c r="R400" s="271"/>
      <c r="S400" s="271"/>
      <c r="T400" s="272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T400" s="273" t="s">
        <v>147</v>
      </c>
      <c r="AU400" s="273" t="s">
        <v>85</v>
      </c>
      <c r="AV400" s="15" t="s">
        <v>145</v>
      </c>
      <c r="AW400" s="15" t="s">
        <v>32</v>
      </c>
      <c r="AX400" s="15" t="s">
        <v>83</v>
      </c>
      <c r="AY400" s="273" t="s">
        <v>137</v>
      </c>
    </row>
    <row r="401" s="12" customFormat="1" ht="22.8" customHeight="1">
      <c r="A401" s="12"/>
      <c r="B401" s="211"/>
      <c r="C401" s="212"/>
      <c r="D401" s="213" t="s">
        <v>75</v>
      </c>
      <c r="E401" s="225" t="s">
        <v>433</v>
      </c>
      <c r="F401" s="225" t="s">
        <v>434</v>
      </c>
      <c r="G401" s="212"/>
      <c r="H401" s="212"/>
      <c r="I401" s="215"/>
      <c r="J401" s="226">
        <f>BK401</f>
        <v>0</v>
      </c>
      <c r="K401" s="212"/>
      <c r="L401" s="217"/>
      <c r="M401" s="218"/>
      <c r="N401" s="219"/>
      <c r="O401" s="219"/>
      <c r="P401" s="220">
        <f>SUM(P402:P406)</f>
        <v>0</v>
      </c>
      <c r="Q401" s="219"/>
      <c r="R401" s="220">
        <f>SUM(R402:R406)</f>
        <v>0</v>
      </c>
      <c r="S401" s="219"/>
      <c r="T401" s="221">
        <f>SUM(T402:T406)</f>
        <v>0</v>
      </c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R401" s="222" t="s">
        <v>83</v>
      </c>
      <c r="AT401" s="223" t="s">
        <v>75</v>
      </c>
      <c r="AU401" s="223" t="s">
        <v>83</v>
      </c>
      <c r="AY401" s="222" t="s">
        <v>137</v>
      </c>
      <c r="BK401" s="224">
        <f>SUM(BK402:BK406)</f>
        <v>0</v>
      </c>
    </row>
    <row r="402" s="2" customFormat="1" ht="33" customHeight="1">
      <c r="A402" s="39"/>
      <c r="B402" s="40"/>
      <c r="C402" s="227" t="s">
        <v>435</v>
      </c>
      <c r="D402" s="227" t="s">
        <v>140</v>
      </c>
      <c r="E402" s="228" t="s">
        <v>436</v>
      </c>
      <c r="F402" s="229" t="s">
        <v>437</v>
      </c>
      <c r="G402" s="230" t="s">
        <v>438</v>
      </c>
      <c r="H402" s="231">
        <v>10.468999999999999</v>
      </c>
      <c r="I402" s="232"/>
      <c r="J402" s="233">
        <f>ROUND(I402*H402,2)</f>
        <v>0</v>
      </c>
      <c r="K402" s="229" t="s">
        <v>144</v>
      </c>
      <c r="L402" s="45"/>
      <c r="M402" s="234" t="s">
        <v>1</v>
      </c>
      <c r="N402" s="235" t="s">
        <v>41</v>
      </c>
      <c r="O402" s="92"/>
      <c r="P402" s="236">
        <f>O402*H402</f>
        <v>0</v>
      </c>
      <c r="Q402" s="236">
        <v>0</v>
      </c>
      <c r="R402" s="236">
        <f>Q402*H402</f>
        <v>0</v>
      </c>
      <c r="S402" s="236">
        <v>0</v>
      </c>
      <c r="T402" s="237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38" t="s">
        <v>145</v>
      </c>
      <c r="AT402" s="238" t="s">
        <v>140</v>
      </c>
      <c r="AU402" s="238" t="s">
        <v>85</v>
      </c>
      <c r="AY402" s="18" t="s">
        <v>137</v>
      </c>
      <c r="BE402" s="239">
        <f>IF(N402="základní",J402,0)</f>
        <v>0</v>
      </c>
      <c r="BF402" s="239">
        <f>IF(N402="snížená",J402,0)</f>
        <v>0</v>
      </c>
      <c r="BG402" s="239">
        <f>IF(N402="zákl. přenesená",J402,0)</f>
        <v>0</v>
      </c>
      <c r="BH402" s="239">
        <f>IF(N402="sníž. přenesená",J402,0)</f>
        <v>0</v>
      </c>
      <c r="BI402" s="239">
        <f>IF(N402="nulová",J402,0)</f>
        <v>0</v>
      </c>
      <c r="BJ402" s="18" t="s">
        <v>83</v>
      </c>
      <c r="BK402" s="239">
        <f>ROUND(I402*H402,2)</f>
        <v>0</v>
      </c>
      <c r="BL402" s="18" t="s">
        <v>145</v>
      </c>
      <c r="BM402" s="238" t="s">
        <v>439</v>
      </c>
    </row>
    <row r="403" s="2" customFormat="1" ht="24.15" customHeight="1">
      <c r="A403" s="39"/>
      <c r="B403" s="40"/>
      <c r="C403" s="227" t="s">
        <v>440</v>
      </c>
      <c r="D403" s="227" t="s">
        <v>140</v>
      </c>
      <c r="E403" s="228" t="s">
        <v>441</v>
      </c>
      <c r="F403" s="229" t="s">
        <v>442</v>
      </c>
      <c r="G403" s="230" t="s">
        <v>438</v>
      </c>
      <c r="H403" s="231">
        <v>10.468999999999999</v>
      </c>
      <c r="I403" s="232"/>
      <c r="J403" s="233">
        <f>ROUND(I403*H403,2)</f>
        <v>0</v>
      </c>
      <c r="K403" s="229" t="s">
        <v>144</v>
      </c>
      <c r="L403" s="45"/>
      <c r="M403" s="234" t="s">
        <v>1</v>
      </c>
      <c r="N403" s="235" t="s">
        <v>41</v>
      </c>
      <c r="O403" s="92"/>
      <c r="P403" s="236">
        <f>O403*H403</f>
        <v>0</v>
      </c>
      <c r="Q403" s="236">
        <v>0</v>
      </c>
      <c r="R403" s="236">
        <f>Q403*H403</f>
        <v>0</v>
      </c>
      <c r="S403" s="236">
        <v>0</v>
      </c>
      <c r="T403" s="237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38" t="s">
        <v>145</v>
      </c>
      <c r="AT403" s="238" t="s">
        <v>140</v>
      </c>
      <c r="AU403" s="238" t="s">
        <v>85</v>
      </c>
      <c r="AY403" s="18" t="s">
        <v>137</v>
      </c>
      <c r="BE403" s="239">
        <f>IF(N403="základní",J403,0)</f>
        <v>0</v>
      </c>
      <c r="BF403" s="239">
        <f>IF(N403="snížená",J403,0)</f>
        <v>0</v>
      </c>
      <c r="BG403" s="239">
        <f>IF(N403="zákl. přenesená",J403,0)</f>
        <v>0</v>
      </c>
      <c r="BH403" s="239">
        <f>IF(N403="sníž. přenesená",J403,0)</f>
        <v>0</v>
      </c>
      <c r="BI403" s="239">
        <f>IF(N403="nulová",J403,0)</f>
        <v>0</v>
      </c>
      <c r="BJ403" s="18" t="s">
        <v>83</v>
      </c>
      <c r="BK403" s="239">
        <f>ROUND(I403*H403,2)</f>
        <v>0</v>
      </c>
      <c r="BL403" s="18" t="s">
        <v>145</v>
      </c>
      <c r="BM403" s="238" t="s">
        <v>443</v>
      </c>
    </row>
    <row r="404" s="2" customFormat="1" ht="24.15" customHeight="1">
      <c r="A404" s="39"/>
      <c r="B404" s="40"/>
      <c r="C404" s="227" t="s">
        <v>444</v>
      </c>
      <c r="D404" s="227" t="s">
        <v>140</v>
      </c>
      <c r="E404" s="228" t="s">
        <v>445</v>
      </c>
      <c r="F404" s="229" t="s">
        <v>446</v>
      </c>
      <c r="G404" s="230" t="s">
        <v>438</v>
      </c>
      <c r="H404" s="231">
        <v>94.221000000000004</v>
      </c>
      <c r="I404" s="232"/>
      <c r="J404" s="233">
        <f>ROUND(I404*H404,2)</f>
        <v>0</v>
      </c>
      <c r="K404" s="229" t="s">
        <v>144</v>
      </c>
      <c r="L404" s="45"/>
      <c r="M404" s="234" t="s">
        <v>1</v>
      </c>
      <c r="N404" s="235" t="s">
        <v>41</v>
      </c>
      <c r="O404" s="92"/>
      <c r="P404" s="236">
        <f>O404*H404</f>
        <v>0</v>
      </c>
      <c r="Q404" s="236">
        <v>0</v>
      </c>
      <c r="R404" s="236">
        <f>Q404*H404</f>
        <v>0</v>
      </c>
      <c r="S404" s="236">
        <v>0</v>
      </c>
      <c r="T404" s="237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38" t="s">
        <v>145</v>
      </c>
      <c r="AT404" s="238" t="s">
        <v>140</v>
      </c>
      <c r="AU404" s="238" t="s">
        <v>85</v>
      </c>
      <c r="AY404" s="18" t="s">
        <v>137</v>
      </c>
      <c r="BE404" s="239">
        <f>IF(N404="základní",J404,0)</f>
        <v>0</v>
      </c>
      <c r="BF404" s="239">
        <f>IF(N404="snížená",J404,0)</f>
        <v>0</v>
      </c>
      <c r="BG404" s="239">
        <f>IF(N404="zákl. přenesená",J404,0)</f>
        <v>0</v>
      </c>
      <c r="BH404" s="239">
        <f>IF(N404="sníž. přenesená",J404,0)</f>
        <v>0</v>
      </c>
      <c r="BI404" s="239">
        <f>IF(N404="nulová",J404,0)</f>
        <v>0</v>
      </c>
      <c r="BJ404" s="18" t="s">
        <v>83</v>
      </c>
      <c r="BK404" s="239">
        <f>ROUND(I404*H404,2)</f>
        <v>0</v>
      </c>
      <c r="BL404" s="18" t="s">
        <v>145</v>
      </c>
      <c r="BM404" s="238" t="s">
        <v>447</v>
      </c>
    </row>
    <row r="405" s="13" customFormat="1">
      <c r="A405" s="13"/>
      <c r="B405" s="240"/>
      <c r="C405" s="241"/>
      <c r="D405" s="242" t="s">
        <v>147</v>
      </c>
      <c r="E405" s="241"/>
      <c r="F405" s="244" t="s">
        <v>448</v>
      </c>
      <c r="G405" s="241"/>
      <c r="H405" s="245">
        <v>94.221000000000004</v>
      </c>
      <c r="I405" s="246"/>
      <c r="J405" s="241"/>
      <c r="K405" s="241"/>
      <c r="L405" s="247"/>
      <c r="M405" s="248"/>
      <c r="N405" s="249"/>
      <c r="O405" s="249"/>
      <c r="P405" s="249"/>
      <c r="Q405" s="249"/>
      <c r="R405" s="249"/>
      <c r="S405" s="249"/>
      <c r="T405" s="250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51" t="s">
        <v>147</v>
      </c>
      <c r="AU405" s="251" t="s">
        <v>85</v>
      </c>
      <c r="AV405" s="13" t="s">
        <v>85</v>
      </c>
      <c r="AW405" s="13" t="s">
        <v>4</v>
      </c>
      <c r="AX405" s="13" t="s">
        <v>83</v>
      </c>
      <c r="AY405" s="251" t="s">
        <v>137</v>
      </c>
    </row>
    <row r="406" s="2" customFormat="1" ht="44.25" customHeight="1">
      <c r="A406" s="39"/>
      <c r="B406" s="40"/>
      <c r="C406" s="227" t="s">
        <v>449</v>
      </c>
      <c r="D406" s="227" t="s">
        <v>140</v>
      </c>
      <c r="E406" s="228" t="s">
        <v>450</v>
      </c>
      <c r="F406" s="229" t="s">
        <v>451</v>
      </c>
      <c r="G406" s="230" t="s">
        <v>438</v>
      </c>
      <c r="H406" s="231">
        <v>10.468999999999999</v>
      </c>
      <c r="I406" s="232"/>
      <c r="J406" s="233">
        <f>ROUND(I406*H406,2)</f>
        <v>0</v>
      </c>
      <c r="K406" s="229" t="s">
        <v>144</v>
      </c>
      <c r="L406" s="45"/>
      <c r="M406" s="234" t="s">
        <v>1</v>
      </c>
      <c r="N406" s="235" t="s">
        <v>41</v>
      </c>
      <c r="O406" s="92"/>
      <c r="P406" s="236">
        <f>O406*H406</f>
        <v>0</v>
      </c>
      <c r="Q406" s="236">
        <v>0</v>
      </c>
      <c r="R406" s="236">
        <f>Q406*H406</f>
        <v>0</v>
      </c>
      <c r="S406" s="236">
        <v>0</v>
      </c>
      <c r="T406" s="237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38" t="s">
        <v>145</v>
      </c>
      <c r="AT406" s="238" t="s">
        <v>140</v>
      </c>
      <c r="AU406" s="238" t="s">
        <v>85</v>
      </c>
      <c r="AY406" s="18" t="s">
        <v>137</v>
      </c>
      <c r="BE406" s="239">
        <f>IF(N406="základní",J406,0)</f>
        <v>0</v>
      </c>
      <c r="BF406" s="239">
        <f>IF(N406="snížená",J406,0)</f>
        <v>0</v>
      </c>
      <c r="BG406" s="239">
        <f>IF(N406="zákl. přenesená",J406,0)</f>
        <v>0</v>
      </c>
      <c r="BH406" s="239">
        <f>IF(N406="sníž. přenesená",J406,0)</f>
        <v>0</v>
      </c>
      <c r="BI406" s="239">
        <f>IF(N406="nulová",J406,0)</f>
        <v>0</v>
      </c>
      <c r="BJ406" s="18" t="s">
        <v>83</v>
      </c>
      <c r="BK406" s="239">
        <f>ROUND(I406*H406,2)</f>
        <v>0</v>
      </c>
      <c r="BL406" s="18" t="s">
        <v>145</v>
      </c>
      <c r="BM406" s="238" t="s">
        <v>452</v>
      </c>
    </row>
    <row r="407" s="12" customFormat="1" ht="22.8" customHeight="1">
      <c r="A407" s="12"/>
      <c r="B407" s="211"/>
      <c r="C407" s="212"/>
      <c r="D407" s="213" t="s">
        <v>75</v>
      </c>
      <c r="E407" s="225" t="s">
        <v>453</v>
      </c>
      <c r="F407" s="225" t="s">
        <v>454</v>
      </c>
      <c r="G407" s="212"/>
      <c r="H407" s="212"/>
      <c r="I407" s="215"/>
      <c r="J407" s="226">
        <f>BK407</f>
        <v>0</v>
      </c>
      <c r="K407" s="212"/>
      <c r="L407" s="217"/>
      <c r="M407" s="218"/>
      <c r="N407" s="219"/>
      <c r="O407" s="219"/>
      <c r="P407" s="220">
        <f>P408</f>
        <v>0</v>
      </c>
      <c r="Q407" s="219"/>
      <c r="R407" s="220">
        <f>R408</f>
        <v>0</v>
      </c>
      <c r="S407" s="219"/>
      <c r="T407" s="221">
        <f>T408</f>
        <v>0</v>
      </c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R407" s="222" t="s">
        <v>83</v>
      </c>
      <c r="AT407" s="223" t="s">
        <v>75</v>
      </c>
      <c r="AU407" s="223" t="s">
        <v>83</v>
      </c>
      <c r="AY407" s="222" t="s">
        <v>137</v>
      </c>
      <c r="BK407" s="224">
        <f>BK408</f>
        <v>0</v>
      </c>
    </row>
    <row r="408" s="2" customFormat="1" ht="21.75" customHeight="1">
      <c r="A408" s="39"/>
      <c r="B408" s="40"/>
      <c r="C408" s="227" t="s">
        <v>455</v>
      </c>
      <c r="D408" s="227" t="s">
        <v>140</v>
      </c>
      <c r="E408" s="228" t="s">
        <v>456</v>
      </c>
      <c r="F408" s="229" t="s">
        <v>457</v>
      </c>
      <c r="G408" s="230" t="s">
        <v>438</v>
      </c>
      <c r="H408" s="231">
        <v>25.478000000000002</v>
      </c>
      <c r="I408" s="232"/>
      <c r="J408" s="233">
        <f>ROUND(I408*H408,2)</f>
        <v>0</v>
      </c>
      <c r="K408" s="229" t="s">
        <v>144</v>
      </c>
      <c r="L408" s="45"/>
      <c r="M408" s="234" t="s">
        <v>1</v>
      </c>
      <c r="N408" s="235" t="s">
        <v>41</v>
      </c>
      <c r="O408" s="92"/>
      <c r="P408" s="236">
        <f>O408*H408</f>
        <v>0</v>
      </c>
      <c r="Q408" s="236">
        <v>0</v>
      </c>
      <c r="R408" s="236">
        <f>Q408*H408</f>
        <v>0</v>
      </c>
      <c r="S408" s="236">
        <v>0</v>
      </c>
      <c r="T408" s="237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38" t="s">
        <v>145</v>
      </c>
      <c r="AT408" s="238" t="s">
        <v>140</v>
      </c>
      <c r="AU408" s="238" t="s">
        <v>85</v>
      </c>
      <c r="AY408" s="18" t="s">
        <v>137</v>
      </c>
      <c r="BE408" s="239">
        <f>IF(N408="základní",J408,0)</f>
        <v>0</v>
      </c>
      <c r="BF408" s="239">
        <f>IF(N408="snížená",J408,0)</f>
        <v>0</v>
      </c>
      <c r="BG408" s="239">
        <f>IF(N408="zákl. přenesená",J408,0)</f>
        <v>0</v>
      </c>
      <c r="BH408" s="239">
        <f>IF(N408="sníž. přenesená",J408,0)</f>
        <v>0</v>
      </c>
      <c r="BI408" s="239">
        <f>IF(N408="nulová",J408,0)</f>
        <v>0</v>
      </c>
      <c r="BJ408" s="18" t="s">
        <v>83</v>
      </c>
      <c r="BK408" s="239">
        <f>ROUND(I408*H408,2)</f>
        <v>0</v>
      </c>
      <c r="BL408" s="18" t="s">
        <v>145</v>
      </c>
      <c r="BM408" s="238" t="s">
        <v>458</v>
      </c>
    </row>
    <row r="409" s="12" customFormat="1" ht="25.92" customHeight="1">
      <c r="A409" s="12"/>
      <c r="B409" s="211"/>
      <c r="C409" s="212"/>
      <c r="D409" s="213" t="s">
        <v>75</v>
      </c>
      <c r="E409" s="214" t="s">
        <v>459</v>
      </c>
      <c r="F409" s="214" t="s">
        <v>460</v>
      </c>
      <c r="G409" s="212"/>
      <c r="H409" s="212"/>
      <c r="I409" s="215"/>
      <c r="J409" s="216">
        <f>BK409</f>
        <v>0</v>
      </c>
      <c r="K409" s="212"/>
      <c r="L409" s="217"/>
      <c r="M409" s="218"/>
      <c r="N409" s="219"/>
      <c r="O409" s="219"/>
      <c r="P409" s="220">
        <f>P410+P430+P451+P453+P461+P490+P602+P613+P693+P706+P714</f>
        <v>0</v>
      </c>
      <c r="Q409" s="219"/>
      <c r="R409" s="220">
        <f>R410+R430+R451+R453+R461+R490+R602+R613+R693+R706+R714</f>
        <v>8.5915862300000008</v>
      </c>
      <c r="S409" s="219"/>
      <c r="T409" s="221">
        <f>T410+T430+T451+T453+T461+T490+T602+T613+T693+T706+T714</f>
        <v>1.8391855400000003</v>
      </c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R409" s="222" t="s">
        <v>85</v>
      </c>
      <c r="AT409" s="223" t="s">
        <v>75</v>
      </c>
      <c r="AU409" s="223" t="s">
        <v>76</v>
      </c>
      <c r="AY409" s="222" t="s">
        <v>137</v>
      </c>
      <c r="BK409" s="224">
        <f>BK410+BK430+BK451+BK453+BK461+BK490+BK602+BK613+BK693+BK706+BK714</f>
        <v>0</v>
      </c>
    </row>
    <row r="410" s="12" customFormat="1" ht="22.8" customHeight="1">
      <c r="A410" s="12"/>
      <c r="B410" s="211"/>
      <c r="C410" s="212"/>
      <c r="D410" s="213" t="s">
        <v>75</v>
      </c>
      <c r="E410" s="225" t="s">
        <v>461</v>
      </c>
      <c r="F410" s="225" t="s">
        <v>462</v>
      </c>
      <c r="G410" s="212"/>
      <c r="H410" s="212"/>
      <c r="I410" s="215"/>
      <c r="J410" s="226">
        <f>BK410</f>
        <v>0</v>
      </c>
      <c r="K410" s="212"/>
      <c r="L410" s="217"/>
      <c r="M410" s="218"/>
      <c r="N410" s="219"/>
      <c r="O410" s="219"/>
      <c r="P410" s="220">
        <f>SUM(P411:P429)</f>
        <v>0</v>
      </c>
      <c r="Q410" s="219"/>
      <c r="R410" s="220">
        <f>SUM(R411:R429)</f>
        <v>0.043705250000000001</v>
      </c>
      <c r="S410" s="219"/>
      <c r="T410" s="221">
        <f>SUM(T411:T429)</f>
        <v>0</v>
      </c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R410" s="222" t="s">
        <v>85</v>
      </c>
      <c r="AT410" s="223" t="s">
        <v>75</v>
      </c>
      <c r="AU410" s="223" t="s">
        <v>83</v>
      </c>
      <c r="AY410" s="222" t="s">
        <v>137</v>
      </c>
      <c r="BK410" s="224">
        <f>SUM(BK411:BK429)</f>
        <v>0</v>
      </c>
    </row>
    <row r="411" s="2" customFormat="1" ht="24.15" customHeight="1">
      <c r="A411" s="39"/>
      <c r="B411" s="40"/>
      <c r="C411" s="227" t="s">
        <v>463</v>
      </c>
      <c r="D411" s="227" t="s">
        <v>140</v>
      </c>
      <c r="E411" s="228" t="s">
        <v>464</v>
      </c>
      <c r="F411" s="229" t="s">
        <v>465</v>
      </c>
      <c r="G411" s="230" t="s">
        <v>154</v>
      </c>
      <c r="H411" s="231">
        <v>11.795</v>
      </c>
      <c r="I411" s="232"/>
      <c r="J411" s="233">
        <f>ROUND(I411*H411,2)</f>
        <v>0</v>
      </c>
      <c r="K411" s="229" t="s">
        <v>144</v>
      </c>
      <c r="L411" s="45"/>
      <c r="M411" s="234" t="s">
        <v>1</v>
      </c>
      <c r="N411" s="235" t="s">
        <v>41</v>
      </c>
      <c r="O411" s="92"/>
      <c r="P411" s="236">
        <f>O411*H411</f>
        <v>0</v>
      </c>
      <c r="Q411" s="236">
        <v>0.00019000000000000001</v>
      </c>
      <c r="R411" s="236">
        <f>Q411*H411</f>
        <v>0.0022410500000000001</v>
      </c>
      <c r="S411" s="236">
        <v>0</v>
      </c>
      <c r="T411" s="237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38" t="s">
        <v>230</v>
      </c>
      <c r="AT411" s="238" t="s">
        <v>140</v>
      </c>
      <c r="AU411" s="238" t="s">
        <v>85</v>
      </c>
      <c r="AY411" s="18" t="s">
        <v>137</v>
      </c>
      <c r="BE411" s="239">
        <f>IF(N411="základní",J411,0)</f>
        <v>0</v>
      </c>
      <c r="BF411" s="239">
        <f>IF(N411="snížená",J411,0)</f>
        <v>0</v>
      </c>
      <c r="BG411" s="239">
        <f>IF(N411="zákl. přenesená",J411,0)</f>
        <v>0</v>
      </c>
      <c r="BH411" s="239">
        <f>IF(N411="sníž. přenesená",J411,0)</f>
        <v>0</v>
      </c>
      <c r="BI411" s="239">
        <f>IF(N411="nulová",J411,0)</f>
        <v>0</v>
      </c>
      <c r="BJ411" s="18" t="s">
        <v>83</v>
      </c>
      <c r="BK411" s="239">
        <f>ROUND(I411*H411,2)</f>
        <v>0</v>
      </c>
      <c r="BL411" s="18" t="s">
        <v>230</v>
      </c>
      <c r="BM411" s="238" t="s">
        <v>466</v>
      </c>
    </row>
    <row r="412" s="13" customFormat="1">
      <c r="A412" s="13"/>
      <c r="B412" s="240"/>
      <c r="C412" s="241"/>
      <c r="D412" s="242" t="s">
        <v>147</v>
      </c>
      <c r="E412" s="243" t="s">
        <v>1</v>
      </c>
      <c r="F412" s="244" t="s">
        <v>467</v>
      </c>
      <c r="G412" s="241"/>
      <c r="H412" s="245">
        <v>11.795</v>
      </c>
      <c r="I412" s="246"/>
      <c r="J412" s="241"/>
      <c r="K412" s="241"/>
      <c r="L412" s="247"/>
      <c r="M412" s="248"/>
      <c r="N412" s="249"/>
      <c r="O412" s="249"/>
      <c r="P412" s="249"/>
      <c r="Q412" s="249"/>
      <c r="R412" s="249"/>
      <c r="S412" s="249"/>
      <c r="T412" s="250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51" t="s">
        <v>147</v>
      </c>
      <c r="AU412" s="251" t="s">
        <v>85</v>
      </c>
      <c r="AV412" s="13" t="s">
        <v>85</v>
      </c>
      <c r="AW412" s="13" t="s">
        <v>32</v>
      </c>
      <c r="AX412" s="13" t="s">
        <v>76</v>
      </c>
      <c r="AY412" s="251" t="s">
        <v>137</v>
      </c>
    </row>
    <row r="413" s="14" customFormat="1">
      <c r="A413" s="14"/>
      <c r="B413" s="252"/>
      <c r="C413" s="253"/>
      <c r="D413" s="242" t="s">
        <v>147</v>
      </c>
      <c r="E413" s="254" t="s">
        <v>1</v>
      </c>
      <c r="F413" s="255" t="s">
        <v>150</v>
      </c>
      <c r="G413" s="253"/>
      <c r="H413" s="256">
        <v>11.795</v>
      </c>
      <c r="I413" s="257"/>
      <c r="J413" s="253"/>
      <c r="K413" s="253"/>
      <c r="L413" s="258"/>
      <c r="M413" s="259"/>
      <c r="N413" s="260"/>
      <c r="O413" s="260"/>
      <c r="P413" s="260"/>
      <c r="Q413" s="260"/>
      <c r="R413" s="260"/>
      <c r="S413" s="260"/>
      <c r="T413" s="261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62" t="s">
        <v>147</v>
      </c>
      <c r="AU413" s="262" t="s">
        <v>85</v>
      </c>
      <c r="AV413" s="14" t="s">
        <v>138</v>
      </c>
      <c r="AW413" s="14" t="s">
        <v>32</v>
      </c>
      <c r="AX413" s="14" t="s">
        <v>76</v>
      </c>
      <c r="AY413" s="262" t="s">
        <v>137</v>
      </c>
    </row>
    <row r="414" s="15" customFormat="1">
      <c r="A414" s="15"/>
      <c r="B414" s="263"/>
      <c r="C414" s="264"/>
      <c r="D414" s="242" t="s">
        <v>147</v>
      </c>
      <c r="E414" s="265" t="s">
        <v>1</v>
      </c>
      <c r="F414" s="266" t="s">
        <v>151</v>
      </c>
      <c r="G414" s="264"/>
      <c r="H414" s="267">
        <v>11.795</v>
      </c>
      <c r="I414" s="268"/>
      <c r="J414" s="264"/>
      <c r="K414" s="264"/>
      <c r="L414" s="269"/>
      <c r="M414" s="270"/>
      <c r="N414" s="271"/>
      <c r="O414" s="271"/>
      <c r="P414" s="271"/>
      <c r="Q414" s="271"/>
      <c r="R414" s="271"/>
      <c r="S414" s="271"/>
      <c r="T414" s="272"/>
      <c r="U414" s="15"/>
      <c r="V414" s="15"/>
      <c r="W414" s="15"/>
      <c r="X414" s="15"/>
      <c r="Y414" s="15"/>
      <c r="Z414" s="15"/>
      <c r="AA414" s="15"/>
      <c r="AB414" s="15"/>
      <c r="AC414" s="15"/>
      <c r="AD414" s="15"/>
      <c r="AE414" s="15"/>
      <c r="AT414" s="273" t="s">
        <v>147</v>
      </c>
      <c r="AU414" s="273" t="s">
        <v>85</v>
      </c>
      <c r="AV414" s="15" t="s">
        <v>145</v>
      </c>
      <c r="AW414" s="15" t="s">
        <v>32</v>
      </c>
      <c r="AX414" s="15" t="s">
        <v>83</v>
      </c>
      <c r="AY414" s="273" t="s">
        <v>137</v>
      </c>
    </row>
    <row r="415" s="2" customFormat="1" ht="24.15" customHeight="1">
      <c r="A415" s="39"/>
      <c r="B415" s="40"/>
      <c r="C415" s="274" t="s">
        <v>468</v>
      </c>
      <c r="D415" s="274" t="s">
        <v>181</v>
      </c>
      <c r="E415" s="275" t="s">
        <v>469</v>
      </c>
      <c r="F415" s="276" t="s">
        <v>470</v>
      </c>
      <c r="G415" s="277" t="s">
        <v>154</v>
      </c>
      <c r="H415" s="278">
        <v>13.747</v>
      </c>
      <c r="I415" s="279"/>
      <c r="J415" s="280">
        <f>ROUND(I415*H415,2)</f>
        <v>0</v>
      </c>
      <c r="K415" s="276" t="s">
        <v>144</v>
      </c>
      <c r="L415" s="281"/>
      <c r="M415" s="282" t="s">
        <v>1</v>
      </c>
      <c r="N415" s="283" t="s">
        <v>41</v>
      </c>
      <c r="O415" s="92"/>
      <c r="P415" s="236">
        <f>O415*H415</f>
        <v>0</v>
      </c>
      <c r="Q415" s="236">
        <v>0.0020999999999999999</v>
      </c>
      <c r="R415" s="236">
        <f>Q415*H415</f>
        <v>0.028868699999999997</v>
      </c>
      <c r="S415" s="236">
        <v>0</v>
      </c>
      <c r="T415" s="237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38" t="s">
        <v>306</v>
      </c>
      <c r="AT415" s="238" t="s">
        <v>181</v>
      </c>
      <c r="AU415" s="238" t="s">
        <v>85</v>
      </c>
      <c r="AY415" s="18" t="s">
        <v>137</v>
      </c>
      <c r="BE415" s="239">
        <f>IF(N415="základní",J415,0)</f>
        <v>0</v>
      </c>
      <c r="BF415" s="239">
        <f>IF(N415="snížená",J415,0)</f>
        <v>0</v>
      </c>
      <c r="BG415" s="239">
        <f>IF(N415="zákl. přenesená",J415,0)</f>
        <v>0</v>
      </c>
      <c r="BH415" s="239">
        <f>IF(N415="sníž. přenesená",J415,0)</f>
        <v>0</v>
      </c>
      <c r="BI415" s="239">
        <f>IF(N415="nulová",J415,0)</f>
        <v>0</v>
      </c>
      <c r="BJ415" s="18" t="s">
        <v>83</v>
      </c>
      <c r="BK415" s="239">
        <f>ROUND(I415*H415,2)</f>
        <v>0</v>
      </c>
      <c r="BL415" s="18" t="s">
        <v>230</v>
      </c>
      <c r="BM415" s="238" t="s">
        <v>471</v>
      </c>
    </row>
    <row r="416" s="13" customFormat="1">
      <c r="A416" s="13"/>
      <c r="B416" s="240"/>
      <c r="C416" s="241"/>
      <c r="D416" s="242" t="s">
        <v>147</v>
      </c>
      <c r="E416" s="241"/>
      <c r="F416" s="244" t="s">
        <v>472</v>
      </c>
      <c r="G416" s="241"/>
      <c r="H416" s="245">
        <v>13.747</v>
      </c>
      <c r="I416" s="246"/>
      <c r="J416" s="241"/>
      <c r="K416" s="241"/>
      <c r="L416" s="247"/>
      <c r="M416" s="248"/>
      <c r="N416" s="249"/>
      <c r="O416" s="249"/>
      <c r="P416" s="249"/>
      <c r="Q416" s="249"/>
      <c r="R416" s="249"/>
      <c r="S416" s="249"/>
      <c r="T416" s="250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51" t="s">
        <v>147</v>
      </c>
      <c r="AU416" s="251" t="s">
        <v>85</v>
      </c>
      <c r="AV416" s="13" t="s">
        <v>85</v>
      </c>
      <c r="AW416" s="13" t="s">
        <v>4</v>
      </c>
      <c r="AX416" s="13" t="s">
        <v>83</v>
      </c>
      <c r="AY416" s="251" t="s">
        <v>137</v>
      </c>
    </row>
    <row r="417" s="2" customFormat="1" ht="37.8" customHeight="1">
      <c r="A417" s="39"/>
      <c r="B417" s="40"/>
      <c r="C417" s="227" t="s">
        <v>473</v>
      </c>
      <c r="D417" s="227" t="s">
        <v>140</v>
      </c>
      <c r="E417" s="228" t="s">
        <v>474</v>
      </c>
      <c r="F417" s="229" t="s">
        <v>475</v>
      </c>
      <c r="G417" s="230" t="s">
        <v>162</v>
      </c>
      <c r="H417" s="231">
        <v>8.8499999999999996</v>
      </c>
      <c r="I417" s="232"/>
      <c r="J417" s="233">
        <f>ROUND(I417*H417,2)</f>
        <v>0</v>
      </c>
      <c r="K417" s="229" t="s">
        <v>144</v>
      </c>
      <c r="L417" s="45"/>
      <c r="M417" s="234" t="s">
        <v>1</v>
      </c>
      <c r="N417" s="235" t="s">
        <v>41</v>
      </c>
      <c r="O417" s="92"/>
      <c r="P417" s="236">
        <f>O417*H417</f>
        <v>0</v>
      </c>
      <c r="Q417" s="236">
        <v>0.00059999999999999995</v>
      </c>
      <c r="R417" s="236">
        <f>Q417*H417</f>
        <v>0.0053099999999999996</v>
      </c>
      <c r="S417" s="236">
        <v>0</v>
      </c>
      <c r="T417" s="237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38" t="s">
        <v>230</v>
      </c>
      <c r="AT417" s="238" t="s">
        <v>140</v>
      </c>
      <c r="AU417" s="238" t="s">
        <v>85</v>
      </c>
      <c r="AY417" s="18" t="s">
        <v>137</v>
      </c>
      <c r="BE417" s="239">
        <f>IF(N417="základní",J417,0)</f>
        <v>0</v>
      </c>
      <c r="BF417" s="239">
        <f>IF(N417="snížená",J417,0)</f>
        <v>0</v>
      </c>
      <c r="BG417" s="239">
        <f>IF(N417="zákl. přenesená",J417,0)</f>
        <v>0</v>
      </c>
      <c r="BH417" s="239">
        <f>IF(N417="sníž. přenesená",J417,0)</f>
        <v>0</v>
      </c>
      <c r="BI417" s="239">
        <f>IF(N417="nulová",J417,0)</f>
        <v>0</v>
      </c>
      <c r="BJ417" s="18" t="s">
        <v>83</v>
      </c>
      <c r="BK417" s="239">
        <f>ROUND(I417*H417,2)</f>
        <v>0</v>
      </c>
      <c r="BL417" s="18" t="s">
        <v>230</v>
      </c>
      <c r="BM417" s="238" t="s">
        <v>476</v>
      </c>
    </row>
    <row r="418" s="13" customFormat="1">
      <c r="A418" s="13"/>
      <c r="B418" s="240"/>
      <c r="C418" s="241"/>
      <c r="D418" s="242" t="s">
        <v>147</v>
      </c>
      <c r="E418" s="243" t="s">
        <v>1</v>
      </c>
      <c r="F418" s="244" t="s">
        <v>477</v>
      </c>
      <c r="G418" s="241"/>
      <c r="H418" s="245">
        <v>8.8499999999999996</v>
      </c>
      <c r="I418" s="246"/>
      <c r="J418" s="241"/>
      <c r="K418" s="241"/>
      <c r="L418" s="247"/>
      <c r="M418" s="248"/>
      <c r="N418" s="249"/>
      <c r="O418" s="249"/>
      <c r="P418" s="249"/>
      <c r="Q418" s="249"/>
      <c r="R418" s="249"/>
      <c r="S418" s="249"/>
      <c r="T418" s="250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51" t="s">
        <v>147</v>
      </c>
      <c r="AU418" s="251" t="s">
        <v>85</v>
      </c>
      <c r="AV418" s="13" t="s">
        <v>85</v>
      </c>
      <c r="AW418" s="13" t="s">
        <v>32</v>
      </c>
      <c r="AX418" s="13" t="s">
        <v>76</v>
      </c>
      <c r="AY418" s="251" t="s">
        <v>137</v>
      </c>
    </row>
    <row r="419" s="14" customFormat="1">
      <c r="A419" s="14"/>
      <c r="B419" s="252"/>
      <c r="C419" s="253"/>
      <c r="D419" s="242" t="s">
        <v>147</v>
      </c>
      <c r="E419" s="254" t="s">
        <v>1</v>
      </c>
      <c r="F419" s="255" t="s">
        <v>150</v>
      </c>
      <c r="G419" s="253"/>
      <c r="H419" s="256">
        <v>8.8499999999999996</v>
      </c>
      <c r="I419" s="257"/>
      <c r="J419" s="253"/>
      <c r="K419" s="253"/>
      <c r="L419" s="258"/>
      <c r="M419" s="259"/>
      <c r="N419" s="260"/>
      <c r="O419" s="260"/>
      <c r="P419" s="260"/>
      <c r="Q419" s="260"/>
      <c r="R419" s="260"/>
      <c r="S419" s="260"/>
      <c r="T419" s="261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62" t="s">
        <v>147</v>
      </c>
      <c r="AU419" s="262" t="s">
        <v>85</v>
      </c>
      <c r="AV419" s="14" t="s">
        <v>138</v>
      </c>
      <c r="AW419" s="14" t="s">
        <v>32</v>
      </c>
      <c r="AX419" s="14" t="s">
        <v>76</v>
      </c>
      <c r="AY419" s="262" t="s">
        <v>137</v>
      </c>
    </row>
    <row r="420" s="15" customFormat="1">
      <c r="A420" s="15"/>
      <c r="B420" s="263"/>
      <c r="C420" s="264"/>
      <c r="D420" s="242" t="s">
        <v>147</v>
      </c>
      <c r="E420" s="265" t="s">
        <v>1</v>
      </c>
      <c r="F420" s="266" t="s">
        <v>151</v>
      </c>
      <c r="G420" s="264"/>
      <c r="H420" s="267">
        <v>8.8499999999999996</v>
      </c>
      <c r="I420" s="268"/>
      <c r="J420" s="264"/>
      <c r="K420" s="264"/>
      <c r="L420" s="269"/>
      <c r="M420" s="270"/>
      <c r="N420" s="271"/>
      <c r="O420" s="271"/>
      <c r="P420" s="271"/>
      <c r="Q420" s="271"/>
      <c r="R420" s="271"/>
      <c r="S420" s="271"/>
      <c r="T420" s="272"/>
      <c r="U420" s="15"/>
      <c r="V420" s="15"/>
      <c r="W420" s="15"/>
      <c r="X420" s="15"/>
      <c r="Y420" s="15"/>
      <c r="Z420" s="15"/>
      <c r="AA420" s="15"/>
      <c r="AB420" s="15"/>
      <c r="AC420" s="15"/>
      <c r="AD420" s="15"/>
      <c r="AE420" s="15"/>
      <c r="AT420" s="273" t="s">
        <v>147</v>
      </c>
      <c r="AU420" s="273" t="s">
        <v>85</v>
      </c>
      <c r="AV420" s="15" t="s">
        <v>145</v>
      </c>
      <c r="AW420" s="15" t="s">
        <v>32</v>
      </c>
      <c r="AX420" s="15" t="s">
        <v>83</v>
      </c>
      <c r="AY420" s="273" t="s">
        <v>137</v>
      </c>
    </row>
    <row r="421" s="2" customFormat="1" ht="37.8" customHeight="1">
      <c r="A421" s="39"/>
      <c r="B421" s="40"/>
      <c r="C421" s="227" t="s">
        <v>478</v>
      </c>
      <c r="D421" s="227" t="s">
        <v>140</v>
      </c>
      <c r="E421" s="228" t="s">
        <v>479</v>
      </c>
      <c r="F421" s="229" t="s">
        <v>480</v>
      </c>
      <c r="G421" s="230" t="s">
        <v>162</v>
      </c>
      <c r="H421" s="231">
        <v>5.7999999999999998</v>
      </c>
      <c r="I421" s="232"/>
      <c r="J421" s="233">
        <f>ROUND(I421*H421,2)</f>
        <v>0</v>
      </c>
      <c r="K421" s="229" t="s">
        <v>144</v>
      </c>
      <c r="L421" s="45"/>
      <c r="M421" s="234" t="s">
        <v>1</v>
      </c>
      <c r="N421" s="235" t="s">
        <v>41</v>
      </c>
      <c r="O421" s="92"/>
      <c r="P421" s="236">
        <f>O421*H421</f>
        <v>0</v>
      </c>
      <c r="Q421" s="236">
        <v>0.00059999999999999995</v>
      </c>
      <c r="R421" s="236">
        <f>Q421*H421</f>
        <v>0.0034799999999999996</v>
      </c>
      <c r="S421" s="236">
        <v>0</v>
      </c>
      <c r="T421" s="237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38" t="s">
        <v>230</v>
      </c>
      <c r="AT421" s="238" t="s">
        <v>140</v>
      </c>
      <c r="AU421" s="238" t="s">
        <v>85</v>
      </c>
      <c r="AY421" s="18" t="s">
        <v>137</v>
      </c>
      <c r="BE421" s="239">
        <f>IF(N421="základní",J421,0)</f>
        <v>0</v>
      </c>
      <c r="BF421" s="239">
        <f>IF(N421="snížená",J421,0)</f>
        <v>0</v>
      </c>
      <c r="BG421" s="239">
        <f>IF(N421="zákl. přenesená",J421,0)</f>
        <v>0</v>
      </c>
      <c r="BH421" s="239">
        <f>IF(N421="sníž. přenesená",J421,0)</f>
        <v>0</v>
      </c>
      <c r="BI421" s="239">
        <f>IF(N421="nulová",J421,0)</f>
        <v>0</v>
      </c>
      <c r="BJ421" s="18" t="s">
        <v>83</v>
      </c>
      <c r="BK421" s="239">
        <f>ROUND(I421*H421,2)</f>
        <v>0</v>
      </c>
      <c r="BL421" s="18" t="s">
        <v>230</v>
      </c>
      <c r="BM421" s="238" t="s">
        <v>481</v>
      </c>
    </row>
    <row r="422" s="13" customFormat="1">
      <c r="A422" s="13"/>
      <c r="B422" s="240"/>
      <c r="C422" s="241"/>
      <c r="D422" s="242" t="s">
        <v>147</v>
      </c>
      <c r="E422" s="243" t="s">
        <v>1</v>
      </c>
      <c r="F422" s="244" t="s">
        <v>482</v>
      </c>
      <c r="G422" s="241"/>
      <c r="H422" s="245">
        <v>5.7999999999999998</v>
      </c>
      <c r="I422" s="246"/>
      <c r="J422" s="241"/>
      <c r="K422" s="241"/>
      <c r="L422" s="247"/>
      <c r="M422" s="248"/>
      <c r="N422" s="249"/>
      <c r="O422" s="249"/>
      <c r="P422" s="249"/>
      <c r="Q422" s="249"/>
      <c r="R422" s="249"/>
      <c r="S422" s="249"/>
      <c r="T422" s="250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51" t="s">
        <v>147</v>
      </c>
      <c r="AU422" s="251" t="s">
        <v>85</v>
      </c>
      <c r="AV422" s="13" t="s">
        <v>85</v>
      </c>
      <c r="AW422" s="13" t="s">
        <v>32</v>
      </c>
      <c r="AX422" s="13" t="s">
        <v>76</v>
      </c>
      <c r="AY422" s="251" t="s">
        <v>137</v>
      </c>
    </row>
    <row r="423" s="14" customFormat="1">
      <c r="A423" s="14"/>
      <c r="B423" s="252"/>
      <c r="C423" s="253"/>
      <c r="D423" s="242" t="s">
        <v>147</v>
      </c>
      <c r="E423" s="254" t="s">
        <v>1</v>
      </c>
      <c r="F423" s="255" t="s">
        <v>150</v>
      </c>
      <c r="G423" s="253"/>
      <c r="H423" s="256">
        <v>5.7999999999999998</v>
      </c>
      <c r="I423" s="257"/>
      <c r="J423" s="253"/>
      <c r="K423" s="253"/>
      <c r="L423" s="258"/>
      <c r="M423" s="259"/>
      <c r="N423" s="260"/>
      <c r="O423" s="260"/>
      <c r="P423" s="260"/>
      <c r="Q423" s="260"/>
      <c r="R423" s="260"/>
      <c r="S423" s="260"/>
      <c r="T423" s="261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62" t="s">
        <v>147</v>
      </c>
      <c r="AU423" s="262" t="s">
        <v>85</v>
      </c>
      <c r="AV423" s="14" t="s">
        <v>138</v>
      </c>
      <c r="AW423" s="14" t="s">
        <v>32</v>
      </c>
      <c r="AX423" s="14" t="s">
        <v>76</v>
      </c>
      <c r="AY423" s="262" t="s">
        <v>137</v>
      </c>
    </row>
    <row r="424" s="15" customFormat="1">
      <c r="A424" s="15"/>
      <c r="B424" s="263"/>
      <c r="C424" s="264"/>
      <c r="D424" s="242" t="s">
        <v>147</v>
      </c>
      <c r="E424" s="265" t="s">
        <v>1</v>
      </c>
      <c r="F424" s="266" t="s">
        <v>151</v>
      </c>
      <c r="G424" s="264"/>
      <c r="H424" s="267">
        <v>5.7999999999999998</v>
      </c>
      <c r="I424" s="268"/>
      <c r="J424" s="264"/>
      <c r="K424" s="264"/>
      <c r="L424" s="269"/>
      <c r="M424" s="270"/>
      <c r="N424" s="271"/>
      <c r="O424" s="271"/>
      <c r="P424" s="271"/>
      <c r="Q424" s="271"/>
      <c r="R424" s="271"/>
      <c r="S424" s="271"/>
      <c r="T424" s="272"/>
      <c r="U424" s="15"/>
      <c r="V424" s="15"/>
      <c r="W424" s="15"/>
      <c r="X424" s="15"/>
      <c r="Y424" s="15"/>
      <c r="Z424" s="15"/>
      <c r="AA424" s="15"/>
      <c r="AB424" s="15"/>
      <c r="AC424" s="15"/>
      <c r="AD424" s="15"/>
      <c r="AE424" s="15"/>
      <c r="AT424" s="273" t="s">
        <v>147</v>
      </c>
      <c r="AU424" s="273" t="s">
        <v>85</v>
      </c>
      <c r="AV424" s="15" t="s">
        <v>145</v>
      </c>
      <c r="AW424" s="15" t="s">
        <v>32</v>
      </c>
      <c r="AX424" s="15" t="s">
        <v>83</v>
      </c>
      <c r="AY424" s="273" t="s">
        <v>137</v>
      </c>
    </row>
    <row r="425" s="2" customFormat="1" ht="37.8" customHeight="1">
      <c r="A425" s="39"/>
      <c r="B425" s="40"/>
      <c r="C425" s="227" t="s">
        <v>483</v>
      </c>
      <c r="D425" s="227" t="s">
        <v>140</v>
      </c>
      <c r="E425" s="228" t="s">
        <v>484</v>
      </c>
      <c r="F425" s="229" t="s">
        <v>485</v>
      </c>
      <c r="G425" s="230" t="s">
        <v>162</v>
      </c>
      <c r="H425" s="231">
        <v>8.8499999999999996</v>
      </c>
      <c r="I425" s="232"/>
      <c r="J425" s="233">
        <f>ROUND(I425*H425,2)</f>
        <v>0</v>
      </c>
      <c r="K425" s="229" t="s">
        <v>144</v>
      </c>
      <c r="L425" s="45"/>
      <c r="M425" s="234" t="s">
        <v>1</v>
      </c>
      <c r="N425" s="235" t="s">
        <v>41</v>
      </c>
      <c r="O425" s="92"/>
      <c r="P425" s="236">
        <f>O425*H425</f>
        <v>0</v>
      </c>
      <c r="Q425" s="236">
        <v>0.00042999999999999999</v>
      </c>
      <c r="R425" s="236">
        <f>Q425*H425</f>
        <v>0.0038054999999999999</v>
      </c>
      <c r="S425" s="236">
        <v>0</v>
      </c>
      <c r="T425" s="237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38" t="s">
        <v>230</v>
      </c>
      <c r="AT425" s="238" t="s">
        <v>140</v>
      </c>
      <c r="AU425" s="238" t="s">
        <v>85</v>
      </c>
      <c r="AY425" s="18" t="s">
        <v>137</v>
      </c>
      <c r="BE425" s="239">
        <f>IF(N425="základní",J425,0)</f>
        <v>0</v>
      </c>
      <c r="BF425" s="239">
        <f>IF(N425="snížená",J425,0)</f>
        <v>0</v>
      </c>
      <c r="BG425" s="239">
        <f>IF(N425="zákl. přenesená",J425,0)</f>
        <v>0</v>
      </c>
      <c r="BH425" s="239">
        <f>IF(N425="sníž. přenesená",J425,0)</f>
        <v>0</v>
      </c>
      <c r="BI425" s="239">
        <f>IF(N425="nulová",J425,0)</f>
        <v>0</v>
      </c>
      <c r="BJ425" s="18" t="s">
        <v>83</v>
      </c>
      <c r="BK425" s="239">
        <f>ROUND(I425*H425,2)</f>
        <v>0</v>
      </c>
      <c r="BL425" s="18" t="s">
        <v>230</v>
      </c>
      <c r="BM425" s="238" t="s">
        <v>486</v>
      </c>
    </row>
    <row r="426" s="13" customFormat="1">
      <c r="A426" s="13"/>
      <c r="B426" s="240"/>
      <c r="C426" s="241"/>
      <c r="D426" s="242" t="s">
        <v>147</v>
      </c>
      <c r="E426" s="243" t="s">
        <v>1</v>
      </c>
      <c r="F426" s="244" t="s">
        <v>477</v>
      </c>
      <c r="G426" s="241"/>
      <c r="H426" s="245">
        <v>8.8499999999999996</v>
      </c>
      <c r="I426" s="246"/>
      <c r="J426" s="241"/>
      <c r="K426" s="241"/>
      <c r="L426" s="247"/>
      <c r="M426" s="248"/>
      <c r="N426" s="249"/>
      <c r="O426" s="249"/>
      <c r="P426" s="249"/>
      <c r="Q426" s="249"/>
      <c r="R426" s="249"/>
      <c r="S426" s="249"/>
      <c r="T426" s="250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51" t="s">
        <v>147</v>
      </c>
      <c r="AU426" s="251" t="s">
        <v>85</v>
      </c>
      <c r="AV426" s="13" t="s">
        <v>85</v>
      </c>
      <c r="AW426" s="13" t="s">
        <v>32</v>
      </c>
      <c r="AX426" s="13" t="s">
        <v>76</v>
      </c>
      <c r="AY426" s="251" t="s">
        <v>137</v>
      </c>
    </row>
    <row r="427" s="14" customFormat="1">
      <c r="A427" s="14"/>
      <c r="B427" s="252"/>
      <c r="C427" s="253"/>
      <c r="D427" s="242" t="s">
        <v>147</v>
      </c>
      <c r="E427" s="254" t="s">
        <v>1</v>
      </c>
      <c r="F427" s="255" t="s">
        <v>150</v>
      </c>
      <c r="G427" s="253"/>
      <c r="H427" s="256">
        <v>8.8499999999999996</v>
      </c>
      <c r="I427" s="257"/>
      <c r="J427" s="253"/>
      <c r="K427" s="253"/>
      <c r="L427" s="258"/>
      <c r="M427" s="259"/>
      <c r="N427" s="260"/>
      <c r="O427" s="260"/>
      <c r="P427" s="260"/>
      <c r="Q427" s="260"/>
      <c r="R427" s="260"/>
      <c r="S427" s="260"/>
      <c r="T427" s="261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62" t="s">
        <v>147</v>
      </c>
      <c r="AU427" s="262" t="s">
        <v>85</v>
      </c>
      <c r="AV427" s="14" t="s">
        <v>138</v>
      </c>
      <c r="AW427" s="14" t="s">
        <v>32</v>
      </c>
      <c r="AX427" s="14" t="s">
        <v>76</v>
      </c>
      <c r="AY427" s="262" t="s">
        <v>137</v>
      </c>
    </row>
    <row r="428" s="15" customFormat="1">
      <c r="A428" s="15"/>
      <c r="B428" s="263"/>
      <c r="C428" s="264"/>
      <c r="D428" s="242" t="s">
        <v>147</v>
      </c>
      <c r="E428" s="265" t="s">
        <v>1</v>
      </c>
      <c r="F428" s="266" t="s">
        <v>151</v>
      </c>
      <c r="G428" s="264"/>
      <c r="H428" s="267">
        <v>8.8499999999999996</v>
      </c>
      <c r="I428" s="268"/>
      <c r="J428" s="264"/>
      <c r="K428" s="264"/>
      <c r="L428" s="269"/>
      <c r="M428" s="270"/>
      <c r="N428" s="271"/>
      <c r="O428" s="271"/>
      <c r="P428" s="271"/>
      <c r="Q428" s="271"/>
      <c r="R428" s="271"/>
      <c r="S428" s="271"/>
      <c r="T428" s="272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15"/>
      <c r="AT428" s="273" t="s">
        <v>147</v>
      </c>
      <c r="AU428" s="273" t="s">
        <v>85</v>
      </c>
      <c r="AV428" s="15" t="s">
        <v>145</v>
      </c>
      <c r="AW428" s="15" t="s">
        <v>32</v>
      </c>
      <c r="AX428" s="15" t="s">
        <v>83</v>
      </c>
      <c r="AY428" s="273" t="s">
        <v>137</v>
      </c>
    </row>
    <row r="429" s="2" customFormat="1" ht="24.15" customHeight="1">
      <c r="A429" s="39"/>
      <c r="B429" s="40"/>
      <c r="C429" s="227" t="s">
        <v>487</v>
      </c>
      <c r="D429" s="227" t="s">
        <v>140</v>
      </c>
      <c r="E429" s="228" t="s">
        <v>488</v>
      </c>
      <c r="F429" s="229" t="s">
        <v>489</v>
      </c>
      <c r="G429" s="230" t="s">
        <v>490</v>
      </c>
      <c r="H429" s="294"/>
      <c r="I429" s="232"/>
      <c r="J429" s="233">
        <f>ROUND(I429*H429,2)</f>
        <v>0</v>
      </c>
      <c r="K429" s="229" t="s">
        <v>144</v>
      </c>
      <c r="L429" s="45"/>
      <c r="M429" s="234" t="s">
        <v>1</v>
      </c>
      <c r="N429" s="235" t="s">
        <v>41</v>
      </c>
      <c r="O429" s="92"/>
      <c r="P429" s="236">
        <f>O429*H429</f>
        <v>0</v>
      </c>
      <c r="Q429" s="236">
        <v>0</v>
      </c>
      <c r="R429" s="236">
        <f>Q429*H429</f>
        <v>0</v>
      </c>
      <c r="S429" s="236">
        <v>0</v>
      </c>
      <c r="T429" s="237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38" t="s">
        <v>230</v>
      </c>
      <c r="AT429" s="238" t="s">
        <v>140</v>
      </c>
      <c r="AU429" s="238" t="s">
        <v>85</v>
      </c>
      <c r="AY429" s="18" t="s">
        <v>137</v>
      </c>
      <c r="BE429" s="239">
        <f>IF(N429="základní",J429,0)</f>
        <v>0</v>
      </c>
      <c r="BF429" s="239">
        <f>IF(N429="snížená",J429,0)</f>
        <v>0</v>
      </c>
      <c r="BG429" s="239">
        <f>IF(N429="zákl. přenesená",J429,0)</f>
        <v>0</v>
      </c>
      <c r="BH429" s="239">
        <f>IF(N429="sníž. přenesená",J429,0)</f>
        <v>0</v>
      </c>
      <c r="BI429" s="239">
        <f>IF(N429="nulová",J429,0)</f>
        <v>0</v>
      </c>
      <c r="BJ429" s="18" t="s">
        <v>83</v>
      </c>
      <c r="BK429" s="239">
        <f>ROUND(I429*H429,2)</f>
        <v>0</v>
      </c>
      <c r="BL429" s="18" t="s">
        <v>230</v>
      </c>
      <c r="BM429" s="238" t="s">
        <v>491</v>
      </c>
    </row>
    <row r="430" s="12" customFormat="1" ht="22.8" customHeight="1">
      <c r="A430" s="12"/>
      <c r="B430" s="211"/>
      <c r="C430" s="212"/>
      <c r="D430" s="213" t="s">
        <v>75</v>
      </c>
      <c r="E430" s="225" t="s">
        <v>492</v>
      </c>
      <c r="F430" s="225" t="s">
        <v>493</v>
      </c>
      <c r="G430" s="212"/>
      <c r="H430" s="212"/>
      <c r="I430" s="215"/>
      <c r="J430" s="226">
        <f>BK430</f>
        <v>0</v>
      </c>
      <c r="K430" s="212"/>
      <c r="L430" s="217"/>
      <c r="M430" s="218"/>
      <c r="N430" s="219"/>
      <c r="O430" s="219"/>
      <c r="P430" s="220">
        <f>SUM(P431:P450)</f>
        <v>0</v>
      </c>
      <c r="Q430" s="219"/>
      <c r="R430" s="220">
        <f>SUM(R431:R450)</f>
        <v>2.5402276000000001</v>
      </c>
      <c r="S430" s="219"/>
      <c r="T430" s="221">
        <f>SUM(T431:T450)</f>
        <v>0</v>
      </c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R430" s="222" t="s">
        <v>85</v>
      </c>
      <c r="AT430" s="223" t="s">
        <v>75</v>
      </c>
      <c r="AU430" s="223" t="s">
        <v>83</v>
      </c>
      <c r="AY430" s="222" t="s">
        <v>137</v>
      </c>
      <c r="BK430" s="224">
        <f>SUM(BK431:BK450)</f>
        <v>0</v>
      </c>
    </row>
    <row r="431" s="2" customFormat="1" ht="37.8" customHeight="1">
      <c r="A431" s="39"/>
      <c r="B431" s="40"/>
      <c r="C431" s="227" t="s">
        <v>494</v>
      </c>
      <c r="D431" s="227" t="s">
        <v>140</v>
      </c>
      <c r="E431" s="228" t="s">
        <v>495</v>
      </c>
      <c r="F431" s="229" t="s">
        <v>496</v>
      </c>
      <c r="G431" s="230" t="s">
        <v>143</v>
      </c>
      <c r="H431" s="231">
        <v>64.530000000000001</v>
      </c>
      <c r="I431" s="232"/>
      <c r="J431" s="233">
        <f>ROUND(I431*H431,2)</f>
        <v>0</v>
      </c>
      <c r="K431" s="229" t="s">
        <v>144</v>
      </c>
      <c r="L431" s="45"/>
      <c r="M431" s="234" t="s">
        <v>1</v>
      </c>
      <c r="N431" s="235" t="s">
        <v>41</v>
      </c>
      <c r="O431" s="92"/>
      <c r="P431" s="236">
        <f>O431*H431</f>
        <v>0</v>
      </c>
      <c r="Q431" s="236">
        <v>0.034000000000000002</v>
      </c>
      <c r="R431" s="236">
        <f>Q431*H431</f>
        <v>2.1940200000000001</v>
      </c>
      <c r="S431" s="236">
        <v>0</v>
      </c>
      <c r="T431" s="237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38" t="s">
        <v>230</v>
      </c>
      <c r="AT431" s="238" t="s">
        <v>140</v>
      </c>
      <c r="AU431" s="238" t="s">
        <v>85</v>
      </c>
      <c r="AY431" s="18" t="s">
        <v>137</v>
      </c>
      <c r="BE431" s="239">
        <f>IF(N431="základní",J431,0)</f>
        <v>0</v>
      </c>
      <c r="BF431" s="239">
        <f>IF(N431="snížená",J431,0)</f>
        <v>0</v>
      </c>
      <c r="BG431" s="239">
        <f>IF(N431="zákl. přenesená",J431,0)</f>
        <v>0</v>
      </c>
      <c r="BH431" s="239">
        <f>IF(N431="sníž. přenesená",J431,0)</f>
        <v>0</v>
      </c>
      <c r="BI431" s="239">
        <f>IF(N431="nulová",J431,0)</f>
        <v>0</v>
      </c>
      <c r="BJ431" s="18" t="s">
        <v>83</v>
      </c>
      <c r="BK431" s="239">
        <f>ROUND(I431*H431,2)</f>
        <v>0</v>
      </c>
      <c r="BL431" s="18" t="s">
        <v>230</v>
      </c>
      <c r="BM431" s="238" t="s">
        <v>497</v>
      </c>
    </row>
    <row r="432" s="13" customFormat="1">
      <c r="A432" s="13"/>
      <c r="B432" s="240"/>
      <c r="C432" s="241"/>
      <c r="D432" s="242" t="s">
        <v>147</v>
      </c>
      <c r="E432" s="243" t="s">
        <v>1</v>
      </c>
      <c r="F432" s="244" t="s">
        <v>498</v>
      </c>
      <c r="G432" s="241"/>
      <c r="H432" s="245">
        <v>64.530000000000001</v>
      </c>
      <c r="I432" s="246"/>
      <c r="J432" s="241"/>
      <c r="K432" s="241"/>
      <c r="L432" s="247"/>
      <c r="M432" s="248"/>
      <c r="N432" s="249"/>
      <c r="O432" s="249"/>
      <c r="P432" s="249"/>
      <c r="Q432" s="249"/>
      <c r="R432" s="249"/>
      <c r="S432" s="249"/>
      <c r="T432" s="250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51" t="s">
        <v>147</v>
      </c>
      <c r="AU432" s="251" t="s">
        <v>85</v>
      </c>
      <c r="AV432" s="13" t="s">
        <v>85</v>
      </c>
      <c r="AW432" s="13" t="s">
        <v>32</v>
      </c>
      <c r="AX432" s="13" t="s">
        <v>76</v>
      </c>
      <c r="AY432" s="251" t="s">
        <v>137</v>
      </c>
    </row>
    <row r="433" s="14" customFormat="1">
      <c r="A433" s="14"/>
      <c r="B433" s="252"/>
      <c r="C433" s="253"/>
      <c r="D433" s="242" t="s">
        <v>147</v>
      </c>
      <c r="E433" s="254" t="s">
        <v>1</v>
      </c>
      <c r="F433" s="255" t="s">
        <v>150</v>
      </c>
      <c r="G433" s="253"/>
      <c r="H433" s="256">
        <v>64.530000000000001</v>
      </c>
      <c r="I433" s="257"/>
      <c r="J433" s="253"/>
      <c r="K433" s="253"/>
      <c r="L433" s="258"/>
      <c r="M433" s="259"/>
      <c r="N433" s="260"/>
      <c r="O433" s="260"/>
      <c r="P433" s="260"/>
      <c r="Q433" s="260"/>
      <c r="R433" s="260"/>
      <c r="S433" s="260"/>
      <c r="T433" s="261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62" t="s">
        <v>147</v>
      </c>
      <c r="AU433" s="262" t="s">
        <v>85</v>
      </c>
      <c r="AV433" s="14" t="s">
        <v>138</v>
      </c>
      <c r="AW433" s="14" t="s">
        <v>32</v>
      </c>
      <c r="AX433" s="14" t="s">
        <v>76</v>
      </c>
      <c r="AY433" s="262" t="s">
        <v>137</v>
      </c>
    </row>
    <row r="434" s="15" customFormat="1">
      <c r="A434" s="15"/>
      <c r="B434" s="263"/>
      <c r="C434" s="264"/>
      <c r="D434" s="242" t="s">
        <v>147</v>
      </c>
      <c r="E434" s="265" t="s">
        <v>1</v>
      </c>
      <c r="F434" s="266" t="s">
        <v>151</v>
      </c>
      <c r="G434" s="264"/>
      <c r="H434" s="267">
        <v>64.530000000000001</v>
      </c>
      <c r="I434" s="268"/>
      <c r="J434" s="264"/>
      <c r="K434" s="264"/>
      <c r="L434" s="269"/>
      <c r="M434" s="270"/>
      <c r="N434" s="271"/>
      <c r="O434" s="271"/>
      <c r="P434" s="271"/>
      <c r="Q434" s="271"/>
      <c r="R434" s="271"/>
      <c r="S434" s="271"/>
      <c r="T434" s="272"/>
      <c r="U434" s="15"/>
      <c r="V434" s="15"/>
      <c r="W434" s="15"/>
      <c r="X434" s="15"/>
      <c r="Y434" s="15"/>
      <c r="Z434" s="15"/>
      <c r="AA434" s="15"/>
      <c r="AB434" s="15"/>
      <c r="AC434" s="15"/>
      <c r="AD434" s="15"/>
      <c r="AE434" s="15"/>
      <c r="AT434" s="273" t="s">
        <v>147</v>
      </c>
      <c r="AU434" s="273" t="s">
        <v>85</v>
      </c>
      <c r="AV434" s="15" t="s">
        <v>145</v>
      </c>
      <c r="AW434" s="15" t="s">
        <v>32</v>
      </c>
      <c r="AX434" s="15" t="s">
        <v>83</v>
      </c>
      <c r="AY434" s="273" t="s">
        <v>137</v>
      </c>
    </row>
    <row r="435" s="2" customFormat="1" ht="33" customHeight="1">
      <c r="A435" s="39"/>
      <c r="B435" s="40"/>
      <c r="C435" s="227" t="s">
        <v>499</v>
      </c>
      <c r="D435" s="227" t="s">
        <v>140</v>
      </c>
      <c r="E435" s="228" t="s">
        <v>500</v>
      </c>
      <c r="F435" s="229" t="s">
        <v>501</v>
      </c>
      <c r="G435" s="230" t="s">
        <v>154</v>
      </c>
      <c r="H435" s="231">
        <v>22.010000000000002</v>
      </c>
      <c r="I435" s="232"/>
      <c r="J435" s="233">
        <f>ROUND(I435*H435,2)</f>
        <v>0</v>
      </c>
      <c r="K435" s="229" t="s">
        <v>144</v>
      </c>
      <c r="L435" s="45"/>
      <c r="M435" s="234" t="s">
        <v>1</v>
      </c>
      <c r="N435" s="235" t="s">
        <v>41</v>
      </c>
      <c r="O435" s="92"/>
      <c r="P435" s="236">
        <f>O435*H435</f>
        <v>0</v>
      </c>
      <c r="Q435" s="236">
        <v>0.00116</v>
      </c>
      <c r="R435" s="236">
        <f>Q435*H435</f>
        <v>0.025531600000000002</v>
      </c>
      <c r="S435" s="236">
        <v>0</v>
      </c>
      <c r="T435" s="237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38" t="s">
        <v>230</v>
      </c>
      <c r="AT435" s="238" t="s">
        <v>140</v>
      </c>
      <c r="AU435" s="238" t="s">
        <v>85</v>
      </c>
      <c r="AY435" s="18" t="s">
        <v>137</v>
      </c>
      <c r="BE435" s="239">
        <f>IF(N435="základní",J435,0)</f>
        <v>0</v>
      </c>
      <c r="BF435" s="239">
        <f>IF(N435="snížená",J435,0)</f>
        <v>0</v>
      </c>
      <c r="BG435" s="239">
        <f>IF(N435="zákl. přenesená",J435,0)</f>
        <v>0</v>
      </c>
      <c r="BH435" s="239">
        <f>IF(N435="sníž. přenesená",J435,0)</f>
        <v>0</v>
      </c>
      <c r="BI435" s="239">
        <f>IF(N435="nulová",J435,0)</f>
        <v>0</v>
      </c>
      <c r="BJ435" s="18" t="s">
        <v>83</v>
      </c>
      <c r="BK435" s="239">
        <f>ROUND(I435*H435,2)</f>
        <v>0</v>
      </c>
      <c r="BL435" s="18" t="s">
        <v>230</v>
      </c>
      <c r="BM435" s="238" t="s">
        <v>502</v>
      </c>
    </row>
    <row r="436" s="13" customFormat="1">
      <c r="A436" s="13"/>
      <c r="B436" s="240"/>
      <c r="C436" s="241"/>
      <c r="D436" s="242" t="s">
        <v>147</v>
      </c>
      <c r="E436" s="243" t="s">
        <v>1</v>
      </c>
      <c r="F436" s="244" t="s">
        <v>503</v>
      </c>
      <c r="G436" s="241"/>
      <c r="H436" s="245">
        <v>8.25</v>
      </c>
      <c r="I436" s="246"/>
      <c r="J436" s="241"/>
      <c r="K436" s="241"/>
      <c r="L436" s="247"/>
      <c r="M436" s="248"/>
      <c r="N436" s="249"/>
      <c r="O436" s="249"/>
      <c r="P436" s="249"/>
      <c r="Q436" s="249"/>
      <c r="R436" s="249"/>
      <c r="S436" s="249"/>
      <c r="T436" s="250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51" t="s">
        <v>147</v>
      </c>
      <c r="AU436" s="251" t="s">
        <v>85</v>
      </c>
      <c r="AV436" s="13" t="s">
        <v>85</v>
      </c>
      <c r="AW436" s="13" t="s">
        <v>32</v>
      </c>
      <c r="AX436" s="13" t="s">
        <v>76</v>
      </c>
      <c r="AY436" s="251" t="s">
        <v>137</v>
      </c>
    </row>
    <row r="437" s="13" customFormat="1">
      <c r="A437" s="13"/>
      <c r="B437" s="240"/>
      <c r="C437" s="241"/>
      <c r="D437" s="242" t="s">
        <v>147</v>
      </c>
      <c r="E437" s="243" t="s">
        <v>1</v>
      </c>
      <c r="F437" s="244" t="s">
        <v>504</v>
      </c>
      <c r="G437" s="241"/>
      <c r="H437" s="245">
        <v>13.76</v>
      </c>
      <c r="I437" s="246"/>
      <c r="J437" s="241"/>
      <c r="K437" s="241"/>
      <c r="L437" s="247"/>
      <c r="M437" s="248"/>
      <c r="N437" s="249"/>
      <c r="O437" s="249"/>
      <c r="P437" s="249"/>
      <c r="Q437" s="249"/>
      <c r="R437" s="249"/>
      <c r="S437" s="249"/>
      <c r="T437" s="250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51" t="s">
        <v>147</v>
      </c>
      <c r="AU437" s="251" t="s">
        <v>85</v>
      </c>
      <c r="AV437" s="13" t="s">
        <v>85</v>
      </c>
      <c r="AW437" s="13" t="s">
        <v>32</v>
      </c>
      <c r="AX437" s="13" t="s">
        <v>76</v>
      </c>
      <c r="AY437" s="251" t="s">
        <v>137</v>
      </c>
    </row>
    <row r="438" s="14" customFormat="1">
      <c r="A438" s="14"/>
      <c r="B438" s="252"/>
      <c r="C438" s="253"/>
      <c r="D438" s="242" t="s">
        <v>147</v>
      </c>
      <c r="E438" s="254" t="s">
        <v>1</v>
      </c>
      <c r="F438" s="255" t="s">
        <v>150</v>
      </c>
      <c r="G438" s="253"/>
      <c r="H438" s="256">
        <v>22.010000000000002</v>
      </c>
      <c r="I438" s="257"/>
      <c r="J438" s="253"/>
      <c r="K438" s="253"/>
      <c r="L438" s="258"/>
      <c r="M438" s="259"/>
      <c r="N438" s="260"/>
      <c r="O438" s="260"/>
      <c r="P438" s="260"/>
      <c r="Q438" s="260"/>
      <c r="R438" s="260"/>
      <c r="S438" s="260"/>
      <c r="T438" s="261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62" t="s">
        <v>147</v>
      </c>
      <c r="AU438" s="262" t="s">
        <v>85</v>
      </c>
      <c r="AV438" s="14" t="s">
        <v>138</v>
      </c>
      <c r="AW438" s="14" t="s">
        <v>32</v>
      </c>
      <c r="AX438" s="14" t="s">
        <v>76</v>
      </c>
      <c r="AY438" s="262" t="s">
        <v>137</v>
      </c>
    </row>
    <row r="439" s="15" customFormat="1">
      <c r="A439" s="15"/>
      <c r="B439" s="263"/>
      <c r="C439" s="264"/>
      <c r="D439" s="242" t="s">
        <v>147</v>
      </c>
      <c r="E439" s="265" t="s">
        <v>1</v>
      </c>
      <c r="F439" s="266" t="s">
        <v>151</v>
      </c>
      <c r="G439" s="264"/>
      <c r="H439" s="267">
        <v>22.010000000000002</v>
      </c>
      <c r="I439" s="268"/>
      <c r="J439" s="264"/>
      <c r="K439" s="264"/>
      <c r="L439" s="269"/>
      <c r="M439" s="270"/>
      <c r="N439" s="271"/>
      <c r="O439" s="271"/>
      <c r="P439" s="271"/>
      <c r="Q439" s="271"/>
      <c r="R439" s="271"/>
      <c r="S439" s="271"/>
      <c r="T439" s="272"/>
      <c r="U439" s="15"/>
      <c r="V439" s="15"/>
      <c r="W439" s="15"/>
      <c r="X439" s="15"/>
      <c r="Y439" s="15"/>
      <c r="Z439" s="15"/>
      <c r="AA439" s="15"/>
      <c r="AB439" s="15"/>
      <c r="AC439" s="15"/>
      <c r="AD439" s="15"/>
      <c r="AE439" s="15"/>
      <c r="AT439" s="273" t="s">
        <v>147</v>
      </c>
      <c r="AU439" s="273" t="s">
        <v>85</v>
      </c>
      <c r="AV439" s="15" t="s">
        <v>145</v>
      </c>
      <c r="AW439" s="15" t="s">
        <v>32</v>
      </c>
      <c r="AX439" s="15" t="s">
        <v>83</v>
      </c>
      <c r="AY439" s="273" t="s">
        <v>137</v>
      </c>
    </row>
    <row r="440" s="2" customFormat="1" ht="24.15" customHeight="1">
      <c r="A440" s="39"/>
      <c r="B440" s="40"/>
      <c r="C440" s="274" t="s">
        <v>505</v>
      </c>
      <c r="D440" s="274" t="s">
        <v>181</v>
      </c>
      <c r="E440" s="275" t="s">
        <v>506</v>
      </c>
      <c r="F440" s="276" t="s">
        <v>507</v>
      </c>
      <c r="G440" s="277" t="s">
        <v>154</v>
      </c>
      <c r="H440" s="278">
        <v>8.6630000000000003</v>
      </c>
      <c r="I440" s="279"/>
      <c r="J440" s="280">
        <f>ROUND(I440*H440,2)</f>
        <v>0</v>
      </c>
      <c r="K440" s="276" t="s">
        <v>1</v>
      </c>
      <c r="L440" s="281"/>
      <c r="M440" s="282" t="s">
        <v>1</v>
      </c>
      <c r="N440" s="283" t="s">
        <v>41</v>
      </c>
      <c r="O440" s="92"/>
      <c r="P440" s="236">
        <f>O440*H440</f>
        <v>0</v>
      </c>
      <c r="Q440" s="236">
        <v>0.012</v>
      </c>
      <c r="R440" s="236">
        <f>Q440*H440</f>
        <v>0.10395600000000001</v>
      </c>
      <c r="S440" s="236">
        <v>0</v>
      </c>
      <c r="T440" s="237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38" t="s">
        <v>306</v>
      </c>
      <c r="AT440" s="238" t="s">
        <v>181</v>
      </c>
      <c r="AU440" s="238" t="s">
        <v>85</v>
      </c>
      <c r="AY440" s="18" t="s">
        <v>137</v>
      </c>
      <c r="BE440" s="239">
        <f>IF(N440="základní",J440,0)</f>
        <v>0</v>
      </c>
      <c r="BF440" s="239">
        <f>IF(N440="snížená",J440,0)</f>
        <v>0</v>
      </c>
      <c r="BG440" s="239">
        <f>IF(N440="zákl. přenesená",J440,0)</f>
        <v>0</v>
      </c>
      <c r="BH440" s="239">
        <f>IF(N440="sníž. přenesená",J440,0)</f>
        <v>0</v>
      </c>
      <c r="BI440" s="239">
        <f>IF(N440="nulová",J440,0)</f>
        <v>0</v>
      </c>
      <c r="BJ440" s="18" t="s">
        <v>83</v>
      </c>
      <c r="BK440" s="239">
        <f>ROUND(I440*H440,2)</f>
        <v>0</v>
      </c>
      <c r="BL440" s="18" t="s">
        <v>230</v>
      </c>
      <c r="BM440" s="238" t="s">
        <v>508</v>
      </c>
    </row>
    <row r="441" s="13" customFormat="1">
      <c r="A441" s="13"/>
      <c r="B441" s="240"/>
      <c r="C441" s="241"/>
      <c r="D441" s="242" t="s">
        <v>147</v>
      </c>
      <c r="E441" s="243" t="s">
        <v>1</v>
      </c>
      <c r="F441" s="244" t="s">
        <v>503</v>
      </c>
      <c r="G441" s="241"/>
      <c r="H441" s="245">
        <v>8.25</v>
      </c>
      <c r="I441" s="246"/>
      <c r="J441" s="241"/>
      <c r="K441" s="241"/>
      <c r="L441" s="247"/>
      <c r="M441" s="248"/>
      <c r="N441" s="249"/>
      <c r="O441" s="249"/>
      <c r="P441" s="249"/>
      <c r="Q441" s="249"/>
      <c r="R441" s="249"/>
      <c r="S441" s="249"/>
      <c r="T441" s="250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51" t="s">
        <v>147</v>
      </c>
      <c r="AU441" s="251" t="s">
        <v>85</v>
      </c>
      <c r="AV441" s="13" t="s">
        <v>85</v>
      </c>
      <c r="AW441" s="13" t="s">
        <v>32</v>
      </c>
      <c r="AX441" s="13" t="s">
        <v>76</v>
      </c>
      <c r="AY441" s="251" t="s">
        <v>137</v>
      </c>
    </row>
    <row r="442" s="14" customFormat="1">
      <c r="A442" s="14"/>
      <c r="B442" s="252"/>
      <c r="C442" s="253"/>
      <c r="D442" s="242" t="s">
        <v>147</v>
      </c>
      <c r="E442" s="254" t="s">
        <v>1</v>
      </c>
      <c r="F442" s="255" t="s">
        <v>150</v>
      </c>
      <c r="G442" s="253"/>
      <c r="H442" s="256">
        <v>8.25</v>
      </c>
      <c r="I442" s="257"/>
      <c r="J442" s="253"/>
      <c r="K442" s="253"/>
      <c r="L442" s="258"/>
      <c r="M442" s="259"/>
      <c r="N442" s="260"/>
      <c r="O442" s="260"/>
      <c r="P442" s="260"/>
      <c r="Q442" s="260"/>
      <c r="R442" s="260"/>
      <c r="S442" s="260"/>
      <c r="T442" s="261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62" t="s">
        <v>147</v>
      </c>
      <c r="AU442" s="262" t="s">
        <v>85</v>
      </c>
      <c r="AV442" s="14" t="s">
        <v>138</v>
      </c>
      <c r="AW442" s="14" t="s">
        <v>32</v>
      </c>
      <c r="AX442" s="14" t="s">
        <v>76</v>
      </c>
      <c r="AY442" s="262" t="s">
        <v>137</v>
      </c>
    </row>
    <row r="443" s="15" customFormat="1">
      <c r="A443" s="15"/>
      <c r="B443" s="263"/>
      <c r="C443" s="264"/>
      <c r="D443" s="242" t="s">
        <v>147</v>
      </c>
      <c r="E443" s="265" t="s">
        <v>1</v>
      </c>
      <c r="F443" s="266" t="s">
        <v>151</v>
      </c>
      <c r="G443" s="264"/>
      <c r="H443" s="267">
        <v>8.25</v>
      </c>
      <c r="I443" s="268"/>
      <c r="J443" s="264"/>
      <c r="K443" s="264"/>
      <c r="L443" s="269"/>
      <c r="M443" s="270"/>
      <c r="N443" s="271"/>
      <c r="O443" s="271"/>
      <c r="P443" s="271"/>
      <c r="Q443" s="271"/>
      <c r="R443" s="271"/>
      <c r="S443" s="271"/>
      <c r="T443" s="272"/>
      <c r="U443" s="15"/>
      <c r="V443" s="15"/>
      <c r="W443" s="15"/>
      <c r="X443" s="15"/>
      <c r="Y443" s="15"/>
      <c r="Z443" s="15"/>
      <c r="AA443" s="15"/>
      <c r="AB443" s="15"/>
      <c r="AC443" s="15"/>
      <c r="AD443" s="15"/>
      <c r="AE443" s="15"/>
      <c r="AT443" s="273" t="s">
        <v>147</v>
      </c>
      <c r="AU443" s="273" t="s">
        <v>85</v>
      </c>
      <c r="AV443" s="15" t="s">
        <v>145</v>
      </c>
      <c r="AW443" s="15" t="s">
        <v>32</v>
      </c>
      <c r="AX443" s="15" t="s">
        <v>83</v>
      </c>
      <c r="AY443" s="273" t="s">
        <v>137</v>
      </c>
    </row>
    <row r="444" s="13" customFormat="1">
      <c r="A444" s="13"/>
      <c r="B444" s="240"/>
      <c r="C444" s="241"/>
      <c r="D444" s="242" t="s">
        <v>147</v>
      </c>
      <c r="E444" s="241"/>
      <c r="F444" s="244" t="s">
        <v>509</v>
      </c>
      <c r="G444" s="241"/>
      <c r="H444" s="245">
        <v>8.6630000000000003</v>
      </c>
      <c r="I444" s="246"/>
      <c r="J444" s="241"/>
      <c r="K444" s="241"/>
      <c r="L444" s="247"/>
      <c r="M444" s="248"/>
      <c r="N444" s="249"/>
      <c r="O444" s="249"/>
      <c r="P444" s="249"/>
      <c r="Q444" s="249"/>
      <c r="R444" s="249"/>
      <c r="S444" s="249"/>
      <c r="T444" s="250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51" t="s">
        <v>147</v>
      </c>
      <c r="AU444" s="251" t="s">
        <v>85</v>
      </c>
      <c r="AV444" s="13" t="s">
        <v>85</v>
      </c>
      <c r="AW444" s="13" t="s">
        <v>4</v>
      </c>
      <c r="AX444" s="13" t="s">
        <v>83</v>
      </c>
      <c r="AY444" s="251" t="s">
        <v>137</v>
      </c>
    </row>
    <row r="445" s="2" customFormat="1" ht="33" customHeight="1">
      <c r="A445" s="39"/>
      <c r="B445" s="40"/>
      <c r="C445" s="274" t="s">
        <v>510</v>
      </c>
      <c r="D445" s="274" t="s">
        <v>181</v>
      </c>
      <c r="E445" s="275" t="s">
        <v>511</v>
      </c>
      <c r="F445" s="276" t="s">
        <v>512</v>
      </c>
      <c r="G445" s="277" t="s">
        <v>154</v>
      </c>
      <c r="H445" s="278">
        <v>14.448</v>
      </c>
      <c r="I445" s="279"/>
      <c r="J445" s="280">
        <f>ROUND(I445*H445,2)</f>
        <v>0</v>
      </c>
      <c r="K445" s="276" t="s">
        <v>144</v>
      </c>
      <c r="L445" s="281"/>
      <c r="M445" s="282" t="s">
        <v>1</v>
      </c>
      <c r="N445" s="283" t="s">
        <v>41</v>
      </c>
      <c r="O445" s="92"/>
      <c r="P445" s="236">
        <f>O445*H445</f>
        <v>0</v>
      </c>
      <c r="Q445" s="236">
        <v>0.014999999999999999</v>
      </c>
      <c r="R445" s="236">
        <f>Q445*H445</f>
        <v>0.21672</v>
      </c>
      <c r="S445" s="236">
        <v>0</v>
      </c>
      <c r="T445" s="237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38" t="s">
        <v>306</v>
      </c>
      <c r="AT445" s="238" t="s">
        <v>181</v>
      </c>
      <c r="AU445" s="238" t="s">
        <v>85</v>
      </c>
      <c r="AY445" s="18" t="s">
        <v>137</v>
      </c>
      <c r="BE445" s="239">
        <f>IF(N445="základní",J445,0)</f>
        <v>0</v>
      </c>
      <c r="BF445" s="239">
        <f>IF(N445="snížená",J445,0)</f>
        <v>0</v>
      </c>
      <c r="BG445" s="239">
        <f>IF(N445="zákl. přenesená",J445,0)</f>
        <v>0</v>
      </c>
      <c r="BH445" s="239">
        <f>IF(N445="sníž. přenesená",J445,0)</f>
        <v>0</v>
      </c>
      <c r="BI445" s="239">
        <f>IF(N445="nulová",J445,0)</f>
        <v>0</v>
      </c>
      <c r="BJ445" s="18" t="s">
        <v>83</v>
      </c>
      <c r="BK445" s="239">
        <f>ROUND(I445*H445,2)</f>
        <v>0</v>
      </c>
      <c r="BL445" s="18" t="s">
        <v>230</v>
      </c>
      <c r="BM445" s="238" t="s">
        <v>513</v>
      </c>
    </row>
    <row r="446" s="13" customFormat="1">
      <c r="A446" s="13"/>
      <c r="B446" s="240"/>
      <c r="C446" s="241"/>
      <c r="D446" s="242" t="s">
        <v>147</v>
      </c>
      <c r="E446" s="243" t="s">
        <v>1</v>
      </c>
      <c r="F446" s="244" t="s">
        <v>504</v>
      </c>
      <c r="G446" s="241"/>
      <c r="H446" s="245">
        <v>13.76</v>
      </c>
      <c r="I446" s="246"/>
      <c r="J446" s="241"/>
      <c r="K446" s="241"/>
      <c r="L446" s="247"/>
      <c r="M446" s="248"/>
      <c r="N446" s="249"/>
      <c r="O446" s="249"/>
      <c r="P446" s="249"/>
      <c r="Q446" s="249"/>
      <c r="R446" s="249"/>
      <c r="S446" s="249"/>
      <c r="T446" s="250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51" t="s">
        <v>147</v>
      </c>
      <c r="AU446" s="251" t="s">
        <v>85</v>
      </c>
      <c r="AV446" s="13" t="s">
        <v>85</v>
      </c>
      <c r="AW446" s="13" t="s">
        <v>32</v>
      </c>
      <c r="AX446" s="13" t="s">
        <v>76</v>
      </c>
      <c r="AY446" s="251" t="s">
        <v>137</v>
      </c>
    </row>
    <row r="447" s="14" customFormat="1">
      <c r="A447" s="14"/>
      <c r="B447" s="252"/>
      <c r="C447" s="253"/>
      <c r="D447" s="242" t="s">
        <v>147</v>
      </c>
      <c r="E447" s="254" t="s">
        <v>1</v>
      </c>
      <c r="F447" s="255" t="s">
        <v>150</v>
      </c>
      <c r="G447" s="253"/>
      <c r="H447" s="256">
        <v>13.76</v>
      </c>
      <c r="I447" s="257"/>
      <c r="J447" s="253"/>
      <c r="K447" s="253"/>
      <c r="L447" s="258"/>
      <c r="M447" s="259"/>
      <c r="N447" s="260"/>
      <c r="O447" s="260"/>
      <c r="P447" s="260"/>
      <c r="Q447" s="260"/>
      <c r="R447" s="260"/>
      <c r="S447" s="260"/>
      <c r="T447" s="261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62" t="s">
        <v>147</v>
      </c>
      <c r="AU447" s="262" t="s">
        <v>85</v>
      </c>
      <c r="AV447" s="14" t="s">
        <v>138</v>
      </c>
      <c r="AW447" s="14" t="s">
        <v>32</v>
      </c>
      <c r="AX447" s="14" t="s">
        <v>76</v>
      </c>
      <c r="AY447" s="262" t="s">
        <v>137</v>
      </c>
    </row>
    <row r="448" s="15" customFormat="1">
      <c r="A448" s="15"/>
      <c r="B448" s="263"/>
      <c r="C448" s="264"/>
      <c r="D448" s="242" t="s">
        <v>147</v>
      </c>
      <c r="E448" s="265" t="s">
        <v>1</v>
      </c>
      <c r="F448" s="266" t="s">
        <v>151</v>
      </c>
      <c r="G448" s="264"/>
      <c r="H448" s="267">
        <v>13.76</v>
      </c>
      <c r="I448" s="268"/>
      <c r="J448" s="264"/>
      <c r="K448" s="264"/>
      <c r="L448" s="269"/>
      <c r="M448" s="270"/>
      <c r="N448" s="271"/>
      <c r="O448" s="271"/>
      <c r="P448" s="271"/>
      <c r="Q448" s="271"/>
      <c r="R448" s="271"/>
      <c r="S448" s="271"/>
      <c r="T448" s="272"/>
      <c r="U448" s="15"/>
      <c r="V448" s="15"/>
      <c r="W448" s="15"/>
      <c r="X448" s="15"/>
      <c r="Y448" s="15"/>
      <c r="Z448" s="15"/>
      <c r="AA448" s="15"/>
      <c r="AB448" s="15"/>
      <c r="AC448" s="15"/>
      <c r="AD448" s="15"/>
      <c r="AE448" s="15"/>
      <c r="AT448" s="273" t="s">
        <v>147</v>
      </c>
      <c r="AU448" s="273" t="s">
        <v>85</v>
      </c>
      <c r="AV448" s="15" t="s">
        <v>145</v>
      </c>
      <c r="AW448" s="15" t="s">
        <v>32</v>
      </c>
      <c r="AX448" s="15" t="s">
        <v>83</v>
      </c>
      <c r="AY448" s="273" t="s">
        <v>137</v>
      </c>
    </row>
    <row r="449" s="13" customFormat="1">
      <c r="A449" s="13"/>
      <c r="B449" s="240"/>
      <c r="C449" s="241"/>
      <c r="D449" s="242" t="s">
        <v>147</v>
      </c>
      <c r="E449" s="241"/>
      <c r="F449" s="244" t="s">
        <v>514</v>
      </c>
      <c r="G449" s="241"/>
      <c r="H449" s="245">
        <v>14.448</v>
      </c>
      <c r="I449" s="246"/>
      <c r="J449" s="241"/>
      <c r="K449" s="241"/>
      <c r="L449" s="247"/>
      <c r="M449" s="248"/>
      <c r="N449" s="249"/>
      <c r="O449" s="249"/>
      <c r="P449" s="249"/>
      <c r="Q449" s="249"/>
      <c r="R449" s="249"/>
      <c r="S449" s="249"/>
      <c r="T449" s="250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51" t="s">
        <v>147</v>
      </c>
      <c r="AU449" s="251" t="s">
        <v>85</v>
      </c>
      <c r="AV449" s="13" t="s">
        <v>85</v>
      </c>
      <c r="AW449" s="13" t="s">
        <v>4</v>
      </c>
      <c r="AX449" s="13" t="s">
        <v>83</v>
      </c>
      <c r="AY449" s="251" t="s">
        <v>137</v>
      </c>
    </row>
    <row r="450" s="2" customFormat="1" ht="24.15" customHeight="1">
      <c r="A450" s="39"/>
      <c r="B450" s="40"/>
      <c r="C450" s="227" t="s">
        <v>515</v>
      </c>
      <c r="D450" s="227" t="s">
        <v>140</v>
      </c>
      <c r="E450" s="228" t="s">
        <v>516</v>
      </c>
      <c r="F450" s="229" t="s">
        <v>517</v>
      </c>
      <c r="G450" s="230" t="s">
        <v>490</v>
      </c>
      <c r="H450" s="294"/>
      <c r="I450" s="232"/>
      <c r="J450" s="233">
        <f>ROUND(I450*H450,2)</f>
        <v>0</v>
      </c>
      <c r="K450" s="229" t="s">
        <v>144</v>
      </c>
      <c r="L450" s="45"/>
      <c r="M450" s="234" t="s">
        <v>1</v>
      </c>
      <c r="N450" s="235" t="s">
        <v>41</v>
      </c>
      <c r="O450" s="92"/>
      <c r="P450" s="236">
        <f>O450*H450</f>
        <v>0</v>
      </c>
      <c r="Q450" s="236">
        <v>0</v>
      </c>
      <c r="R450" s="236">
        <f>Q450*H450</f>
        <v>0</v>
      </c>
      <c r="S450" s="236">
        <v>0</v>
      </c>
      <c r="T450" s="237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38" t="s">
        <v>230</v>
      </c>
      <c r="AT450" s="238" t="s">
        <v>140</v>
      </c>
      <c r="AU450" s="238" t="s">
        <v>85</v>
      </c>
      <c r="AY450" s="18" t="s">
        <v>137</v>
      </c>
      <c r="BE450" s="239">
        <f>IF(N450="základní",J450,0)</f>
        <v>0</v>
      </c>
      <c r="BF450" s="239">
        <f>IF(N450="snížená",J450,0)</f>
        <v>0</v>
      </c>
      <c r="BG450" s="239">
        <f>IF(N450="zákl. přenesená",J450,0)</f>
        <v>0</v>
      </c>
      <c r="BH450" s="239">
        <f>IF(N450="sníž. přenesená",J450,0)</f>
        <v>0</v>
      </c>
      <c r="BI450" s="239">
        <f>IF(N450="nulová",J450,0)</f>
        <v>0</v>
      </c>
      <c r="BJ450" s="18" t="s">
        <v>83</v>
      </c>
      <c r="BK450" s="239">
        <f>ROUND(I450*H450,2)</f>
        <v>0</v>
      </c>
      <c r="BL450" s="18" t="s">
        <v>230</v>
      </c>
      <c r="BM450" s="238" t="s">
        <v>518</v>
      </c>
    </row>
    <row r="451" s="12" customFormat="1" ht="22.8" customHeight="1">
      <c r="A451" s="12"/>
      <c r="B451" s="211"/>
      <c r="C451" s="212"/>
      <c r="D451" s="213" t="s">
        <v>75</v>
      </c>
      <c r="E451" s="225" t="s">
        <v>519</v>
      </c>
      <c r="F451" s="225" t="s">
        <v>520</v>
      </c>
      <c r="G451" s="212"/>
      <c r="H451" s="212"/>
      <c r="I451" s="215"/>
      <c r="J451" s="226">
        <f>BK451</f>
        <v>0</v>
      </c>
      <c r="K451" s="212"/>
      <c r="L451" s="217"/>
      <c r="M451" s="218"/>
      <c r="N451" s="219"/>
      <c r="O451" s="219"/>
      <c r="P451" s="220">
        <f>P452</f>
        <v>0</v>
      </c>
      <c r="Q451" s="219"/>
      <c r="R451" s="220">
        <f>R452</f>
        <v>0</v>
      </c>
      <c r="S451" s="219"/>
      <c r="T451" s="221">
        <f>T452</f>
        <v>0.012</v>
      </c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R451" s="222" t="s">
        <v>85</v>
      </c>
      <c r="AT451" s="223" t="s">
        <v>75</v>
      </c>
      <c r="AU451" s="223" t="s">
        <v>83</v>
      </c>
      <c r="AY451" s="222" t="s">
        <v>137</v>
      </c>
      <c r="BK451" s="224">
        <f>BK452</f>
        <v>0</v>
      </c>
    </row>
    <row r="452" s="2" customFormat="1" ht="24.15" customHeight="1">
      <c r="A452" s="39"/>
      <c r="B452" s="40"/>
      <c r="C452" s="227" t="s">
        <v>521</v>
      </c>
      <c r="D452" s="227" t="s">
        <v>140</v>
      </c>
      <c r="E452" s="228" t="s">
        <v>522</v>
      </c>
      <c r="F452" s="229" t="s">
        <v>523</v>
      </c>
      <c r="G452" s="230" t="s">
        <v>524</v>
      </c>
      <c r="H452" s="231">
        <v>1</v>
      </c>
      <c r="I452" s="232"/>
      <c r="J452" s="233">
        <f>ROUND(I452*H452,2)</f>
        <v>0</v>
      </c>
      <c r="K452" s="229" t="s">
        <v>144</v>
      </c>
      <c r="L452" s="45"/>
      <c r="M452" s="234" t="s">
        <v>1</v>
      </c>
      <c r="N452" s="235" t="s">
        <v>41</v>
      </c>
      <c r="O452" s="92"/>
      <c r="P452" s="236">
        <f>O452*H452</f>
        <v>0</v>
      </c>
      <c r="Q452" s="236">
        <v>0</v>
      </c>
      <c r="R452" s="236">
        <f>Q452*H452</f>
        <v>0</v>
      </c>
      <c r="S452" s="236">
        <v>0.012</v>
      </c>
      <c r="T452" s="237">
        <f>S452*H452</f>
        <v>0.012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38" t="s">
        <v>230</v>
      </c>
      <c r="AT452" s="238" t="s">
        <v>140</v>
      </c>
      <c r="AU452" s="238" t="s">
        <v>85</v>
      </c>
      <c r="AY452" s="18" t="s">
        <v>137</v>
      </c>
      <c r="BE452" s="239">
        <f>IF(N452="základní",J452,0)</f>
        <v>0</v>
      </c>
      <c r="BF452" s="239">
        <f>IF(N452="snížená",J452,0)</f>
        <v>0</v>
      </c>
      <c r="BG452" s="239">
        <f>IF(N452="zákl. přenesená",J452,0)</f>
        <v>0</v>
      </c>
      <c r="BH452" s="239">
        <f>IF(N452="sníž. přenesená",J452,0)</f>
        <v>0</v>
      </c>
      <c r="BI452" s="239">
        <f>IF(N452="nulová",J452,0)</f>
        <v>0</v>
      </c>
      <c r="BJ452" s="18" t="s">
        <v>83</v>
      </c>
      <c r="BK452" s="239">
        <f>ROUND(I452*H452,2)</f>
        <v>0</v>
      </c>
      <c r="BL452" s="18" t="s">
        <v>230</v>
      </c>
      <c r="BM452" s="238" t="s">
        <v>525</v>
      </c>
    </row>
    <row r="453" s="12" customFormat="1" ht="22.8" customHeight="1">
      <c r="A453" s="12"/>
      <c r="B453" s="211"/>
      <c r="C453" s="212"/>
      <c r="D453" s="213" t="s">
        <v>75</v>
      </c>
      <c r="E453" s="225" t="s">
        <v>526</v>
      </c>
      <c r="F453" s="225" t="s">
        <v>527</v>
      </c>
      <c r="G453" s="212"/>
      <c r="H453" s="212"/>
      <c r="I453" s="215"/>
      <c r="J453" s="226">
        <f>BK453</f>
        <v>0</v>
      </c>
      <c r="K453" s="212"/>
      <c r="L453" s="217"/>
      <c r="M453" s="218"/>
      <c r="N453" s="219"/>
      <c r="O453" s="219"/>
      <c r="P453" s="220">
        <f>SUM(P454:P460)</f>
        <v>0</v>
      </c>
      <c r="Q453" s="219"/>
      <c r="R453" s="220">
        <f>SUM(R454:R460)</f>
        <v>0</v>
      </c>
      <c r="S453" s="219"/>
      <c r="T453" s="221">
        <f>SUM(T454:T460)</f>
        <v>0.00040000000000000002</v>
      </c>
      <c r="U453" s="12"/>
      <c r="V453" s="12"/>
      <c r="W453" s="12"/>
      <c r="X453" s="12"/>
      <c r="Y453" s="12"/>
      <c r="Z453" s="12"/>
      <c r="AA453" s="12"/>
      <c r="AB453" s="12"/>
      <c r="AC453" s="12"/>
      <c r="AD453" s="12"/>
      <c r="AE453" s="12"/>
      <c r="AR453" s="222" t="s">
        <v>85</v>
      </c>
      <c r="AT453" s="223" t="s">
        <v>75</v>
      </c>
      <c r="AU453" s="223" t="s">
        <v>83</v>
      </c>
      <c r="AY453" s="222" t="s">
        <v>137</v>
      </c>
      <c r="BK453" s="224">
        <f>SUM(BK454:BK460)</f>
        <v>0</v>
      </c>
    </row>
    <row r="454" s="2" customFormat="1" ht="16.5" customHeight="1">
      <c r="A454" s="39"/>
      <c r="B454" s="40"/>
      <c r="C454" s="227" t="s">
        <v>528</v>
      </c>
      <c r="D454" s="227" t="s">
        <v>140</v>
      </c>
      <c r="E454" s="228" t="s">
        <v>529</v>
      </c>
      <c r="F454" s="229" t="s">
        <v>530</v>
      </c>
      <c r="G454" s="230" t="s">
        <v>524</v>
      </c>
      <c r="H454" s="231">
        <v>2</v>
      </c>
      <c r="I454" s="232"/>
      <c r="J454" s="233">
        <f>ROUND(I454*H454,2)</f>
        <v>0</v>
      </c>
      <c r="K454" s="229" t="s">
        <v>144</v>
      </c>
      <c r="L454" s="45"/>
      <c r="M454" s="234" t="s">
        <v>1</v>
      </c>
      <c r="N454" s="235" t="s">
        <v>41</v>
      </c>
      <c r="O454" s="92"/>
      <c r="P454" s="236">
        <f>O454*H454</f>
        <v>0</v>
      </c>
      <c r="Q454" s="236">
        <v>0</v>
      </c>
      <c r="R454" s="236">
        <f>Q454*H454</f>
        <v>0</v>
      </c>
      <c r="S454" s="236">
        <v>0</v>
      </c>
      <c r="T454" s="237">
        <f>S454*H454</f>
        <v>0</v>
      </c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R454" s="238" t="s">
        <v>230</v>
      </c>
      <c r="AT454" s="238" t="s">
        <v>140</v>
      </c>
      <c r="AU454" s="238" t="s">
        <v>85</v>
      </c>
      <c r="AY454" s="18" t="s">
        <v>137</v>
      </c>
      <c r="BE454" s="239">
        <f>IF(N454="základní",J454,0)</f>
        <v>0</v>
      </c>
      <c r="BF454" s="239">
        <f>IF(N454="snížená",J454,0)</f>
        <v>0</v>
      </c>
      <c r="BG454" s="239">
        <f>IF(N454="zákl. přenesená",J454,0)</f>
        <v>0</v>
      </c>
      <c r="BH454" s="239">
        <f>IF(N454="sníž. přenesená",J454,0)</f>
        <v>0</v>
      </c>
      <c r="BI454" s="239">
        <f>IF(N454="nulová",J454,0)</f>
        <v>0</v>
      </c>
      <c r="BJ454" s="18" t="s">
        <v>83</v>
      </c>
      <c r="BK454" s="239">
        <f>ROUND(I454*H454,2)</f>
        <v>0</v>
      </c>
      <c r="BL454" s="18" t="s">
        <v>230</v>
      </c>
      <c r="BM454" s="238" t="s">
        <v>531</v>
      </c>
    </row>
    <row r="455" s="13" customFormat="1">
      <c r="A455" s="13"/>
      <c r="B455" s="240"/>
      <c r="C455" s="241"/>
      <c r="D455" s="242" t="s">
        <v>147</v>
      </c>
      <c r="E455" s="243" t="s">
        <v>1</v>
      </c>
      <c r="F455" s="244" t="s">
        <v>532</v>
      </c>
      <c r="G455" s="241"/>
      <c r="H455" s="245">
        <v>2</v>
      </c>
      <c r="I455" s="246"/>
      <c r="J455" s="241"/>
      <c r="K455" s="241"/>
      <c r="L455" s="247"/>
      <c r="M455" s="248"/>
      <c r="N455" s="249"/>
      <c r="O455" s="249"/>
      <c r="P455" s="249"/>
      <c r="Q455" s="249"/>
      <c r="R455" s="249"/>
      <c r="S455" s="249"/>
      <c r="T455" s="250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51" t="s">
        <v>147</v>
      </c>
      <c r="AU455" s="251" t="s">
        <v>85</v>
      </c>
      <c r="AV455" s="13" t="s">
        <v>85</v>
      </c>
      <c r="AW455" s="13" t="s">
        <v>32</v>
      </c>
      <c r="AX455" s="13" t="s">
        <v>76</v>
      </c>
      <c r="AY455" s="251" t="s">
        <v>137</v>
      </c>
    </row>
    <row r="456" s="14" customFormat="1">
      <c r="A456" s="14"/>
      <c r="B456" s="252"/>
      <c r="C456" s="253"/>
      <c r="D456" s="242" t="s">
        <v>147</v>
      </c>
      <c r="E456" s="254" t="s">
        <v>1</v>
      </c>
      <c r="F456" s="255" t="s">
        <v>150</v>
      </c>
      <c r="G456" s="253"/>
      <c r="H456" s="256">
        <v>2</v>
      </c>
      <c r="I456" s="257"/>
      <c r="J456" s="253"/>
      <c r="K456" s="253"/>
      <c r="L456" s="258"/>
      <c r="M456" s="259"/>
      <c r="N456" s="260"/>
      <c r="O456" s="260"/>
      <c r="P456" s="260"/>
      <c r="Q456" s="260"/>
      <c r="R456" s="260"/>
      <c r="S456" s="260"/>
      <c r="T456" s="261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62" t="s">
        <v>147</v>
      </c>
      <c r="AU456" s="262" t="s">
        <v>85</v>
      </c>
      <c r="AV456" s="14" t="s">
        <v>138</v>
      </c>
      <c r="AW456" s="14" t="s">
        <v>32</v>
      </c>
      <c r="AX456" s="14" t="s">
        <v>76</v>
      </c>
      <c r="AY456" s="262" t="s">
        <v>137</v>
      </c>
    </row>
    <row r="457" s="15" customFormat="1">
      <c r="A457" s="15"/>
      <c r="B457" s="263"/>
      <c r="C457" s="264"/>
      <c r="D457" s="242" t="s">
        <v>147</v>
      </c>
      <c r="E457" s="265" t="s">
        <v>1</v>
      </c>
      <c r="F457" s="266" t="s">
        <v>151</v>
      </c>
      <c r="G457" s="264"/>
      <c r="H457" s="267">
        <v>2</v>
      </c>
      <c r="I457" s="268"/>
      <c r="J457" s="264"/>
      <c r="K457" s="264"/>
      <c r="L457" s="269"/>
      <c r="M457" s="270"/>
      <c r="N457" s="271"/>
      <c r="O457" s="271"/>
      <c r="P457" s="271"/>
      <c r="Q457" s="271"/>
      <c r="R457" s="271"/>
      <c r="S457" s="271"/>
      <c r="T457" s="272"/>
      <c r="U457" s="15"/>
      <c r="V457" s="15"/>
      <c r="W457" s="15"/>
      <c r="X457" s="15"/>
      <c r="Y457" s="15"/>
      <c r="Z457" s="15"/>
      <c r="AA457" s="15"/>
      <c r="AB457" s="15"/>
      <c r="AC457" s="15"/>
      <c r="AD457" s="15"/>
      <c r="AE457" s="15"/>
      <c r="AT457" s="273" t="s">
        <v>147</v>
      </c>
      <c r="AU457" s="273" t="s">
        <v>85</v>
      </c>
      <c r="AV457" s="15" t="s">
        <v>145</v>
      </c>
      <c r="AW457" s="15" t="s">
        <v>32</v>
      </c>
      <c r="AX457" s="15" t="s">
        <v>83</v>
      </c>
      <c r="AY457" s="273" t="s">
        <v>137</v>
      </c>
    </row>
    <row r="458" s="2" customFormat="1" ht="24.15" customHeight="1">
      <c r="A458" s="39"/>
      <c r="B458" s="40"/>
      <c r="C458" s="274" t="s">
        <v>533</v>
      </c>
      <c r="D458" s="274" t="s">
        <v>181</v>
      </c>
      <c r="E458" s="275" t="s">
        <v>534</v>
      </c>
      <c r="F458" s="276" t="s">
        <v>535</v>
      </c>
      <c r="G458" s="277" t="s">
        <v>353</v>
      </c>
      <c r="H458" s="278">
        <v>2</v>
      </c>
      <c r="I458" s="279"/>
      <c r="J458" s="280">
        <f>ROUND(I458*H458,2)</f>
        <v>0</v>
      </c>
      <c r="K458" s="276" t="s">
        <v>1</v>
      </c>
      <c r="L458" s="281"/>
      <c r="M458" s="282" t="s">
        <v>1</v>
      </c>
      <c r="N458" s="283" t="s">
        <v>41</v>
      </c>
      <c r="O458" s="92"/>
      <c r="P458" s="236">
        <f>O458*H458</f>
        <v>0</v>
      </c>
      <c r="Q458" s="236">
        <v>0</v>
      </c>
      <c r="R458" s="236">
        <f>Q458*H458</f>
        <v>0</v>
      </c>
      <c r="S458" s="236">
        <v>0</v>
      </c>
      <c r="T458" s="237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38" t="s">
        <v>306</v>
      </c>
      <c r="AT458" s="238" t="s">
        <v>181</v>
      </c>
      <c r="AU458" s="238" t="s">
        <v>85</v>
      </c>
      <c r="AY458" s="18" t="s">
        <v>137</v>
      </c>
      <c r="BE458" s="239">
        <f>IF(N458="základní",J458,0)</f>
        <v>0</v>
      </c>
      <c r="BF458" s="239">
        <f>IF(N458="snížená",J458,0)</f>
        <v>0</v>
      </c>
      <c r="BG458" s="239">
        <f>IF(N458="zákl. přenesená",J458,0)</f>
        <v>0</v>
      </c>
      <c r="BH458" s="239">
        <f>IF(N458="sníž. přenesená",J458,0)</f>
        <v>0</v>
      </c>
      <c r="BI458" s="239">
        <f>IF(N458="nulová",J458,0)</f>
        <v>0</v>
      </c>
      <c r="BJ458" s="18" t="s">
        <v>83</v>
      </c>
      <c r="BK458" s="239">
        <f>ROUND(I458*H458,2)</f>
        <v>0</v>
      </c>
      <c r="BL458" s="18" t="s">
        <v>230</v>
      </c>
      <c r="BM458" s="238" t="s">
        <v>536</v>
      </c>
    </row>
    <row r="459" s="2" customFormat="1" ht="24.15" customHeight="1">
      <c r="A459" s="39"/>
      <c r="B459" s="40"/>
      <c r="C459" s="227" t="s">
        <v>537</v>
      </c>
      <c r="D459" s="227" t="s">
        <v>140</v>
      </c>
      <c r="E459" s="228" t="s">
        <v>538</v>
      </c>
      <c r="F459" s="229" t="s">
        <v>539</v>
      </c>
      <c r="G459" s="230" t="s">
        <v>524</v>
      </c>
      <c r="H459" s="231">
        <v>2</v>
      </c>
      <c r="I459" s="232"/>
      <c r="J459" s="233">
        <f>ROUND(I459*H459,2)</f>
        <v>0</v>
      </c>
      <c r="K459" s="229" t="s">
        <v>144</v>
      </c>
      <c r="L459" s="45"/>
      <c r="M459" s="234" t="s">
        <v>1</v>
      </c>
      <c r="N459" s="235" t="s">
        <v>41</v>
      </c>
      <c r="O459" s="92"/>
      <c r="P459" s="236">
        <f>O459*H459</f>
        <v>0</v>
      </c>
      <c r="Q459" s="236">
        <v>0</v>
      </c>
      <c r="R459" s="236">
        <f>Q459*H459</f>
        <v>0</v>
      </c>
      <c r="S459" s="236">
        <v>0.00020000000000000001</v>
      </c>
      <c r="T459" s="237">
        <f>S459*H459</f>
        <v>0.00040000000000000002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38" t="s">
        <v>230</v>
      </c>
      <c r="AT459" s="238" t="s">
        <v>140</v>
      </c>
      <c r="AU459" s="238" t="s">
        <v>85</v>
      </c>
      <c r="AY459" s="18" t="s">
        <v>137</v>
      </c>
      <c r="BE459" s="239">
        <f>IF(N459="základní",J459,0)</f>
        <v>0</v>
      </c>
      <c r="BF459" s="239">
        <f>IF(N459="snížená",J459,0)</f>
        <v>0</v>
      </c>
      <c r="BG459" s="239">
        <f>IF(N459="zákl. přenesená",J459,0)</f>
        <v>0</v>
      </c>
      <c r="BH459" s="239">
        <f>IF(N459="sníž. přenesená",J459,0)</f>
        <v>0</v>
      </c>
      <c r="BI459" s="239">
        <f>IF(N459="nulová",J459,0)</f>
        <v>0</v>
      </c>
      <c r="BJ459" s="18" t="s">
        <v>83</v>
      </c>
      <c r="BK459" s="239">
        <f>ROUND(I459*H459,2)</f>
        <v>0</v>
      </c>
      <c r="BL459" s="18" t="s">
        <v>230</v>
      </c>
      <c r="BM459" s="238" t="s">
        <v>540</v>
      </c>
    </row>
    <row r="460" s="2" customFormat="1" ht="24.15" customHeight="1">
      <c r="A460" s="39"/>
      <c r="B460" s="40"/>
      <c r="C460" s="227" t="s">
        <v>541</v>
      </c>
      <c r="D460" s="227" t="s">
        <v>140</v>
      </c>
      <c r="E460" s="228" t="s">
        <v>542</v>
      </c>
      <c r="F460" s="229" t="s">
        <v>543</v>
      </c>
      <c r="G460" s="230" t="s">
        <v>490</v>
      </c>
      <c r="H460" s="294"/>
      <c r="I460" s="232"/>
      <c r="J460" s="233">
        <f>ROUND(I460*H460,2)</f>
        <v>0</v>
      </c>
      <c r="K460" s="229" t="s">
        <v>144</v>
      </c>
      <c r="L460" s="45"/>
      <c r="M460" s="234" t="s">
        <v>1</v>
      </c>
      <c r="N460" s="235" t="s">
        <v>41</v>
      </c>
      <c r="O460" s="92"/>
      <c r="P460" s="236">
        <f>O460*H460</f>
        <v>0</v>
      </c>
      <c r="Q460" s="236">
        <v>0</v>
      </c>
      <c r="R460" s="236">
        <f>Q460*H460</f>
        <v>0</v>
      </c>
      <c r="S460" s="236">
        <v>0</v>
      </c>
      <c r="T460" s="237">
        <f>S460*H460</f>
        <v>0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38" t="s">
        <v>230</v>
      </c>
      <c r="AT460" s="238" t="s">
        <v>140</v>
      </c>
      <c r="AU460" s="238" t="s">
        <v>85</v>
      </c>
      <c r="AY460" s="18" t="s">
        <v>137</v>
      </c>
      <c r="BE460" s="239">
        <f>IF(N460="základní",J460,0)</f>
        <v>0</v>
      </c>
      <c r="BF460" s="239">
        <f>IF(N460="snížená",J460,0)</f>
        <v>0</v>
      </c>
      <c r="BG460" s="239">
        <f>IF(N460="zákl. přenesená",J460,0)</f>
        <v>0</v>
      </c>
      <c r="BH460" s="239">
        <f>IF(N460="sníž. přenesená",J460,0)</f>
        <v>0</v>
      </c>
      <c r="BI460" s="239">
        <f>IF(N460="nulová",J460,0)</f>
        <v>0</v>
      </c>
      <c r="BJ460" s="18" t="s">
        <v>83</v>
      </c>
      <c r="BK460" s="239">
        <f>ROUND(I460*H460,2)</f>
        <v>0</v>
      </c>
      <c r="BL460" s="18" t="s">
        <v>230</v>
      </c>
      <c r="BM460" s="238" t="s">
        <v>544</v>
      </c>
    </row>
    <row r="461" s="12" customFormat="1" ht="22.8" customHeight="1">
      <c r="A461" s="12"/>
      <c r="B461" s="211"/>
      <c r="C461" s="212"/>
      <c r="D461" s="213" t="s">
        <v>75</v>
      </c>
      <c r="E461" s="225" t="s">
        <v>545</v>
      </c>
      <c r="F461" s="225" t="s">
        <v>546</v>
      </c>
      <c r="G461" s="212"/>
      <c r="H461" s="212"/>
      <c r="I461" s="215"/>
      <c r="J461" s="226">
        <f>BK461</f>
        <v>0</v>
      </c>
      <c r="K461" s="212"/>
      <c r="L461" s="217"/>
      <c r="M461" s="218"/>
      <c r="N461" s="219"/>
      <c r="O461" s="219"/>
      <c r="P461" s="220">
        <f>SUM(P462:P489)</f>
        <v>0</v>
      </c>
      <c r="Q461" s="219"/>
      <c r="R461" s="220">
        <f>SUM(R462:R489)</f>
        <v>0.19309081999999997</v>
      </c>
      <c r="S461" s="219"/>
      <c r="T461" s="221">
        <f>SUM(T462:T489)</f>
        <v>0.017739999999999999</v>
      </c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R461" s="222" t="s">
        <v>85</v>
      </c>
      <c r="AT461" s="223" t="s">
        <v>75</v>
      </c>
      <c r="AU461" s="223" t="s">
        <v>83</v>
      </c>
      <c r="AY461" s="222" t="s">
        <v>137</v>
      </c>
      <c r="BK461" s="224">
        <f>SUM(BK462:BK489)</f>
        <v>0</v>
      </c>
    </row>
    <row r="462" s="2" customFormat="1" ht="24.15" customHeight="1">
      <c r="A462" s="39"/>
      <c r="B462" s="40"/>
      <c r="C462" s="227" t="s">
        <v>547</v>
      </c>
      <c r="D462" s="227" t="s">
        <v>140</v>
      </c>
      <c r="E462" s="228" t="s">
        <v>548</v>
      </c>
      <c r="F462" s="229" t="s">
        <v>549</v>
      </c>
      <c r="G462" s="230" t="s">
        <v>143</v>
      </c>
      <c r="H462" s="231">
        <v>0.01</v>
      </c>
      <c r="I462" s="232"/>
      <c r="J462" s="233">
        <f>ROUND(I462*H462,2)</f>
        <v>0</v>
      </c>
      <c r="K462" s="229" t="s">
        <v>144</v>
      </c>
      <c r="L462" s="45"/>
      <c r="M462" s="234" t="s">
        <v>1</v>
      </c>
      <c r="N462" s="235" t="s">
        <v>41</v>
      </c>
      <c r="O462" s="92"/>
      <c r="P462" s="236">
        <f>O462*H462</f>
        <v>0</v>
      </c>
      <c r="Q462" s="236">
        <v>0.00122</v>
      </c>
      <c r="R462" s="236">
        <f>Q462*H462</f>
        <v>1.22E-05</v>
      </c>
      <c r="S462" s="236">
        <v>0</v>
      </c>
      <c r="T462" s="237">
        <f>S462*H462</f>
        <v>0</v>
      </c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R462" s="238" t="s">
        <v>230</v>
      </c>
      <c r="AT462" s="238" t="s">
        <v>140</v>
      </c>
      <c r="AU462" s="238" t="s">
        <v>85</v>
      </c>
      <c r="AY462" s="18" t="s">
        <v>137</v>
      </c>
      <c r="BE462" s="239">
        <f>IF(N462="základní",J462,0)</f>
        <v>0</v>
      </c>
      <c r="BF462" s="239">
        <f>IF(N462="snížená",J462,0)</f>
        <v>0</v>
      </c>
      <c r="BG462" s="239">
        <f>IF(N462="zákl. přenesená",J462,0)</f>
        <v>0</v>
      </c>
      <c r="BH462" s="239">
        <f>IF(N462="sníž. přenesená",J462,0)</f>
        <v>0</v>
      </c>
      <c r="BI462" s="239">
        <f>IF(N462="nulová",J462,0)</f>
        <v>0</v>
      </c>
      <c r="BJ462" s="18" t="s">
        <v>83</v>
      </c>
      <c r="BK462" s="239">
        <f>ROUND(I462*H462,2)</f>
        <v>0</v>
      </c>
      <c r="BL462" s="18" t="s">
        <v>230</v>
      </c>
      <c r="BM462" s="238" t="s">
        <v>550</v>
      </c>
    </row>
    <row r="463" s="2" customFormat="1" ht="24.15" customHeight="1">
      <c r="A463" s="39"/>
      <c r="B463" s="40"/>
      <c r="C463" s="227" t="s">
        <v>551</v>
      </c>
      <c r="D463" s="227" t="s">
        <v>140</v>
      </c>
      <c r="E463" s="228" t="s">
        <v>552</v>
      </c>
      <c r="F463" s="229" t="s">
        <v>553</v>
      </c>
      <c r="G463" s="230" t="s">
        <v>162</v>
      </c>
      <c r="H463" s="231">
        <v>1.44</v>
      </c>
      <c r="I463" s="232"/>
      <c r="J463" s="233">
        <f>ROUND(I463*H463,2)</f>
        <v>0</v>
      </c>
      <c r="K463" s="229" t="s">
        <v>144</v>
      </c>
      <c r="L463" s="45"/>
      <c r="M463" s="234" t="s">
        <v>1</v>
      </c>
      <c r="N463" s="235" t="s">
        <v>41</v>
      </c>
      <c r="O463" s="92"/>
      <c r="P463" s="236">
        <f>O463*H463</f>
        <v>0</v>
      </c>
      <c r="Q463" s="236">
        <v>6.0000000000000002E-05</v>
      </c>
      <c r="R463" s="236">
        <f>Q463*H463</f>
        <v>8.6399999999999999E-05</v>
      </c>
      <c r="S463" s="236">
        <v>0</v>
      </c>
      <c r="T463" s="237">
        <f>S463*H463</f>
        <v>0</v>
      </c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R463" s="238" t="s">
        <v>230</v>
      </c>
      <c r="AT463" s="238" t="s">
        <v>140</v>
      </c>
      <c r="AU463" s="238" t="s">
        <v>85</v>
      </c>
      <c r="AY463" s="18" t="s">
        <v>137</v>
      </c>
      <c r="BE463" s="239">
        <f>IF(N463="základní",J463,0)</f>
        <v>0</v>
      </c>
      <c r="BF463" s="239">
        <f>IF(N463="snížená",J463,0)</f>
        <v>0</v>
      </c>
      <c r="BG463" s="239">
        <f>IF(N463="zákl. přenesená",J463,0)</f>
        <v>0</v>
      </c>
      <c r="BH463" s="239">
        <f>IF(N463="sníž. přenesená",J463,0)</f>
        <v>0</v>
      </c>
      <c r="BI463" s="239">
        <f>IF(N463="nulová",J463,0)</f>
        <v>0</v>
      </c>
      <c r="BJ463" s="18" t="s">
        <v>83</v>
      </c>
      <c r="BK463" s="239">
        <f>ROUND(I463*H463,2)</f>
        <v>0</v>
      </c>
      <c r="BL463" s="18" t="s">
        <v>230</v>
      </c>
      <c r="BM463" s="238" t="s">
        <v>554</v>
      </c>
    </row>
    <row r="464" s="13" customFormat="1">
      <c r="A464" s="13"/>
      <c r="B464" s="240"/>
      <c r="C464" s="241"/>
      <c r="D464" s="242" t="s">
        <v>147</v>
      </c>
      <c r="E464" s="243" t="s">
        <v>1</v>
      </c>
      <c r="F464" s="244" t="s">
        <v>555</v>
      </c>
      <c r="G464" s="241"/>
      <c r="H464" s="245">
        <v>1.44</v>
      </c>
      <c r="I464" s="246"/>
      <c r="J464" s="241"/>
      <c r="K464" s="241"/>
      <c r="L464" s="247"/>
      <c r="M464" s="248"/>
      <c r="N464" s="249"/>
      <c r="O464" s="249"/>
      <c r="P464" s="249"/>
      <c r="Q464" s="249"/>
      <c r="R464" s="249"/>
      <c r="S464" s="249"/>
      <c r="T464" s="250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51" t="s">
        <v>147</v>
      </c>
      <c r="AU464" s="251" t="s">
        <v>85</v>
      </c>
      <c r="AV464" s="13" t="s">
        <v>85</v>
      </c>
      <c r="AW464" s="13" t="s">
        <v>32</v>
      </c>
      <c r="AX464" s="13" t="s">
        <v>76</v>
      </c>
      <c r="AY464" s="251" t="s">
        <v>137</v>
      </c>
    </row>
    <row r="465" s="14" customFormat="1">
      <c r="A465" s="14"/>
      <c r="B465" s="252"/>
      <c r="C465" s="253"/>
      <c r="D465" s="242" t="s">
        <v>147</v>
      </c>
      <c r="E465" s="254" t="s">
        <v>1</v>
      </c>
      <c r="F465" s="255" t="s">
        <v>150</v>
      </c>
      <c r="G465" s="253"/>
      <c r="H465" s="256">
        <v>1.44</v>
      </c>
      <c r="I465" s="257"/>
      <c r="J465" s="253"/>
      <c r="K465" s="253"/>
      <c r="L465" s="258"/>
      <c r="M465" s="259"/>
      <c r="N465" s="260"/>
      <c r="O465" s="260"/>
      <c r="P465" s="260"/>
      <c r="Q465" s="260"/>
      <c r="R465" s="260"/>
      <c r="S465" s="260"/>
      <c r="T465" s="261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62" t="s">
        <v>147</v>
      </c>
      <c r="AU465" s="262" t="s">
        <v>85</v>
      </c>
      <c r="AV465" s="14" t="s">
        <v>138</v>
      </c>
      <c r="AW465" s="14" t="s">
        <v>32</v>
      </c>
      <c r="AX465" s="14" t="s">
        <v>76</v>
      </c>
      <c r="AY465" s="262" t="s">
        <v>137</v>
      </c>
    </row>
    <row r="466" s="15" customFormat="1">
      <c r="A466" s="15"/>
      <c r="B466" s="263"/>
      <c r="C466" s="264"/>
      <c r="D466" s="242" t="s">
        <v>147</v>
      </c>
      <c r="E466" s="265" t="s">
        <v>1</v>
      </c>
      <c r="F466" s="266" t="s">
        <v>151</v>
      </c>
      <c r="G466" s="264"/>
      <c r="H466" s="267">
        <v>1.44</v>
      </c>
      <c r="I466" s="268"/>
      <c r="J466" s="264"/>
      <c r="K466" s="264"/>
      <c r="L466" s="269"/>
      <c r="M466" s="270"/>
      <c r="N466" s="271"/>
      <c r="O466" s="271"/>
      <c r="P466" s="271"/>
      <c r="Q466" s="271"/>
      <c r="R466" s="271"/>
      <c r="S466" s="271"/>
      <c r="T466" s="272"/>
      <c r="U466" s="15"/>
      <c r="V466" s="15"/>
      <c r="W466" s="15"/>
      <c r="X466" s="15"/>
      <c r="Y466" s="15"/>
      <c r="Z466" s="15"/>
      <c r="AA466" s="15"/>
      <c r="AB466" s="15"/>
      <c r="AC466" s="15"/>
      <c r="AD466" s="15"/>
      <c r="AE466" s="15"/>
      <c r="AT466" s="273" t="s">
        <v>147</v>
      </c>
      <c r="AU466" s="273" t="s">
        <v>85</v>
      </c>
      <c r="AV466" s="15" t="s">
        <v>145</v>
      </c>
      <c r="AW466" s="15" t="s">
        <v>32</v>
      </c>
      <c r="AX466" s="15" t="s">
        <v>83</v>
      </c>
      <c r="AY466" s="273" t="s">
        <v>137</v>
      </c>
    </row>
    <row r="467" s="2" customFormat="1" ht="21.75" customHeight="1">
      <c r="A467" s="39"/>
      <c r="B467" s="40"/>
      <c r="C467" s="274" t="s">
        <v>556</v>
      </c>
      <c r="D467" s="274" t="s">
        <v>181</v>
      </c>
      <c r="E467" s="275" t="s">
        <v>557</v>
      </c>
      <c r="F467" s="276" t="s">
        <v>558</v>
      </c>
      <c r="G467" s="277" t="s">
        <v>143</v>
      </c>
      <c r="H467" s="278">
        <v>0.01</v>
      </c>
      <c r="I467" s="279"/>
      <c r="J467" s="280">
        <f>ROUND(I467*H467,2)</f>
        <v>0</v>
      </c>
      <c r="K467" s="276" t="s">
        <v>144</v>
      </c>
      <c r="L467" s="281"/>
      <c r="M467" s="282" t="s">
        <v>1</v>
      </c>
      <c r="N467" s="283" t="s">
        <v>41</v>
      </c>
      <c r="O467" s="92"/>
      <c r="P467" s="236">
        <f>O467*H467</f>
        <v>0</v>
      </c>
      <c r="Q467" s="236">
        <v>0.55000000000000004</v>
      </c>
      <c r="R467" s="236">
        <f>Q467*H467</f>
        <v>0.0055000000000000005</v>
      </c>
      <c r="S467" s="236">
        <v>0</v>
      </c>
      <c r="T467" s="237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38" t="s">
        <v>306</v>
      </c>
      <c r="AT467" s="238" t="s">
        <v>181</v>
      </c>
      <c r="AU467" s="238" t="s">
        <v>85</v>
      </c>
      <c r="AY467" s="18" t="s">
        <v>137</v>
      </c>
      <c r="BE467" s="239">
        <f>IF(N467="základní",J467,0)</f>
        <v>0</v>
      </c>
      <c r="BF467" s="239">
        <f>IF(N467="snížená",J467,0)</f>
        <v>0</v>
      </c>
      <c r="BG467" s="239">
        <f>IF(N467="zákl. přenesená",J467,0)</f>
        <v>0</v>
      </c>
      <c r="BH467" s="239">
        <f>IF(N467="sníž. přenesená",J467,0)</f>
        <v>0</v>
      </c>
      <c r="BI467" s="239">
        <f>IF(N467="nulová",J467,0)</f>
        <v>0</v>
      </c>
      <c r="BJ467" s="18" t="s">
        <v>83</v>
      </c>
      <c r="BK467" s="239">
        <f>ROUND(I467*H467,2)</f>
        <v>0</v>
      </c>
      <c r="BL467" s="18" t="s">
        <v>230</v>
      </c>
      <c r="BM467" s="238" t="s">
        <v>559</v>
      </c>
    </row>
    <row r="468" s="13" customFormat="1">
      <c r="A468" s="13"/>
      <c r="B468" s="240"/>
      <c r="C468" s="241"/>
      <c r="D468" s="242" t="s">
        <v>147</v>
      </c>
      <c r="E468" s="243" t="s">
        <v>1</v>
      </c>
      <c r="F468" s="244" t="s">
        <v>560</v>
      </c>
      <c r="G468" s="241"/>
      <c r="H468" s="245">
        <v>0.01</v>
      </c>
      <c r="I468" s="246"/>
      <c r="J468" s="241"/>
      <c r="K468" s="241"/>
      <c r="L468" s="247"/>
      <c r="M468" s="248"/>
      <c r="N468" s="249"/>
      <c r="O468" s="249"/>
      <c r="P468" s="249"/>
      <c r="Q468" s="249"/>
      <c r="R468" s="249"/>
      <c r="S468" s="249"/>
      <c r="T468" s="250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51" t="s">
        <v>147</v>
      </c>
      <c r="AU468" s="251" t="s">
        <v>85</v>
      </c>
      <c r="AV468" s="13" t="s">
        <v>85</v>
      </c>
      <c r="AW468" s="13" t="s">
        <v>32</v>
      </c>
      <c r="AX468" s="13" t="s">
        <v>76</v>
      </c>
      <c r="AY468" s="251" t="s">
        <v>137</v>
      </c>
    </row>
    <row r="469" s="14" customFormat="1">
      <c r="A469" s="14"/>
      <c r="B469" s="252"/>
      <c r="C469" s="253"/>
      <c r="D469" s="242" t="s">
        <v>147</v>
      </c>
      <c r="E469" s="254" t="s">
        <v>1</v>
      </c>
      <c r="F469" s="255" t="s">
        <v>150</v>
      </c>
      <c r="G469" s="253"/>
      <c r="H469" s="256">
        <v>0.01</v>
      </c>
      <c r="I469" s="257"/>
      <c r="J469" s="253"/>
      <c r="K469" s="253"/>
      <c r="L469" s="258"/>
      <c r="M469" s="259"/>
      <c r="N469" s="260"/>
      <c r="O469" s="260"/>
      <c r="P469" s="260"/>
      <c r="Q469" s="260"/>
      <c r="R469" s="260"/>
      <c r="S469" s="260"/>
      <c r="T469" s="261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62" t="s">
        <v>147</v>
      </c>
      <c r="AU469" s="262" t="s">
        <v>85</v>
      </c>
      <c r="AV469" s="14" t="s">
        <v>138</v>
      </c>
      <c r="AW469" s="14" t="s">
        <v>32</v>
      </c>
      <c r="AX469" s="14" t="s">
        <v>76</v>
      </c>
      <c r="AY469" s="262" t="s">
        <v>137</v>
      </c>
    </row>
    <row r="470" s="15" customFormat="1">
      <c r="A470" s="15"/>
      <c r="B470" s="263"/>
      <c r="C470" s="264"/>
      <c r="D470" s="242" t="s">
        <v>147</v>
      </c>
      <c r="E470" s="265" t="s">
        <v>1</v>
      </c>
      <c r="F470" s="266" t="s">
        <v>151</v>
      </c>
      <c r="G470" s="264"/>
      <c r="H470" s="267">
        <v>0.01</v>
      </c>
      <c r="I470" s="268"/>
      <c r="J470" s="264"/>
      <c r="K470" s="264"/>
      <c r="L470" s="269"/>
      <c r="M470" s="270"/>
      <c r="N470" s="271"/>
      <c r="O470" s="271"/>
      <c r="P470" s="271"/>
      <c r="Q470" s="271"/>
      <c r="R470" s="271"/>
      <c r="S470" s="271"/>
      <c r="T470" s="272"/>
      <c r="U470" s="15"/>
      <c r="V470" s="15"/>
      <c r="W470" s="15"/>
      <c r="X470" s="15"/>
      <c r="Y470" s="15"/>
      <c r="Z470" s="15"/>
      <c r="AA470" s="15"/>
      <c r="AB470" s="15"/>
      <c r="AC470" s="15"/>
      <c r="AD470" s="15"/>
      <c r="AE470" s="15"/>
      <c r="AT470" s="273" t="s">
        <v>147</v>
      </c>
      <c r="AU470" s="273" t="s">
        <v>85</v>
      </c>
      <c r="AV470" s="15" t="s">
        <v>145</v>
      </c>
      <c r="AW470" s="15" t="s">
        <v>32</v>
      </c>
      <c r="AX470" s="15" t="s">
        <v>83</v>
      </c>
      <c r="AY470" s="273" t="s">
        <v>137</v>
      </c>
    </row>
    <row r="471" s="2" customFormat="1" ht="24.15" customHeight="1">
      <c r="A471" s="39"/>
      <c r="B471" s="40"/>
      <c r="C471" s="227" t="s">
        <v>561</v>
      </c>
      <c r="D471" s="227" t="s">
        <v>140</v>
      </c>
      <c r="E471" s="228" t="s">
        <v>562</v>
      </c>
      <c r="F471" s="229" t="s">
        <v>563</v>
      </c>
      <c r="G471" s="230" t="s">
        <v>154</v>
      </c>
      <c r="H471" s="231">
        <v>13.76</v>
      </c>
      <c r="I471" s="232"/>
      <c r="J471" s="233">
        <f>ROUND(I471*H471,2)</f>
        <v>0</v>
      </c>
      <c r="K471" s="229" t="s">
        <v>144</v>
      </c>
      <c r="L471" s="45"/>
      <c r="M471" s="234" t="s">
        <v>1</v>
      </c>
      <c r="N471" s="235" t="s">
        <v>41</v>
      </c>
      <c r="O471" s="92"/>
      <c r="P471" s="236">
        <f>O471*H471</f>
        <v>0</v>
      </c>
      <c r="Q471" s="236">
        <v>0</v>
      </c>
      <c r="R471" s="236">
        <f>Q471*H471</f>
        <v>0</v>
      </c>
      <c r="S471" s="236">
        <v>0</v>
      </c>
      <c r="T471" s="237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38" t="s">
        <v>230</v>
      </c>
      <c r="AT471" s="238" t="s">
        <v>140</v>
      </c>
      <c r="AU471" s="238" t="s">
        <v>85</v>
      </c>
      <c r="AY471" s="18" t="s">
        <v>137</v>
      </c>
      <c r="BE471" s="239">
        <f>IF(N471="základní",J471,0)</f>
        <v>0</v>
      </c>
      <c r="BF471" s="239">
        <f>IF(N471="snížená",J471,0)</f>
        <v>0</v>
      </c>
      <c r="BG471" s="239">
        <f>IF(N471="zákl. přenesená",J471,0)</f>
        <v>0</v>
      </c>
      <c r="BH471" s="239">
        <f>IF(N471="sníž. přenesená",J471,0)</f>
        <v>0</v>
      </c>
      <c r="BI471" s="239">
        <f>IF(N471="nulová",J471,0)</f>
        <v>0</v>
      </c>
      <c r="BJ471" s="18" t="s">
        <v>83</v>
      </c>
      <c r="BK471" s="239">
        <f>ROUND(I471*H471,2)</f>
        <v>0</v>
      </c>
      <c r="BL471" s="18" t="s">
        <v>230</v>
      </c>
      <c r="BM471" s="238" t="s">
        <v>564</v>
      </c>
    </row>
    <row r="472" s="13" customFormat="1">
      <c r="A472" s="13"/>
      <c r="B472" s="240"/>
      <c r="C472" s="241"/>
      <c r="D472" s="242" t="s">
        <v>147</v>
      </c>
      <c r="E472" s="243" t="s">
        <v>1</v>
      </c>
      <c r="F472" s="244" t="s">
        <v>504</v>
      </c>
      <c r="G472" s="241"/>
      <c r="H472" s="245">
        <v>13.76</v>
      </c>
      <c r="I472" s="246"/>
      <c r="J472" s="241"/>
      <c r="K472" s="241"/>
      <c r="L472" s="247"/>
      <c r="M472" s="248"/>
      <c r="N472" s="249"/>
      <c r="O472" s="249"/>
      <c r="P472" s="249"/>
      <c r="Q472" s="249"/>
      <c r="R472" s="249"/>
      <c r="S472" s="249"/>
      <c r="T472" s="250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51" t="s">
        <v>147</v>
      </c>
      <c r="AU472" s="251" t="s">
        <v>85</v>
      </c>
      <c r="AV472" s="13" t="s">
        <v>85</v>
      </c>
      <c r="AW472" s="13" t="s">
        <v>32</v>
      </c>
      <c r="AX472" s="13" t="s">
        <v>76</v>
      </c>
      <c r="AY472" s="251" t="s">
        <v>137</v>
      </c>
    </row>
    <row r="473" s="14" customFormat="1">
      <c r="A473" s="14"/>
      <c r="B473" s="252"/>
      <c r="C473" s="253"/>
      <c r="D473" s="242" t="s">
        <v>147</v>
      </c>
      <c r="E473" s="254" t="s">
        <v>1</v>
      </c>
      <c r="F473" s="255" t="s">
        <v>150</v>
      </c>
      <c r="G473" s="253"/>
      <c r="H473" s="256">
        <v>13.76</v>
      </c>
      <c r="I473" s="257"/>
      <c r="J473" s="253"/>
      <c r="K473" s="253"/>
      <c r="L473" s="258"/>
      <c r="M473" s="259"/>
      <c r="N473" s="260"/>
      <c r="O473" s="260"/>
      <c r="P473" s="260"/>
      <c r="Q473" s="260"/>
      <c r="R473" s="260"/>
      <c r="S473" s="260"/>
      <c r="T473" s="261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62" t="s">
        <v>147</v>
      </c>
      <c r="AU473" s="262" t="s">
        <v>85</v>
      </c>
      <c r="AV473" s="14" t="s">
        <v>138</v>
      </c>
      <c r="AW473" s="14" t="s">
        <v>32</v>
      </c>
      <c r="AX473" s="14" t="s">
        <v>76</v>
      </c>
      <c r="AY473" s="262" t="s">
        <v>137</v>
      </c>
    </row>
    <row r="474" s="15" customFormat="1">
      <c r="A474" s="15"/>
      <c r="B474" s="263"/>
      <c r="C474" s="264"/>
      <c r="D474" s="242" t="s">
        <v>147</v>
      </c>
      <c r="E474" s="265" t="s">
        <v>1</v>
      </c>
      <c r="F474" s="266" t="s">
        <v>151</v>
      </c>
      <c r="G474" s="264"/>
      <c r="H474" s="267">
        <v>13.76</v>
      </c>
      <c r="I474" s="268"/>
      <c r="J474" s="264"/>
      <c r="K474" s="264"/>
      <c r="L474" s="269"/>
      <c r="M474" s="270"/>
      <c r="N474" s="271"/>
      <c r="O474" s="271"/>
      <c r="P474" s="271"/>
      <c r="Q474" s="271"/>
      <c r="R474" s="271"/>
      <c r="S474" s="271"/>
      <c r="T474" s="272"/>
      <c r="U474" s="15"/>
      <c r="V474" s="15"/>
      <c r="W474" s="15"/>
      <c r="X474" s="15"/>
      <c r="Y474" s="15"/>
      <c r="Z474" s="15"/>
      <c r="AA474" s="15"/>
      <c r="AB474" s="15"/>
      <c r="AC474" s="15"/>
      <c r="AD474" s="15"/>
      <c r="AE474" s="15"/>
      <c r="AT474" s="273" t="s">
        <v>147</v>
      </c>
      <c r="AU474" s="273" t="s">
        <v>85</v>
      </c>
      <c r="AV474" s="15" t="s">
        <v>145</v>
      </c>
      <c r="AW474" s="15" t="s">
        <v>32</v>
      </c>
      <c r="AX474" s="15" t="s">
        <v>83</v>
      </c>
      <c r="AY474" s="273" t="s">
        <v>137</v>
      </c>
    </row>
    <row r="475" s="2" customFormat="1" ht="24.15" customHeight="1">
      <c r="A475" s="39"/>
      <c r="B475" s="40"/>
      <c r="C475" s="274" t="s">
        <v>565</v>
      </c>
      <c r="D475" s="274" t="s">
        <v>181</v>
      </c>
      <c r="E475" s="275" t="s">
        <v>566</v>
      </c>
      <c r="F475" s="276" t="s">
        <v>567</v>
      </c>
      <c r="G475" s="277" t="s">
        <v>154</v>
      </c>
      <c r="H475" s="278">
        <v>15.135999999999999</v>
      </c>
      <c r="I475" s="279"/>
      <c r="J475" s="280">
        <f>ROUND(I475*H475,2)</f>
        <v>0</v>
      </c>
      <c r="K475" s="276" t="s">
        <v>144</v>
      </c>
      <c r="L475" s="281"/>
      <c r="M475" s="282" t="s">
        <v>1</v>
      </c>
      <c r="N475" s="283" t="s">
        <v>41</v>
      </c>
      <c r="O475" s="92"/>
      <c r="P475" s="236">
        <f>O475*H475</f>
        <v>0</v>
      </c>
      <c r="Q475" s="236">
        <v>0.01197</v>
      </c>
      <c r="R475" s="236">
        <f>Q475*H475</f>
        <v>0.18117791999999999</v>
      </c>
      <c r="S475" s="236">
        <v>0</v>
      </c>
      <c r="T475" s="237">
        <f>S475*H475</f>
        <v>0</v>
      </c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R475" s="238" t="s">
        <v>306</v>
      </c>
      <c r="AT475" s="238" t="s">
        <v>181</v>
      </c>
      <c r="AU475" s="238" t="s">
        <v>85</v>
      </c>
      <c r="AY475" s="18" t="s">
        <v>137</v>
      </c>
      <c r="BE475" s="239">
        <f>IF(N475="základní",J475,0)</f>
        <v>0</v>
      </c>
      <c r="BF475" s="239">
        <f>IF(N475="snížená",J475,0)</f>
        <v>0</v>
      </c>
      <c r="BG475" s="239">
        <f>IF(N475="zákl. přenesená",J475,0)</f>
        <v>0</v>
      </c>
      <c r="BH475" s="239">
        <f>IF(N475="sníž. přenesená",J475,0)</f>
        <v>0</v>
      </c>
      <c r="BI475" s="239">
        <f>IF(N475="nulová",J475,0)</f>
        <v>0</v>
      </c>
      <c r="BJ475" s="18" t="s">
        <v>83</v>
      </c>
      <c r="BK475" s="239">
        <f>ROUND(I475*H475,2)</f>
        <v>0</v>
      </c>
      <c r="BL475" s="18" t="s">
        <v>230</v>
      </c>
      <c r="BM475" s="238" t="s">
        <v>568</v>
      </c>
    </row>
    <row r="476" s="13" customFormat="1">
      <c r="A476" s="13"/>
      <c r="B476" s="240"/>
      <c r="C476" s="241"/>
      <c r="D476" s="242" t="s">
        <v>147</v>
      </c>
      <c r="E476" s="241"/>
      <c r="F476" s="244" t="s">
        <v>569</v>
      </c>
      <c r="G476" s="241"/>
      <c r="H476" s="245">
        <v>15.135999999999999</v>
      </c>
      <c r="I476" s="246"/>
      <c r="J476" s="241"/>
      <c r="K476" s="241"/>
      <c r="L476" s="247"/>
      <c r="M476" s="248"/>
      <c r="N476" s="249"/>
      <c r="O476" s="249"/>
      <c r="P476" s="249"/>
      <c r="Q476" s="249"/>
      <c r="R476" s="249"/>
      <c r="S476" s="249"/>
      <c r="T476" s="250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51" t="s">
        <v>147</v>
      </c>
      <c r="AU476" s="251" t="s">
        <v>85</v>
      </c>
      <c r="AV476" s="13" t="s">
        <v>85</v>
      </c>
      <c r="AW476" s="13" t="s">
        <v>4</v>
      </c>
      <c r="AX476" s="13" t="s">
        <v>83</v>
      </c>
      <c r="AY476" s="251" t="s">
        <v>137</v>
      </c>
    </row>
    <row r="477" s="2" customFormat="1" ht="16.5" customHeight="1">
      <c r="A477" s="39"/>
      <c r="B477" s="40"/>
      <c r="C477" s="227" t="s">
        <v>570</v>
      </c>
      <c r="D477" s="227" t="s">
        <v>140</v>
      </c>
      <c r="E477" s="228" t="s">
        <v>571</v>
      </c>
      <c r="F477" s="229" t="s">
        <v>572</v>
      </c>
      <c r="G477" s="230" t="s">
        <v>154</v>
      </c>
      <c r="H477" s="231">
        <v>0.41999999999999998</v>
      </c>
      <c r="I477" s="232"/>
      <c r="J477" s="233">
        <f>ROUND(I477*H477,2)</f>
        <v>0</v>
      </c>
      <c r="K477" s="229" t="s">
        <v>144</v>
      </c>
      <c r="L477" s="45"/>
      <c r="M477" s="234" t="s">
        <v>1</v>
      </c>
      <c r="N477" s="235" t="s">
        <v>41</v>
      </c>
      <c r="O477" s="92"/>
      <c r="P477" s="236">
        <f>O477*H477</f>
        <v>0</v>
      </c>
      <c r="Q477" s="236">
        <v>0</v>
      </c>
      <c r="R477" s="236">
        <f>Q477*H477</f>
        <v>0</v>
      </c>
      <c r="S477" s="236">
        <v>0.014999999999999999</v>
      </c>
      <c r="T477" s="237">
        <f>S477*H477</f>
        <v>0.0062999999999999992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38" t="s">
        <v>230</v>
      </c>
      <c r="AT477" s="238" t="s">
        <v>140</v>
      </c>
      <c r="AU477" s="238" t="s">
        <v>85</v>
      </c>
      <c r="AY477" s="18" t="s">
        <v>137</v>
      </c>
      <c r="BE477" s="239">
        <f>IF(N477="základní",J477,0)</f>
        <v>0</v>
      </c>
      <c r="BF477" s="239">
        <f>IF(N477="snížená",J477,0)</f>
        <v>0</v>
      </c>
      <c r="BG477" s="239">
        <f>IF(N477="zákl. přenesená",J477,0)</f>
        <v>0</v>
      </c>
      <c r="BH477" s="239">
        <f>IF(N477="sníž. přenesená",J477,0)</f>
        <v>0</v>
      </c>
      <c r="BI477" s="239">
        <f>IF(N477="nulová",J477,0)</f>
        <v>0</v>
      </c>
      <c r="BJ477" s="18" t="s">
        <v>83</v>
      </c>
      <c r="BK477" s="239">
        <f>ROUND(I477*H477,2)</f>
        <v>0</v>
      </c>
      <c r="BL477" s="18" t="s">
        <v>230</v>
      </c>
      <c r="BM477" s="238" t="s">
        <v>573</v>
      </c>
    </row>
    <row r="478" s="13" customFormat="1">
      <c r="A478" s="13"/>
      <c r="B478" s="240"/>
      <c r="C478" s="241"/>
      <c r="D478" s="242" t="s">
        <v>147</v>
      </c>
      <c r="E478" s="243" t="s">
        <v>1</v>
      </c>
      <c r="F478" s="244" t="s">
        <v>574</v>
      </c>
      <c r="G478" s="241"/>
      <c r="H478" s="245">
        <v>0.41999999999999998</v>
      </c>
      <c r="I478" s="246"/>
      <c r="J478" s="241"/>
      <c r="K478" s="241"/>
      <c r="L478" s="247"/>
      <c r="M478" s="248"/>
      <c r="N478" s="249"/>
      <c r="O478" s="249"/>
      <c r="P478" s="249"/>
      <c r="Q478" s="249"/>
      <c r="R478" s="249"/>
      <c r="S478" s="249"/>
      <c r="T478" s="250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51" t="s">
        <v>147</v>
      </c>
      <c r="AU478" s="251" t="s">
        <v>85</v>
      </c>
      <c r="AV478" s="13" t="s">
        <v>85</v>
      </c>
      <c r="AW478" s="13" t="s">
        <v>32</v>
      </c>
      <c r="AX478" s="13" t="s">
        <v>76</v>
      </c>
      <c r="AY478" s="251" t="s">
        <v>137</v>
      </c>
    </row>
    <row r="479" s="14" customFormat="1">
      <c r="A479" s="14"/>
      <c r="B479" s="252"/>
      <c r="C479" s="253"/>
      <c r="D479" s="242" t="s">
        <v>147</v>
      </c>
      <c r="E479" s="254" t="s">
        <v>1</v>
      </c>
      <c r="F479" s="255" t="s">
        <v>150</v>
      </c>
      <c r="G479" s="253"/>
      <c r="H479" s="256">
        <v>0.41999999999999998</v>
      </c>
      <c r="I479" s="257"/>
      <c r="J479" s="253"/>
      <c r="K479" s="253"/>
      <c r="L479" s="258"/>
      <c r="M479" s="259"/>
      <c r="N479" s="260"/>
      <c r="O479" s="260"/>
      <c r="P479" s="260"/>
      <c r="Q479" s="260"/>
      <c r="R479" s="260"/>
      <c r="S479" s="260"/>
      <c r="T479" s="261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62" t="s">
        <v>147</v>
      </c>
      <c r="AU479" s="262" t="s">
        <v>85</v>
      </c>
      <c r="AV479" s="14" t="s">
        <v>138</v>
      </c>
      <c r="AW479" s="14" t="s">
        <v>32</v>
      </c>
      <c r="AX479" s="14" t="s">
        <v>76</v>
      </c>
      <c r="AY479" s="262" t="s">
        <v>137</v>
      </c>
    </row>
    <row r="480" s="15" customFormat="1">
      <c r="A480" s="15"/>
      <c r="B480" s="263"/>
      <c r="C480" s="264"/>
      <c r="D480" s="242" t="s">
        <v>147</v>
      </c>
      <c r="E480" s="265" t="s">
        <v>1</v>
      </c>
      <c r="F480" s="266" t="s">
        <v>151</v>
      </c>
      <c r="G480" s="264"/>
      <c r="H480" s="267">
        <v>0.41999999999999998</v>
      </c>
      <c r="I480" s="268"/>
      <c r="J480" s="264"/>
      <c r="K480" s="264"/>
      <c r="L480" s="269"/>
      <c r="M480" s="270"/>
      <c r="N480" s="271"/>
      <c r="O480" s="271"/>
      <c r="P480" s="271"/>
      <c r="Q480" s="271"/>
      <c r="R480" s="271"/>
      <c r="S480" s="271"/>
      <c r="T480" s="272"/>
      <c r="U480" s="15"/>
      <c r="V480" s="15"/>
      <c r="W480" s="15"/>
      <c r="X480" s="15"/>
      <c r="Y480" s="15"/>
      <c r="Z480" s="15"/>
      <c r="AA480" s="15"/>
      <c r="AB480" s="15"/>
      <c r="AC480" s="15"/>
      <c r="AD480" s="15"/>
      <c r="AE480" s="15"/>
      <c r="AT480" s="273" t="s">
        <v>147</v>
      </c>
      <c r="AU480" s="273" t="s">
        <v>85</v>
      </c>
      <c r="AV480" s="15" t="s">
        <v>145</v>
      </c>
      <c r="AW480" s="15" t="s">
        <v>32</v>
      </c>
      <c r="AX480" s="15" t="s">
        <v>83</v>
      </c>
      <c r="AY480" s="273" t="s">
        <v>137</v>
      </c>
    </row>
    <row r="481" s="2" customFormat="1" ht="24.15" customHeight="1">
      <c r="A481" s="39"/>
      <c r="B481" s="40"/>
      <c r="C481" s="227" t="s">
        <v>575</v>
      </c>
      <c r="D481" s="227" t="s">
        <v>140</v>
      </c>
      <c r="E481" s="228" t="s">
        <v>576</v>
      </c>
      <c r="F481" s="229" t="s">
        <v>577</v>
      </c>
      <c r="G481" s="230" t="s">
        <v>162</v>
      </c>
      <c r="H481" s="231">
        <v>2.6000000000000001</v>
      </c>
      <c r="I481" s="232"/>
      <c r="J481" s="233">
        <f>ROUND(I481*H481,2)</f>
        <v>0</v>
      </c>
      <c r="K481" s="229" t="s">
        <v>144</v>
      </c>
      <c r="L481" s="45"/>
      <c r="M481" s="234" t="s">
        <v>1</v>
      </c>
      <c r="N481" s="235" t="s">
        <v>41</v>
      </c>
      <c r="O481" s="92"/>
      <c r="P481" s="236">
        <f>O481*H481</f>
        <v>0</v>
      </c>
      <c r="Q481" s="236">
        <v>0</v>
      </c>
      <c r="R481" s="236">
        <f>Q481*H481</f>
        <v>0</v>
      </c>
      <c r="S481" s="236">
        <v>0.0044000000000000003</v>
      </c>
      <c r="T481" s="237">
        <f>S481*H481</f>
        <v>0.011440000000000001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238" t="s">
        <v>230</v>
      </c>
      <c r="AT481" s="238" t="s">
        <v>140</v>
      </c>
      <c r="AU481" s="238" t="s">
        <v>85</v>
      </c>
      <c r="AY481" s="18" t="s">
        <v>137</v>
      </c>
      <c r="BE481" s="239">
        <f>IF(N481="základní",J481,0)</f>
        <v>0</v>
      </c>
      <c r="BF481" s="239">
        <f>IF(N481="snížená",J481,0)</f>
        <v>0</v>
      </c>
      <c r="BG481" s="239">
        <f>IF(N481="zákl. přenesená",J481,0)</f>
        <v>0</v>
      </c>
      <c r="BH481" s="239">
        <f>IF(N481="sníž. přenesená",J481,0)</f>
        <v>0</v>
      </c>
      <c r="BI481" s="239">
        <f>IF(N481="nulová",J481,0)</f>
        <v>0</v>
      </c>
      <c r="BJ481" s="18" t="s">
        <v>83</v>
      </c>
      <c r="BK481" s="239">
        <f>ROUND(I481*H481,2)</f>
        <v>0</v>
      </c>
      <c r="BL481" s="18" t="s">
        <v>230</v>
      </c>
      <c r="BM481" s="238" t="s">
        <v>578</v>
      </c>
    </row>
    <row r="482" s="13" customFormat="1">
      <c r="A482" s="13"/>
      <c r="B482" s="240"/>
      <c r="C482" s="241"/>
      <c r="D482" s="242" t="s">
        <v>147</v>
      </c>
      <c r="E482" s="243" t="s">
        <v>1</v>
      </c>
      <c r="F482" s="244" t="s">
        <v>579</v>
      </c>
      <c r="G482" s="241"/>
      <c r="H482" s="245">
        <v>2.6000000000000001</v>
      </c>
      <c r="I482" s="246"/>
      <c r="J482" s="241"/>
      <c r="K482" s="241"/>
      <c r="L482" s="247"/>
      <c r="M482" s="248"/>
      <c r="N482" s="249"/>
      <c r="O482" s="249"/>
      <c r="P482" s="249"/>
      <c r="Q482" s="249"/>
      <c r="R482" s="249"/>
      <c r="S482" s="249"/>
      <c r="T482" s="250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51" t="s">
        <v>147</v>
      </c>
      <c r="AU482" s="251" t="s">
        <v>85</v>
      </c>
      <c r="AV482" s="13" t="s">
        <v>85</v>
      </c>
      <c r="AW482" s="13" t="s">
        <v>32</v>
      </c>
      <c r="AX482" s="13" t="s">
        <v>76</v>
      </c>
      <c r="AY482" s="251" t="s">
        <v>137</v>
      </c>
    </row>
    <row r="483" s="14" customFormat="1">
      <c r="A483" s="14"/>
      <c r="B483" s="252"/>
      <c r="C483" s="253"/>
      <c r="D483" s="242" t="s">
        <v>147</v>
      </c>
      <c r="E483" s="254" t="s">
        <v>1</v>
      </c>
      <c r="F483" s="255" t="s">
        <v>150</v>
      </c>
      <c r="G483" s="253"/>
      <c r="H483" s="256">
        <v>2.6000000000000001</v>
      </c>
      <c r="I483" s="257"/>
      <c r="J483" s="253"/>
      <c r="K483" s="253"/>
      <c r="L483" s="258"/>
      <c r="M483" s="259"/>
      <c r="N483" s="260"/>
      <c r="O483" s="260"/>
      <c r="P483" s="260"/>
      <c r="Q483" s="260"/>
      <c r="R483" s="260"/>
      <c r="S483" s="260"/>
      <c r="T483" s="261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62" t="s">
        <v>147</v>
      </c>
      <c r="AU483" s="262" t="s">
        <v>85</v>
      </c>
      <c r="AV483" s="14" t="s">
        <v>138</v>
      </c>
      <c r="AW483" s="14" t="s">
        <v>32</v>
      </c>
      <c r="AX483" s="14" t="s">
        <v>76</v>
      </c>
      <c r="AY483" s="262" t="s">
        <v>137</v>
      </c>
    </row>
    <row r="484" s="15" customFormat="1">
      <c r="A484" s="15"/>
      <c r="B484" s="263"/>
      <c r="C484" s="264"/>
      <c r="D484" s="242" t="s">
        <v>147</v>
      </c>
      <c r="E484" s="265" t="s">
        <v>1</v>
      </c>
      <c r="F484" s="266" t="s">
        <v>151</v>
      </c>
      <c r="G484" s="264"/>
      <c r="H484" s="267">
        <v>2.6000000000000001</v>
      </c>
      <c r="I484" s="268"/>
      <c r="J484" s="264"/>
      <c r="K484" s="264"/>
      <c r="L484" s="269"/>
      <c r="M484" s="270"/>
      <c r="N484" s="271"/>
      <c r="O484" s="271"/>
      <c r="P484" s="271"/>
      <c r="Q484" s="271"/>
      <c r="R484" s="271"/>
      <c r="S484" s="271"/>
      <c r="T484" s="272"/>
      <c r="U484" s="15"/>
      <c r="V484" s="15"/>
      <c r="W484" s="15"/>
      <c r="X484" s="15"/>
      <c r="Y484" s="15"/>
      <c r="Z484" s="15"/>
      <c r="AA484" s="15"/>
      <c r="AB484" s="15"/>
      <c r="AC484" s="15"/>
      <c r="AD484" s="15"/>
      <c r="AE484" s="15"/>
      <c r="AT484" s="273" t="s">
        <v>147</v>
      </c>
      <c r="AU484" s="273" t="s">
        <v>85</v>
      </c>
      <c r="AV484" s="15" t="s">
        <v>145</v>
      </c>
      <c r="AW484" s="15" t="s">
        <v>32</v>
      </c>
      <c r="AX484" s="15" t="s">
        <v>83</v>
      </c>
      <c r="AY484" s="273" t="s">
        <v>137</v>
      </c>
    </row>
    <row r="485" s="2" customFormat="1" ht="24.15" customHeight="1">
      <c r="A485" s="39"/>
      <c r="B485" s="40"/>
      <c r="C485" s="227" t="s">
        <v>580</v>
      </c>
      <c r="D485" s="227" t="s">
        <v>140</v>
      </c>
      <c r="E485" s="228" t="s">
        <v>581</v>
      </c>
      <c r="F485" s="229" t="s">
        <v>582</v>
      </c>
      <c r="G485" s="230" t="s">
        <v>143</v>
      </c>
      <c r="H485" s="231">
        <v>0.27100000000000002</v>
      </c>
      <c r="I485" s="232"/>
      <c r="J485" s="233">
        <f>ROUND(I485*H485,2)</f>
        <v>0</v>
      </c>
      <c r="K485" s="229" t="s">
        <v>144</v>
      </c>
      <c r="L485" s="45"/>
      <c r="M485" s="234" t="s">
        <v>1</v>
      </c>
      <c r="N485" s="235" t="s">
        <v>41</v>
      </c>
      <c r="O485" s="92"/>
      <c r="P485" s="236">
        <f>O485*H485</f>
        <v>0</v>
      </c>
      <c r="Q485" s="236">
        <v>0.023300000000000001</v>
      </c>
      <c r="R485" s="236">
        <f>Q485*H485</f>
        <v>0.006314300000000001</v>
      </c>
      <c r="S485" s="236">
        <v>0</v>
      </c>
      <c r="T485" s="237">
        <f>S485*H485</f>
        <v>0</v>
      </c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R485" s="238" t="s">
        <v>230</v>
      </c>
      <c r="AT485" s="238" t="s">
        <v>140</v>
      </c>
      <c r="AU485" s="238" t="s">
        <v>85</v>
      </c>
      <c r="AY485" s="18" t="s">
        <v>137</v>
      </c>
      <c r="BE485" s="239">
        <f>IF(N485="základní",J485,0)</f>
        <v>0</v>
      </c>
      <c r="BF485" s="239">
        <f>IF(N485="snížená",J485,0)</f>
        <v>0</v>
      </c>
      <c r="BG485" s="239">
        <f>IF(N485="zákl. přenesená",J485,0)</f>
        <v>0</v>
      </c>
      <c r="BH485" s="239">
        <f>IF(N485="sníž. přenesená",J485,0)</f>
        <v>0</v>
      </c>
      <c r="BI485" s="239">
        <f>IF(N485="nulová",J485,0)</f>
        <v>0</v>
      </c>
      <c r="BJ485" s="18" t="s">
        <v>83</v>
      </c>
      <c r="BK485" s="239">
        <f>ROUND(I485*H485,2)</f>
        <v>0</v>
      </c>
      <c r="BL485" s="18" t="s">
        <v>230</v>
      </c>
      <c r="BM485" s="238" t="s">
        <v>583</v>
      </c>
    </row>
    <row r="486" s="13" customFormat="1">
      <c r="A486" s="13"/>
      <c r="B486" s="240"/>
      <c r="C486" s="241"/>
      <c r="D486" s="242" t="s">
        <v>147</v>
      </c>
      <c r="E486" s="243" t="s">
        <v>1</v>
      </c>
      <c r="F486" s="244" t="s">
        <v>584</v>
      </c>
      <c r="G486" s="241"/>
      <c r="H486" s="245">
        <v>0.27100000000000002</v>
      </c>
      <c r="I486" s="246"/>
      <c r="J486" s="241"/>
      <c r="K486" s="241"/>
      <c r="L486" s="247"/>
      <c r="M486" s="248"/>
      <c r="N486" s="249"/>
      <c r="O486" s="249"/>
      <c r="P486" s="249"/>
      <c r="Q486" s="249"/>
      <c r="R486" s="249"/>
      <c r="S486" s="249"/>
      <c r="T486" s="250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51" t="s">
        <v>147</v>
      </c>
      <c r="AU486" s="251" t="s">
        <v>85</v>
      </c>
      <c r="AV486" s="13" t="s">
        <v>85</v>
      </c>
      <c r="AW486" s="13" t="s">
        <v>32</v>
      </c>
      <c r="AX486" s="13" t="s">
        <v>76</v>
      </c>
      <c r="AY486" s="251" t="s">
        <v>137</v>
      </c>
    </row>
    <row r="487" s="14" customFormat="1">
      <c r="A487" s="14"/>
      <c r="B487" s="252"/>
      <c r="C487" s="253"/>
      <c r="D487" s="242" t="s">
        <v>147</v>
      </c>
      <c r="E487" s="254" t="s">
        <v>1</v>
      </c>
      <c r="F487" s="255" t="s">
        <v>150</v>
      </c>
      <c r="G487" s="253"/>
      <c r="H487" s="256">
        <v>0.27100000000000002</v>
      </c>
      <c r="I487" s="257"/>
      <c r="J487" s="253"/>
      <c r="K487" s="253"/>
      <c r="L487" s="258"/>
      <c r="M487" s="259"/>
      <c r="N487" s="260"/>
      <c r="O487" s="260"/>
      <c r="P487" s="260"/>
      <c r="Q487" s="260"/>
      <c r="R487" s="260"/>
      <c r="S487" s="260"/>
      <c r="T487" s="261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62" t="s">
        <v>147</v>
      </c>
      <c r="AU487" s="262" t="s">
        <v>85</v>
      </c>
      <c r="AV487" s="14" t="s">
        <v>138</v>
      </c>
      <c r="AW487" s="14" t="s">
        <v>32</v>
      </c>
      <c r="AX487" s="14" t="s">
        <v>76</v>
      </c>
      <c r="AY487" s="262" t="s">
        <v>137</v>
      </c>
    </row>
    <row r="488" s="15" customFormat="1">
      <c r="A488" s="15"/>
      <c r="B488" s="263"/>
      <c r="C488" s="264"/>
      <c r="D488" s="242" t="s">
        <v>147</v>
      </c>
      <c r="E488" s="265" t="s">
        <v>1</v>
      </c>
      <c r="F488" s="266" t="s">
        <v>151</v>
      </c>
      <c r="G488" s="264"/>
      <c r="H488" s="267">
        <v>0.27100000000000002</v>
      </c>
      <c r="I488" s="268"/>
      <c r="J488" s="264"/>
      <c r="K488" s="264"/>
      <c r="L488" s="269"/>
      <c r="M488" s="270"/>
      <c r="N488" s="271"/>
      <c r="O488" s="271"/>
      <c r="P488" s="271"/>
      <c r="Q488" s="271"/>
      <c r="R488" s="271"/>
      <c r="S488" s="271"/>
      <c r="T488" s="272"/>
      <c r="U488" s="15"/>
      <c r="V488" s="15"/>
      <c r="W488" s="15"/>
      <c r="X488" s="15"/>
      <c r="Y488" s="15"/>
      <c r="Z488" s="15"/>
      <c r="AA488" s="15"/>
      <c r="AB488" s="15"/>
      <c r="AC488" s="15"/>
      <c r="AD488" s="15"/>
      <c r="AE488" s="15"/>
      <c r="AT488" s="273" t="s">
        <v>147</v>
      </c>
      <c r="AU488" s="273" t="s">
        <v>85</v>
      </c>
      <c r="AV488" s="15" t="s">
        <v>145</v>
      </c>
      <c r="AW488" s="15" t="s">
        <v>32</v>
      </c>
      <c r="AX488" s="15" t="s">
        <v>83</v>
      </c>
      <c r="AY488" s="273" t="s">
        <v>137</v>
      </c>
    </row>
    <row r="489" s="2" customFormat="1" ht="24.15" customHeight="1">
      <c r="A489" s="39"/>
      <c r="B489" s="40"/>
      <c r="C489" s="227" t="s">
        <v>585</v>
      </c>
      <c r="D489" s="227" t="s">
        <v>140</v>
      </c>
      <c r="E489" s="228" t="s">
        <v>586</v>
      </c>
      <c r="F489" s="229" t="s">
        <v>587</v>
      </c>
      <c r="G489" s="230" t="s">
        <v>490</v>
      </c>
      <c r="H489" s="294"/>
      <c r="I489" s="232"/>
      <c r="J489" s="233">
        <f>ROUND(I489*H489,2)</f>
        <v>0</v>
      </c>
      <c r="K489" s="229" t="s">
        <v>144</v>
      </c>
      <c r="L489" s="45"/>
      <c r="M489" s="234" t="s">
        <v>1</v>
      </c>
      <c r="N489" s="235" t="s">
        <v>41</v>
      </c>
      <c r="O489" s="92"/>
      <c r="P489" s="236">
        <f>O489*H489</f>
        <v>0</v>
      </c>
      <c r="Q489" s="236">
        <v>0</v>
      </c>
      <c r="R489" s="236">
        <f>Q489*H489</f>
        <v>0</v>
      </c>
      <c r="S489" s="236">
        <v>0</v>
      </c>
      <c r="T489" s="237">
        <f>S489*H489</f>
        <v>0</v>
      </c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R489" s="238" t="s">
        <v>230</v>
      </c>
      <c r="AT489" s="238" t="s">
        <v>140</v>
      </c>
      <c r="AU489" s="238" t="s">
        <v>85</v>
      </c>
      <c r="AY489" s="18" t="s">
        <v>137</v>
      </c>
      <c r="BE489" s="239">
        <f>IF(N489="základní",J489,0)</f>
        <v>0</v>
      </c>
      <c r="BF489" s="239">
        <f>IF(N489="snížená",J489,0)</f>
        <v>0</v>
      </c>
      <c r="BG489" s="239">
        <f>IF(N489="zákl. přenesená",J489,0)</f>
        <v>0</v>
      </c>
      <c r="BH489" s="239">
        <f>IF(N489="sníž. přenesená",J489,0)</f>
        <v>0</v>
      </c>
      <c r="BI489" s="239">
        <f>IF(N489="nulová",J489,0)</f>
        <v>0</v>
      </c>
      <c r="BJ489" s="18" t="s">
        <v>83</v>
      </c>
      <c r="BK489" s="239">
        <f>ROUND(I489*H489,2)</f>
        <v>0</v>
      </c>
      <c r="BL489" s="18" t="s">
        <v>230</v>
      </c>
      <c r="BM489" s="238" t="s">
        <v>588</v>
      </c>
    </row>
    <row r="490" s="12" customFormat="1" ht="22.8" customHeight="1">
      <c r="A490" s="12"/>
      <c r="B490" s="211"/>
      <c r="C490" s="212"/>
      <c r="D490" s="213" t="s">
        <v>75</v>
      </c>
      <c r="E490" s="225" t="s">
        <v>589</v>
      </c>
      <c r="F490" s="225" t="s">
        <v>590</v>
      </c>
      <c r="G490" s="212"/>
      <c r="H490" s="212"/>
      <c r="I490" s="215"/>
      <c r="J490" s="226">
        <f>BK490</f>
        <v>0</v>
      </c>
      <c r="K490" s="212"/>
      <c r="L490" s="217"/>
      <c r="M490" s="218"/>
      <c r="N490" s="219"/>
      <c r="O490" s="219"/>
      <c r="P490" s="220">
        <f>SUM(P491:P601)</f>
        <v>0</v>
      </c>
      <c r="Q490" s="219"/>
      <c r="R490" s="220">
        <f>SUM(R491:R601)</f>
        <v>1.9178595199999997</v>
      </c>
      <c r="S490" s="219"/>
      <c r="T490" s="221">
        <f>SUM(T491:T601)</f>
        <v>1.5992455400000001</v>
      </c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R490" s="222" t="s">
        <v>85</v>
      </c>
      <c r="AT490" s="223" t="s">
        <v>75</v>
      </c>
      <c r="AU490" s="223" t="s">
        <v>83</v>
      </c>
      <c r="AY490" s="222" t="s">
        <v>137</v>
      </c>
      <c r="BK490" s="224">
        <f>SUM(BK491:BK601)</f>
        <v>0</v>
      </c>
    </row>
    <row r="491" s="2" customFormat="1" ht="16.5" customHeight="1">
      <c r="A491" s="39"/>
      <c r="B491" s="40"/>
      <c r="C491" s="227" t="s">
        <v>591</v>
      </c>
      <c r="D491" s="227" t="s">
        <v>140</v>
      </c>
      <c r="E491" s="228" t="s">
        <v>592</v>
      </c>
      <c r="F491" s="229" t="s">
        <v>593</v>
      </c>
      <c r="G491" s="230" t="s">
        <v>154</v>
      </c>
      <c r="H491" s="231">
        <v>170.93600000000001</v>
      </c>
      <c r="I491" s="232"/>
      <c r="J491" s="233">
        <f>ROUND(I491*H491,2)</f>
        <v>0</v>
      </c>
      <c r="K491" s="229" t="s">
        <v>144</v>
      </c>
      <c r="L491" s="45"/>
      <c r="M491" s="234" t="s">
        <v>1</v>
      </c>
      <c r="N491" s="235" t="s">
        <v>41</v>
      </c>
      <c r="O491" s="92"/>
      <c r="P491" s="236">
        <f>O491*H491</f>
        <v>0</v>
      </c>
      <c r="Q491" s="236">
        <v>0</v>
      </c>
      <c r="R491" s="236">
        <f>Q491*H491</f>
        <v>0</v>
      </c>
      <c r="S491" s="236">
        <v>0.00594</v>
      </c>
      <c r="T491" s="237">
        <f>S491*H491</f>
        <v>1.0153598400000001</v>
      </c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R491" s="238" t="s">
        <v>230</v>
      </c>
      <c r="AT491" s="238" t="s">
        <v>140</v>
      </c>
      <c r="AU491" s="238" t="s">
        <v>85</v>
      </c>
      <c r="AY491" s="18" t="s">
        <v>137</v>
      </c>
      <c r="BE491" s="239">
        <f>IF(N491="základní",J491,0)</f>
        <v>0</v>
      </c>
      <c r="BF491" s="239">
        <f>IF(N491="snížená",J491,0)</f>
        <v>0</v>
      </c>
      <c r="BG491" s="239">
        <f>IF(N491="zákl. přenesená",J491,0)</f>
        <v>0</v>
      </c>
      <c r="BH491" s="239">
        <f>IF(N491="sníž. přenesená",J491,0)</f>
        <v>0</v>
      </c>
      <c r="BI491" s="239">
        <f>IF(N491="nulová",J491,0)</f>
        <v>0</v>
      </c>
      <c r="BJ491" s="18" t="s">
        <v>83</v>
      </c>
      <c r="BK491" s="239">
        <f>ROUND(I491*H491,2)</f>
        <v>0</v>
      </c>
      <c r="BL491" s="18" t="s">
        <v>230</v>
      </c>
      <c r="BM491" s="238" t="s">
        <v>594</v>
      </c>
    </row>
    <row r="492" s="13" customFormat="1">
      <c r="A492" s="13"/>
      <c r="B492" s="240"/>
      <c r="C492" s="241"/>
      <c r="D492" s="242" t="s">
        <v>147</v>
      </c>
      <c r="E492" s="243" t="s">
        <v>1</v>
      </c>
      <c r="F492" s="244" t="s">
        <v>595</v>
      </c>
      <c r="G492" s="241"/>
      <c r="H492" s="245">
        <v>57.146999999999998</v>
      </c>
      <c r="I492" s="246"/>
      <c r="J492" s="241"/>
      <c r="K492" s="241"/>
      <c r="L492" s="247"/>
      <c r="M492" s="248"/>
      <c r="N492" s="249"/>
      <c r="O492" s="249"/>
      <c r="P492" s="249"/>
      <c r="Q492" s="249"/>
      <c r="R492" s="249"/>
      <c r="S492" s="249"/>
      <c r="T492" s="250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51" t="s">
        <v>147</v>
      </c>
      <c r="AU492" s="251" t="s">
        <v>85</v>
      </c>
      <c r="AV492" s="13" t="s">
        <v>85</v>
      </c>
      <c r="AW492" s="13" t="s">
        <v>32</v>
      </c>
      <c r="AX492" s="13" t="s">
        <v>76</v>
      </c>
      <c r="AY492" s="251" t="s">
        <v>137</v>
      </c>
    </row>
    <row r="493" s="13" customFormat="1">
      <c r="A493" s="13"/>
      <c r="B493" s="240"/>
      <c r="C493" s="241"/>
      <c r="D493" s="242" t="s">
        <v>147</v>
      </c>
      <c r="E493" s="243" t="s">
        <v>1</v>
      </c>
      <c r="F493" s="244" t="s">
        <v>596</v>
      </c>
      <c r="G493" s="241"/>
      <c r="H493" s="245">
        <v>95.209000000000003</v>
      </c>
      <c r="I493" s="246"/>
      <c r="J493" s="241"/>
      <c r="K493" s="241"/>
      <c r="L493" s="247"/>
      <c r="M493" s="248"/>
      <c r="N493" s="249"/>
      <c r="O493" s="249"/>
      <c r="P493" s="249"/>
      <c r="Q493" s="249"/>
      <c r="R493" s="249"/>
      <c r="S493" s="249"/>
      <c r="T493" s="250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51" t="s">
        <v>147</v>
      </c>
      <c r="AU493" s="251" t="s">
        <v>85</v>
      </c>
      <c r="AV493" s="13" t="s">
        <v>85</v>
      </c>
      <c r="AW493" s="13" t="s">
        <v>32</v>
      </c>
      <c r="AX493" s="13" t="s">
        <v>76</v>
      </c>
      <c r="AY493" s="251" t="s">
        <v>137</v>
      </c>
    </row>
    <row r="494" s="14" customFormat="1">
      <c r="A494" s="14"/>
      <c r="B494" s="252"/>
      <c r="C494" s="253"/>
      <c r="D494" s="242" t="s">
        <v>147</v>
      </c>
      <c r="E494" s="254" t="s">
        <v>1</v>
      </c>
      <c r="F494" s="255" t="s">
        <v>150</v>
      </c>
      <c r="G494" s="253"/>
      <c r="H494" s="256">
        <v>152.356</v>
      </c>
      <c r="I494" s="257"/>
      <c r="J494" s="253"/>
      <c r="K494" s="253"/>
      <c r="L494" s="258"/>
      <c r="M494" s="259"/>
      <c r="N494" s="260"/>
      <c r="O494" s="260"/>
      <c r="P494" s="260"/>
      <c r="Q494" s="260"/>
      <c r="R494" s="260"/>
      <c r="S494" s="260"/>
      <c r="T494" s="261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62" t="s">
        <v>147</v>
      </c>
      <c r="AU494" s="262" t="s">
        <v>85</v>
      </c>
      <c r="AV494" s="14" t="s">
        <v>138</v>
      </c>
      <c r="AW494" s="14" t="s">
        <v>32</v>
      </c>
      <c r="AX494" s="14" t="s">
        <v>76</v>
      </c>
      <c r="AY494" s="262" t="s">
        <v>137</v>
      </c>
    </row>
    <row r="495" s="13" customFormat="1">
      <c r="A495" s="13"/>
      <c r="B495" s="240"/>
      <c r="C495" s="241"/>
      <c r="D495" s="242" t="s">
        <v>147</v>
      </c>
      <c r="E495" s="243" t="s">
        <v>1</v>
      </c>
      <c r="F495" s="244" t="s">
        <v>338</v>
      </c>
      <c r="G495" s="241"/>
      <c r="H495" s="245">
        <v>18.579999999999998</v>
      </c>
      <c r="I495" s="246"/>
      <c r="J495" s="241"/>
      <c r="K495" s="241"/>
      <c r="L495" s="247"/>
      <c r="M495" s="248"/>
      <c r="N495" s="249"/>
      <c r="O495" s="249"/>
      <c r="P495" s="249"/>
      <c r="Q495" s="249"/>
      <c r="R495" s="249"/>
      <c r="S495" s="249"/>
      <c r="T495" s="250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51" t="s">
        <v>147</v>
      </c>
      <c r="AU495" s="251" t="s">
        <v>85</v>
      </c>
      <c r="AV495" s="13" t="s">
        <v>85</v>
      </c>
      <c r="AW495" s="13" t="s">
        <v>32</v>
      </c>
      <c r="AX495" s="13" t="s">
        <v>76</v>
      </c>
      <c r="AY495" s="251" t="s">
        <v>137</v>
      </c>
    </row>
    <row r="496" s="14" customFormat="1">
      <c r="A496" s="14"/>
      <c r="B496" s="252"/>
      <c r="C496" s="253"/>
      <c r="D496" s="242" t="s">
        <v>147</v>
      </c>
      <c r="E496" s="254" t="s">
        <v>1</v>
      </c>
      <c r="F496" s="255" t="s">
        <v>150</v>
      </c>
      <c r="G496" s="253"/>
      <c r="H496" s="256">
        <v>18.579999999999998</v>
      </c>
      <c r="I496" s="257"/>
      <c r="J496" s="253"/>
      <c r="K496" s="253"/>
      <c r="L496" s="258"/>
      <c r="M496" s="259"/>
      <c r="N496" s="260"/>
      <c r="O496" s="260"/>
      <c r="P496" s="260"/>
      <c r="Q496" s="260"/>
      <c r="R496" s="260"/>
      <c r="S496" s="260"/>
      <c r="T496" s="261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62" t="s">
        <v>147</v>
      </c>
      <c r="AU496" s="262" t="s">
        <v>85</v>
      </c>
      <c r="AV496" s="14" t="s">
        <v>138</v>
      </c>
      <c r="AW496" s="14" t="s">
        <v>32</v>
      </c>
      <c r="AX496" s="14" t="s">
        <v>76</v>
      </c>
      <c r="AY496" s="262" t="s">
        <v>137</v>
      </c>
    </row>
    <row r="497" s="15" customFormat="1">
      <c r="A497" s="15"/>
      <c r="B497" s="263"/>
      <c r="C497" s="264"/>
      <c r="D497" s="242" t="s">
        <v>147</v>
      </c>
      <c r="E497" s="265" t="s">
        <v>1</v>
      </c>
      <c r="F497" s="266" t="s">
        <v>151</v>
      </c>
      <c r="G497" s="264"/>
      <c r="H497" s="267">
        <v>170.93600000000001</v>
      </c>
      <c r="I497" s="268"/>
      <c r="J497" s="264"/>
      <c r="K497" s="264"/>
      <c r="L497" s="269"/>
      <c r="M497" s="270"/>
      <c r="N497" s="271"/>
      <c r="O497" s="271"/>
      <c r="P497" s="271"/>
      <c r="Q497" s="271"/>
      <c r="R497" s="271"/>
      <c r="S497" s="271"/>
      <c r="T497" s="272"/>
      <c r="U497" s="15"/>
      <c r="V497" s="15"/>
      <c r="W497" s="15"/>
      <c r="X497" s="15"/>
      <c r="Y497" s="15"/>
      <c r="Z497" s="15"/>
      <c r="AA497" s="15"/>
      <c r="AB497" s="15"/>
      <c r="AC497" s="15"/>
      <c r="AD497" s="15"/>
      <c r="AE497" s="15"/>
      <c r="AT497" s="273" t="s">
        <v>147</v>
      </c>
      <c r="AU497" s="273" t="s">
        <v>85</v>
      </c>
      <c r="AV497" s="15" t="s">
        <v>145</v>
      </c>
      <c r="AW497" s="15" t="s">
        <v>32</v>
      </c>
      <c r="AX497" s="15" t="s">
        <v>83</v>
      </c>
      <c r="AY497" s="273" t="s">
        <v>137</v>
      </c>
    </row>
    <row r="498" s="2" customFormat="1" ht="16.5" customHeight="1">
      <c r="A498" s="39"/>
      <c r="B498" s="40"/>
      <c r="C498" s="227" t="s">
        <v>597</v>
      </c>
      <c r="D498" s="227" t="s">
        <v>140</v>
      </c>
      <c r="E498" s="228" t="s">
        <v>598</v>
      </c>
      <c r="F498" s="229" t="s">
        <v>599</v>
      </c>
      <c r="G498" s="230" t="s">
        <v>162</v>
      </c>
      <c r="H498" s="231">
        <v>42.5</v>
      </c>
      <c r="I498" s="232"/>
      <c r="J498" s="233">
        <f>ROUND(I498*H498,2)</f>
        <v>0</v>
      </c>
      <c r="K498" s="229" t="s">
        <v>144</v>
      </c>
      <c r="L498" s="45"/>
      <c r="M498" s="234" t="s">
        <v>1</v>
      </c>
      <c r="N498" s="235" t="s">
        <v>41</v>
      </c>
      <c r="O498" s="92"/>
      <c r="P498" s="236">
        <f>O498*H498</f>
        <v>0</v>
      </c>
      <c r="Q498" s="236">
        <v>0</v>
      </c>
      <c r="R498" s="236">
        <f>Q498*H498</f>
        <v>0</v>
      </c>
      <c r="S498" s="236">
        <v>0.0018699999999999999</v>
      </c>
      <c r="T498" s="237">
        <f>S498*H498</f>
        <v>0.07947499999999999</v>
      </c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R498" s="238" t="s">
        <v>230</v>
      </c>
      <c r="AT498" s="238" t="s">
        <v>140</v>
      </c>
      <c r="AU498" s="238" t="s">
        <v>85</v>
      </c>
      <c r="AY498" s="18" t="s">
        <v>137</v>
      </c>
      <c r="BE498" s="239">
        <f>IF(N498="základní",J498,0)</f>
        <v>0</v>
      </c>
      <c r="BF498" s="239">
        <f>IF(N498="snížená",J498,0)</f>
        <v>0</v>
      </c>
      <c r="BG498" s="239">
        <f>IF(N498="zákl. přenesená",J498,0)</f>
        <v>0</v>
      </c>
      <c r="BH498" s="239">
        <f>IF(N498="sníž. přenesená",J498,0)</f>
        <v>0</v>
      </c>
      <c r="BI498" s="239">
        <f>IF(N498="nulová",J498,0)</f>
        <v>0</v>
      </c>
      <c r="BJ498" s="18" t="s">
        <v>83</v>
      </c>
      <c r="BK498" s="239">
        <f>ROUND(I498*H498,2)</f>
        <v>0</v>
      </c>
      <c r="BL498" s="18" t="s">
        <v>230</v>
      </c>
      <c r="BM498" s="238" t="s">
        <v>600</v>
      </c>
    </row>
    <row r="499" s="13" customFormat="1">
      <c r="A499" s="13"/>
      <c r="B499" s="240"/>
      <c r="C499" s="241"/>
      <c r="D499" s="242" t="s">
        <v>147</v>
      </c>
      <c r="E499" s="243" t="s">
        <v>1</v>
      </c>
      <c r="F499" s="244" t="s">
        <v>601</v>
      </c>
      <c r="G499" s="241"/>
      <c r="H499" s="245">
        <v>42.5</v>
      </c>
      <c r="I499" s="246"/>
      <c r="J499" s="241"/>
      <c r="K499" s="241"/>
      <c r="L499" s="247"/>
      <c r="M499" s="248"/>
      <c r="N499" s="249"/>
      <c r="O499" s="249"/>
      <c r="P499" s="249"/>
      <c r="Q499" s="249"/>
      <c r="R499" s="249"/>
      <c r="S499" s="249"/>
      <c r="T499" s="250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51" t="s">
        <v>147</v>
      </c>
      <c r="AU499" s="251" t="s">
        <v>85</v>
      </c>
      <c r="AV499" s="13" t="s">
        <v>85</v>
      </c>
      <c r="AW499" s="13" t="s">
        <v>32</v>
      </c>
      <c r="AX499" s="13" t="s">
        <v>76</v>
      </c>
      <c r="AY499" s="251" t="s">
        <v>137</v>
      </c>
    </row>
    <row r="500" s="14" customFormat="1">
      <c r="A500" s="14"/>
      <c r="B500" s="252"/>
      <c r="C500" s="253"/>
      <c r="D500" s="242" t="s">
        <v>147</v>
      </c>
      <c r="E500" s="254" t="s">
        <v>1</v>
      </c>
      <c r="F500" s="255" t="s">
        <v>150</v>
      </c>
      <c r="G500" s="253"/>
      <c r="H500" s="256">
        <v>42.5</v>
      </c>
      <c r="I500" s="257"/>
      <c r="J500" s="253"/>
      <c r="K500" s="253"/>
      <c r="L500" s="258"/>
      <c r="M500" s="259"/>
      <c r="N500" s="260"/>
      <c r="O500" s="260"/>
      <c r="P500" s="260"/>
      <c r="Q500" s="260"/>
      <c r="R500" s="260"/>
      <c r="S500" s="260"/>
      <c r="T500" s="261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62" t="s">
        <v>147</v>
      </c>
      <c r="AU500" s="262" t="s">
        <v>85</v>
      </c>
      <c r="AV500" s="14" t="s">
        <v>138</v>
      </c>
      <c r="AW500" s="14" t="s">
        <v>32</v>
      </c>
      <c r="AX500" s="14" t="s">
        <v>76</v>
      </c>
      <c r="AY500" s="262" t="s">
        <v>137</v>
      </c>
    </row>
    <row r="501" s="15" customFormat="1">
      <c r="A501" s="15"/>
      <c r="B501" s="263"/>
      <c r="C501" s="264"/>
      <c r="D501" s="242" t="s">
        <v>147</v>
      </c>
      <c r="E501" s="265" t="s">
        <v>1</v>
      </c>
      <c r="F501" s="266" t="s">
        <v>151</v>
      </c>
      <c r="G501" s="264"/>
      <c r="H501" s="267">
        <v>42.5</v>
      </c>
      <c r="I501" s="268"/>
      <c r="J501" s="264"/>
      <c r="K501" s="264"/>
      <c r="L501" s="269"/>
      <c r="M501" s="270"/>
      <c r="N501" s="271"/>
      <c r="O501" s="271"/>
      <c r="P501" s="271"/>
      <c r="Q501" s="271"/>
      <c r="R501" s="271"/>
      <c r="S501" s="271"/>
      <c r="T501" s="272"/>
      <c r="U501" s="15"/>
      <c r="V501" s="15"/>
      <c r="W501" s="15"/>
      <c r="X501" s="15"/>
      <c r="Y501" s="15"/>
      <c r="Z501" s="15"/>
      <c r="AA501" s="15"/>
      <c r="AB501" s="15"/>
      <c r="AC501" s="15"/>
      <c r="AD501" s="15"/>
      <c r="AE501" s="15"/>
      <c r="AT501" s="273" t="s">
        <v>147</v>
      </c>
      <c r="AU501" s="273" t="s">
        <v>85</v>
      </c>
      <c r="AV501" s="15" t="s">
        <v>145</v>
      </c>
      <c r="AW501" s="15" t="s">
        <v>32</v>
      </c>
      <c r="AX501" s="15" t="s">
        <v>83</v>
      </c>
      <c r="AY501" s="273" t="s">
        <v>137</v>
      </c>
    </row>
    <row r="502" s="2" customFormat="1" ht="24.15" customHeight="1">
      <c r="A502" s="39"/>
      <c r="B502" s="40"/>
      <c r="C502" s="227" t="s">
        <v>602</v>
      </c>
      <c r="D502" s="227" t="s">
        <v>140</v>
      </c>
      <c r="E502" s="228" t="s">
        <v>603</v>
      </c>
      <c r="F502" s="229" t="s">
        <v>604</v>
      </c>
      <c r="G502" s="230" t="s">
        <v>162</v>
      </c>
      <c r="H502" s="231">
        <v>22.850000000000001</v>
      </c>
      <c r="I502" s="232"/>
      <c r="J502" s="233">
        <f>ROUND(I502*H502,2)</f>
        <v>0</v>
      </c>
      <c r="K502" s="229" t="s">
        <v>144</v>
      </c>
      <c r="L502" s="45"/>
      <c r="M502" s="234" t="s">
        <v>1</v>
      </c>
      <c r="N502" s="235" t="s">
        <v>41</v>
      </c>
      <c r="O502" s="92"/>
      <c r="P502" s="236">
        <f>O502*H502</f>
        <v>0</v>
      </c>
      <c r="Q502" s="236">
        <v>0</v>
      </c>
      <c r="R502" s="236">
        <f>Q502*H502</f>
        <v>0</v>
      </c>
      <c r="S502" s="236">
        <v>0.0017700000000000001</v>
      </c>
      <c r="T502" s="237">
        <f>S502*H502</f>
        <v>0.040444500000000001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38" t="s">
        <v>230</v>
      </c>
      <c r="AT502" s="238" t="s">
        <v>140</v>
      </c>
      <c r="AU502" s="238" t="s">
        <v>85</v>
      </c>
      <c r="AY502" s="18" t="s">
        <v>137</v>
      </c>
      <c r="BE502" s="239">
        <f>IF(N502="základní",J502,0)</f>
        <v>0</v>
      </c>
      <c r="BF502" s="239">
        <f>IF(N502="snížená",J502,0)</f>
        <v>0</v>
      </c>
      <c r="BG502" s="239">
        <f>IF(N502="zákl. přenesená",J502,0)</f>
        <v>0</v>
      </c>
      <c r="BH502" s="239">
        <f>IF(N502="sníž. přenesená",J502,0)</f>
        <v>0</v>
      </c>
      <c r="BI502" s="239">
        <f>IF(N502="nulová",J502,0)</f>
        <v>0</v>
      </c>
      <c r="BJ502" s="18" t="s">
        <v>83</v>
      </c>
      <c r="BK502" s="239">
        <f>ROUND(I502*H502,2)</f>
        <v>0</v>
      </c>
      <c r="BL502" s="18" t="s">
        <v>230</v>
      </c>
      <c r="BM502" s="238" t="s">
        <v>605</v>
      </c>
    </row>
    <row r="503" s="13" customFormat="1">
      <c r="A503" s="13"/>
      <c r="B503" s="240"/>
      <c r="C503" s="241"/>
      <c r="D503" s="242" t="s">
        <v>147</v>
      </c>
      <c r="E503" s="243" t="s">
        <v>1</v>
      </c>
      <c r="F503" s="244" t="s">
        <v>606</v>
      </c>
      <c r="G503" s="241"/>
      <c r="H503" s="245">
        <v>5.4500000000000002</v>
      </c>
      <c r="I503" s="246"/>
      <c r="J503" s="241"/>
      <c r="K503" s="241"/>
      <c r="L503" s="247"/>
      <c r="M503" s="248"/>
      <c r="N503" s="249"/>
      <c r="O503" s="249"/>
      <c r="P503" s="249"/>
      <c r="Q503" s="249"/>
      <c r="R503" s="249"/>
      <c r="S503" s="249"/>
      <c r="T503" s="250"/>
      <c r="U503" s="13"/>
      <c r="V503" s="13"/>
      <c r="W503" s="13"/>
      <c r="X503" s="13"/>
      <c r="Y503" s="13"/>
      <c r="Z503" s="13"/>
      <c r="AA503" s="13"/>
      <c r="AB503" s="13"/>
      <c r="AC503" s="13"/>
      <c r="AD503" s="13"/>
      <c r="AE503" s="13"/>
      <c r="AT503" s="251" t="s">
        <v>147</v>
      </c>
      <c r="AU503" s="251" t="s">
        <v>85</v>
      </c>
      <c r="AV503" s="13" t="s">
        <v>85</v>
      </c>
      <c r="AW503" s="13" t="s">
        <v>32</v>
      </c>
      <c r="AX503" s="13" t="s">
        <v>76</v>
      </c>
      <c r="AY503" s="251" t="s">
        <v>137</v>
      </c>
    </row>
    <row r="504" s="13" customFormat="1">
      <c r="A504" s="13"/>
      <c r="B504" s="240"/>
      <c r="C504" s="241"/>
      <c r="D504" s="242" t="s">
        <v>147</v>
      </c>
      <c r="E504" s="243" t="s">
        <v>1</v>
      </c>
      <c r="F504" s="244" t="s">
        <v>607</v>
      </c>
      <c r="G504" s="241"/>
      <c r="H504" s="245">
        <v>17.399999999999999</v>
      </c>
      <c r="I504" s="246"/>
      <c r="J504" s="241"/>
      <c r="K504" s="241"/>
      <c r="L504" s="247"/>
      <c r="M504" s="248"/>
      <c r="N504" s="249"/>
      <c r="O504" s="249"/>
      <c r="P504" s="249"/>
      <c r="Q504" s="249"/>
      <c r="R504" s="249"/>
      <c r="S504" s="249"/>
      <c r="T504" s="250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51" t="s">
        <v>147</v>
      </c>
      <c r="AU504" s="251" t="s">
        <v>85</v>
      </c>
      <c r="AV504" s="13" t="s">
        <v>85</v>
      </c>
      <c r="AW504" s="13" t="s">
        <v>32</v>
      </c>
      <c r="AX504" s="13" t="s">
        <v>76</v>
      </c>
      <c r="AY504" s="251" t="s">
        <v>137</v>
      </c>
    </row>
    <row r="505" s="14" customFormat="1">
      <c r="A505" s="14"/>
      <c r="B505" s="252"/>
      <c r="C505" s="253"/>
      <c r="D505" s="242" t="s">
        <v>147</v>
      </c>
      <c r="E505" s="254" t="s">
        <v>1</v>
      </c>
      <c r="F505" s="255" t="s">
        <v>150</v>
      </c>
      <c r="G505" s="253"/>
      <c r="H505" s="256">
        <v>22.850000000000001</v>
      </c>
      <c r="I505" s="257"/>
      <c r="J505" s="253"/>
      <c r="K505" s="253"/>
      <c r="L505" s="258"/>
      <c r="M505" s="259"/>
      <c r="N505" s="260"/>
      <c r="O505" s="260"/>
      <c r="P505" s="260"/>
      <c r="Q505" s="260"/>
      <c r="R505" s="260"/>
      <c r="S505" s="260"/>
      <c r="T505" s="261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62" t="s">
        <v>147</v>
      </c>
      <c r="AU505" s="262" t="s">
        <v>85</v>
      </c>
      <c r="AV505" s="14" t="s">
        <v>138</v>
      </c>
      <c r="AW505" s="14" t="s">
        <v>32</v>
      </c>
      <c r="AX505" s="14" t="s">
        <v>76</v>
      </c>
      <c r="AY505" s="262" t="s">
        <v>137</v>
      </c>
    </row>
    <row r="506" s="15" customFormat="1">
      <c r="A506" s="15"/>
      <c r="B506" s="263"/>
      <c r="C506" s="264"/>
      <c r="D506" s="242" t="s">
        <v>147</v>
      </c>
      <c r="E506" s="265" t="s">
        <v>1</v>
      </c>
      <c r="F506" s="266" t="s">
        <v>151</v>
      </c>
      <c r="G506" s="264"/>
      <c r="H506" s="267">
        <v>22.850000000000001</v>
      </c>
      <c r="I506" s="268"/>
      <c r="J506" s="264"/>
      <c r="K506" s="264"/>
      <c r="L506" s="269"/>
      <c r="M506" s="270"/>
      <c r="N506" s="271"/>
      <c r="O506" s="271"/>
      <c r="P506" s="271"/>
      <c r="Q506" s="271"/>
      <c r="R506" s="271"/>
      <c r="S506" s="271"/>
      <c r="T506" s="272"/>
      <c r="U506" s="15"/>
      <c r="V506" s="15"/>
      <c r="W506" s="15"/>
      <c r="X506" s="15"/>
      <c r="Y506" s="15"/>
      <c r="Z506" s="15"/>
      <c r="AA506" s="15"/>
      <c r="AB506" s="15"/>
      <c r="AC506" s="15"/>
      <c r="AD506" s="15"/>
      <c r="AE506" s="15"/>
      <c r="AT506" s="273" t="s">
        <v>147</v>
      </c>
      <c r="AU506" s="273" t="s">
        <v>85</v>
      </c>
      <c r="AV506" s="15" t="s">
        <v>145</v>
      </c>
      <c r="AW506" s="15" t="s">
        <v>32</v>
      </c>
      <c r="AX506" s="15" t="s">
        <v>83</v>
      </c>
      <c r="AY506" s="273" t="s">
        <v>137</v>
      </c>
    </row>
    <row r="507" s="2" customFormat="1" ht="16.5" customHeight="1">
      <c r="A507" s="39"/>
      <c r="B507" s="40"/>
      <c r="C507" s="227" t="s">
        <v>608</v>
      </c>
      <c r="D507" s="227" t="s">
        <v>140</v>
      </c>
      <c r="E507" s="228" t="s">
        <v>609</v>
      </c>
      <c r="F507" s="229" t="s">
        <v>610</v>
      </c>
      <c r="G507" s="230" t="s">
        <v>162</v>
      </c>
      <c r="H507" s="231">
        <v>57.859999999999999</v>
      </c>
      <c r="I507" s="232"/>
      <c r="J507" s="233">
        <f>ROUND(I507*H507,2)</f>
        <v>0</v>
      </c>
      <c r="K507" s="229" t="s">
        <v>144</v>
      </c>
      <c r="L507" s="45"/>
      <c r="M507" s="234" t="s">
        <v>1</v>
      </c>
      <c r="N507" s="235" t="s">
        <v>41</v>
      </c>
      <c r="O507" s="92"/>
      <c r="P507" s="236">
        <f>O507*H507</f>
        <v>0</v>
      </c>
      <c r="Q507" s="236">
        <v>0</v>
      </c>
      <c r="R507" s="236">
        <f>Q507*H507</f>
        <v>0</v>
      </c>
      <c r="S507" s="236">
        <v>0.00167</v>
      </c>
      <c r="T507" s="237">
        <f>S507*H507</f>
        <v>0.096626199999999995</v>
      </c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R507" s="238" t="s">
        <v>230</v>
      </c>
      <c r="AT507" s="238" t="s">
        <v>140</v>
      </c>
      <c r="AU507" s="238" t="s">
        <v>85</v>
      </c>
      <c r="AY507" s="18" t="s">
        <v>137</v>
      </c>
      <c r="BE507" s="239">
        <f>IF(N507="základní",J507,0)</f>
        <v>0</v>
      </c>
      <c r="BF507" s="239">
        <f>IF(N507="snížená",J507,0)</f>
        <v>0</v>
      </c>
      <c r="BG507" s="239">
        <f>IF(N507="zákl. přenesená",J507,0)</f>
        <v>0</v>
      </c>
      <c r="BH507" s="239">
        <f>IF(N507="sníž. přenesená",J507,0)</f>
        <v>0</v>
      </c>
      <c r="BI507" s="239">
        <f>IF(N507="nulová",J507,0)</f>
        <v>0</v>
      </c>
      <c r="BJ507" s="18" t="s">
        <v>83</v>
      </c>
      <c r="BK507" s="239">
        <f>ROUND(I507*H507,2)</f>
        <v>0</v>
      </c>
      <c r="BL507" s="18" t="s">
        <v>230</v>
      </c>
      <c r="BM507" s="238" t="s">
        <v>611</v>
      </c>
    </row>
    <row r="508" s="13" customFormat="1">
      <c r="A508" s="13"/>
      <c r="B508" s="240"/>
      <c r="C508" s="241"/>
      <c r="D508" s="242" t="s">
        <v>147</v>
      </c>
      <c r="E508" s="243" t="s">
        <v>1</v>
      </c>
      <c r="F508" s="244" t="s">
        <v>612</v>
      </c>
      <c r="G508" s="241"/>
      <c r="H508" s="245">
        <v>8.1799999999999997</v>
      </c>
      <c r="I508" s="246"/>
      <c r="J508" s="241"/>
      <c r="K508" s="241"/>
      <c r="L508" s="247"/>
      <c r="M508" s="248"/>
      <c r="N508" s="249"/>
      <c r="O508" s="249"/>
      <c r="P508" s="249"/>
      <c r="Q508" s="249"/>
      <c r="R508" s="249"/>
      <c r="S508" s="249"/>
      <c r="T508" s="250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51" t="s">
        <v>147</v>
      </c>
      <c r="AU508" s="251" t="s">
        <v>85</v>
      </c>
      <c r="AV508" s="13" t="s">
        <v>85</v>
      </c>
      <c r="AW508" s="13" t="s">
        <v>32</v>
      </c>
      <c r="AX508" s="13" t="s">
        <v>76</v>
      </c>
      <c r="AY508" s="251" t="s">
        <v>137</v>
      </c>
    </row>
    <row r="509" s="13" customFormat="1">
      <c r="A509" s="13"/>
      <c r="B509" s="240"/>
      <c r="C509" s="241"/>
      <c r="D509" s="242" t="s">
        <v>147</v>
      </c>
      <c r="E509" s="243" t="s">
        <v>1</v>
      </c>
      <c r="F509" s="244" t="s">
        <v>613</v>
      </c>
      <c r="G509" s="241"/>
      <c r="H509" s="245">
        <v>26.960000000000001</v>
      </c>
      <c r="I509" s="246"/>
      <c r="J509" s="241"/>
      <c r="K509" s="241"/>
      <c r="L509" s="247"/>
      <c r="M509" s="248"/>
      <c r="N509" s="249"/>
      <c r="O509" s="249"/>
      <c r="P509" s="249"/>
      <c r="Q509" s="249"/>
      <c r="R509" s="249"/>
      <c r="S509" s="249"/>
      <c r="T509" s="250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51" t="s">
        <v>147</v>
      </c>
      <c r="AU509" s="251" t="s">
        <v>85</v>
      </c>
      <c r="AV509" s="13" t="s">
        <v>85</v>
      </c>
      <c r="AW509" s="13" t="s">
        <v>32</v>
      </c>
      <c r="AX509" s="13" t="s">
        <v>76</v>
      </c>
      <c r="AY509" s="251" t="s">
        <v>137</v>
      </c>
    </row>
    <row r="510" s="13" customFormat="1">
      <c r="A510" s="13"/>
      <c r="B510" s="240"/>
      <c r="C510" s="241"/>
      <c r="D510" s="242" t="s">
        <v>147</v>
      </c>
      <c r="E510" s="243" t="s">
        <v>1</v>
      </c>
      <c r="F510" s="244" t="s">
        <v>614</v>
      </c>
      <c r="G510" s="241"/>
      <c r="H510" s="245">
        <v>22.719999999999999</v>
      </c>
      <c r="I510" s="246"/>
      <c r="J510" s="241"/>
      <c r="K510" s="241"/>
      <c r="L510" s="247"/>
      <c r="M510" s="248"/>
      <c r="N510" s="249"/>
      <c r="O510" s="249"/>
      <c r="P510" s="249"/>
      <c r="Q510" s="249"/>
      <c r="R510" s="249"/>
      <c r="S510" s="249"/>
      <c r="T510" s="250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51" t="s">
        <v>147</v>
      </c>
      <c r="AU510" s="251" t="s">
        <v>85</v>
      </c>
      <c r="AV510" s="13" t="s">
        <v>85</v>
      </c>
      <c r="AW510" s="13" t="s">
        <v>32</v>
      </c>
      <c r="AX510" s="13" t="s">
        <v>76</v>
      </c>
      <c r="AY510" s="251" t="s">
        <v>137</v>
      </c>
    </row>
    <row r="511" s="14" customFormat="1">
      <c r="A511" s="14"/>
      <c r="B511" s="252"/>
      <c r="C511" s="253"/>
      <c r="D511" s="242" t="s">
        <v>147</v>
      </c>
      <c r="E511" s="254" t="s">
        <v>1</v>
      </c>
      <c r="F511" s="255" t="s">
        <v>150</v>
      </c>
      <c r="G511" s="253"/>
      <c r="H511" s="256">
        <v>57.859999999999999</v>
      </c>
      <c r="I511" s="257"/>
      <c r="J511" s="253"/>
      <c r="K511" s="253"/>
      <c r="L511" s="258"/>
      <c r="M511" s="259"/>
      <c r="N511" s="260"/>
      <c r="O511" s="260"/>
      <c r="P511" s="260"/>
      <c r="Q511" s="260"/>
      <c r="R511" s="260"/>
      <c r="S511" s="260"/>
      <c r="T511" s="261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62" t="s">
        <v>147</v>
      </c>
      <c r="AU511" s="262" t="s">
        <v>85</v>
      </c>
      <c r="AV511" s="14" t="s">
        <v>138</v>
      </c>
      <c r="AW511" s="14" t="s">
        <v>32</v>
      </c>
      <c r="AX511" s="14" t="s">
        <v>76</v>
      </c>
      <c r="AY511" s="262" t="s">
        <v>137</v>
      </c>
    </row>
    <row r="512" s="15" customFormat="1">
      <c r="A512" s="15"/>
      <c r="B512" s="263"/>
      <c r="C512" s="264"/>
      <c r="D512" s="242" t="s">
        <v>147</v>
      </c>
      <c r="E512" s="265" t="s">
        <v>1</v>
      </c>
      <c r="F512" s="266" t="s">
        <v>151</v>
      </c>
      <c r="G512" s="264"/>
      <c r="H512" s="267">
        <v>57.859999999999999</v>
      </c>
      <c r="I512" s="268"/>
      <c r="J512" s="264"/>
      <c r="K512" s="264"/>
      <c r="L512" s="269"/>
      <c r="M512" s="270"/>
      <c r="N512" s="271"/>
      <c r="O512" s="271"/>
      <c r="P512" s="271"/>
      <c r="Q512" s="271"/>
      <c r="R512" s="271"/>
      <c r="S512" s="271"/>
      <c r="T512" s="272"/>
      <c r="U512" s="15"/>
      <c r="V512" s="15"/>
      <c r="W512" s="15"/>
      <c r="X512" s="15"/>
      <c r="Y512" s="15"/>
      <c r="Z512" s="15"/>
      <c r="AA512" s="15"/>
      <c r="AB512" s="15"/>
      <c r="AC512" s="15"/>
      <c r="AD512" s="15"/>
      <c r="AE512" s="15"/>
      <c r="AT512" s="273" t="s">
        <v>147</v>
      </c>
      <c r="AU512" s="273" t="s">
        <v>85</v>
      </c>
      <c r="AV512" s="15" t="s">
        <v>145</v>
      </c>
      <c r="AW512" s="15" t="s">
        <v>32</v>
      </c>
      <c r="AX512" s="15" t="s">
        <v>83</v>
      </c>
      <c r="AY512" s="273" t="s">
        <v>137</v>
      </c>
    </row>
    <row r="513" s="2" customFormat="1" ht="16.5" customHeight="1">
      <c r="A513" s="39"/>
      <c r="B513" s="40"/>
      <c r="C513" s="227" t="s">
        <v>615</v>
      </c>
      <c r="D513" s="227" t="s">
        <v>140</v>
      </c>
      <c r="E513" s="228" t="s">
        <v>616</v>
      </c>
      <c r="F513" s="229" t="s">
        <v>617</v>
      </c>
      <c r="G513" s="230" t="s">
        <v>162</v>
      </c>
      <c r="H513" s="231">
        <v>28.399999999999999</v>
      </c>
      <c r="I513" s="232"/>
      <c r="J513" s="233">
        <f>ROUND(I513*H513,2)</f>
        <v>0</v>
      </c>
      <c r="K513" s="229" t="s">
        <v>144</v>
      </c>
      <c r="L513" s="45"/>
      <c r="M513" s="234" t="s">
        <v>1</v>
      </c>
      <c r="N513" s="235" t="s">
        <v>41</v>
      </c>
      <c r="O513" s="92"/>
      <c r="P513" s="236">
        <f>O513*H513</f>
        <v>0</v>
      </c>
      <c r="Q513" s="236">
        <v>0</v>
      </c>
      <c r="R513" s="236">
        <f>Q513*H513</f>
        <v>0</v>
      </c>
      <c r="S513" s="236">
        <v>0.00175</v>
      </c>
      <c r="T513" s="237">
        <f>S513*H513</f>
        <v>0.049700000000000001</v>
      </c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R513" s="238" t="s">
        <v>230</v>
      </c>
      <c r="AT513" s="238" t="s">
        <v>140</v>
      </c>
      <c r="AU513" s="238" t="s">
        <v>85</v>
      </c>
      <c r="AY513" s="18" t="s">
        <v>137</v>
      </c>
      <c r="BE513" s="239">
        <f>IF(N513="základní",J513,0)</f>
        <v>0</v>
      </c>
      <c r="BF513" s="239">
        <f>IF(N513="snížená",J513,0)</f>
        <v>0</v>
      </c>
      <c r="BG513" s="239">
        <f>IF(N513="zákl. přenesená",J513,0)</f>
        <v>0</v>
      </c>
      <c r="BH513" s="239">
        <f>IF(N513="sníž. přenesená",J513,0)</f>
        <v>0</v>
      </c>
      <c r="BI513" s="239">
        <f>IF(N513="nulová",J513,0)</f>
        <v>0</v>
      </c>
      <c r="BJ513" s="18" t="s">
        <v>83</v>
      </c>
      <c r="BK513" s="239">
        <f>ROUND(I513*H513,2)</f>
        <v>0</v>
      </c>
      <c r="BL513" s="18" t="s">
        <v>230</v>
      </c>
      <c r="BM513" s="238" t="s">
        <v>618</v>
      </c>
    </row>
    <row r="514" s="13" customFormat="1">
      <c r="A514" s="13"/>
      <c r="B514" s="240"/>
      <c r="C514" s="241"/>
      <c r="D514" s="242" t="s">
        <v>147</v>
      </c>
      <c r="E514" s="243" t="s">
        <v>1</v>
      </c>
      <c r="F514" s="244" t="s">
        <v>619</v>
      </c>
      <c r="G514" s="241"/>
      <c r="H514" s="245">
        <v>28.399999999999999</v>
      </c>
      <c r="I514" s="246"/>
      <c r="J514" s="241"/>
      <c r="K514" s="241"/>
      <c r="L514" s="247"/>
      <c r="M514" s="248"/>
      <c r="N514" s="249"/>
      <c r="O514" s="249"/>
      <c r="P514" s="249"/>
      <c r="Q514" s="249"/>
      <c r="R514" s="249"/>
      <c r="S514" s="249"/>
      <c r="T514" s="250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51" t="s">
        <v>147</v>
      </c>
      <c r="AU514" s="251" t="s">
        <v>85</v>
      </c>
      <c r="AV514" s="13" t="s">
        <v>85</v>
      </c>
      <c r="AW514" s="13" t="s">
        <v>32</v>
      </c>
      <c r="AX514" s="13" t="s">
        <v>76</v>
      </c>
      <c r="AY514" s="251" t="s">
        <v>137</v>
      </c>
    </row>
    <row r="515" s="14" customFormat="1">
      <c r="A515" s="14"/>
      <c r="B515" s="252"/>
      <c r="C515" s="253"/>
      <c r="D515" s="242" t="s">
        <v>147</v>
      </c>
      <c r="E515" s="254" t="s">
        <v>1</v>
      </c>
      <c r="F515" s="255" t="s">
        <v>150</v>
      </c>
      <c r="G515" s="253"/>
      <c r="H515" s="256">
        <v>28.399999999999999</v>
      </c>
      <c r="I515" s="257"/>
      <c r="J515" s="253"/>
      <c r="K515" s="253"/>
      <c r="L515" s="258"/>
      <c r="M515" s="259"/>
      <c r="N515" s="260"/>
      <c r="O515" s="260"/>
      <c r="P515" s="260"/>
      <c r="Q515" s="260"/>
      <c r="R515" s="260"/>
      <c r="S515" s="260"/>
      <c r="T515" s="261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62" t="s">
        <v>147</v>
      </c>
      <c r="AU515" s="262" t="s">
        <v>85</v>
      </c>
      <c r="AV515" s="14" t="s">
        <v>138</v>
      </c>
      <c r="AW515" s="14" t="s">
        <v>32</v>
      </c>
      <c r="AX515" s="14" t="s">
        <v>76</v>
      </c>
      <c r="AY515" s="262" t="s">
        <v>137</v>
      </c>
    </row>
    <row r="516" s="15" customFormat="1">
      <c r="A516" s="15"/>
      <c r="B516" s="263"/>
      <c r="C516" s="264"/>
      <c r="D516" s="242" t="s">
        <v>147</v>
      </c>
      <c r="E516" s="265" t="s">
        <v>1</v>
      </c>
      <c r="F516" s="266" t="s">
        <v>151</v>
      </c>
      <c r="G516" s="264"/>
      <c r="H516" s="267">
        <v>28.399999999999999</v>
      </c>
      <c r="I516" s="268"/>
      <c r="J516" s="264"/>
      <c r="K516" s="264"/>
      <c r="L516" s="269"/>
      <c r="M516" s="270"/>
      <c r="N516" s="271"/>
      <c r="O516" s="271"/>
      <c r="P516" s="271"/>
      <c r="Q516" s="271"/>
      <c r="R516" s="271"/>
      <c r="S516" s="271"/>
      <c r="T516" s="272"/>
      <c r="U516" s="15"/>
      <c r="V516" s="15"/>
      <c r="W516" s="15"/>
      <c r="X516" s="15"/>
      <c r="Y516" s="15"/>
      <c r="Z516" s="15"/>
      <c r="AA516" s="15"/>
      <c r="AB516" s="15"/>
      <c r="AC516" s="15"/>
      <c r="AD516" s="15"/>
      <c r="AE516" s="15"/>
      <c r="AT516" s="273" t="s">
        <v>147</v>
      </c>
      <c r="AU516" s="273" t="s">
        <v>85</v>
      </c>
      <c r="AV516" s="15" t="s">
        <v>145</v>
      </c>
      <c r="AW516" s="15" t="s">
        <v>32</v>
      </c>
      <c r="AX516" s="15" t="s">
        <v>83</v>
      </c>
      <c r="AY516" s="273" t="s">
        <v>137</v>
      </c>
    </row>
    <row r="517" s="2" customFormat="1" ht="16.5" customHeight="1">
      <c r="A517" s="39"/>
      <c r="B517" s="40"/>
      <c r="C517" s="227" t="s">
        <v>620</v>
      </c>
      <c r="D517" s="227" t="s">
        <v>140</v>
      </c>
      <c r="E517" s="228" t="s">
        <v>621</v>
      </c>
      <c r="F517" s="229" t="s">
        <v>622</v>
      </c>
      <c r="G517" s="230" t="s">
        <v>154</v>
      </c>
      <c r="H517" s="231">
        <v>2.75</v>
      </c>
      <c r="I517" s="232"/>
      <c r="J517" s="233">
        <f>ROUND(I517*H517,2)</f>
        <v>0</v>
      </c>
      <c r="K517" s="229" t="s">
        <v>144</v>
      </c>
      <c r="L517" s="45"/>
      <c r="M517" s="234" t="s">
        <v>1</v>
      </c>
      <c r="N517" s="235" t="s">
        <v>41</v>
      </c>
      <c r="O517" s="92"/>
      <c r="P517" s="236">
        <f>O517*H517</f>
        <v>0</v>
      </c>
      <c r="Q517" s="236">
        <v>0</v>
      </c>
      <c r="R517" s="236">
        <f>Q517*H517</f>
        <v>0</v>
      </c>
      <c r="S517" s="236">
        <v>0.0058399999999999997</v>
      </c>
      <c r="T517" s="237">
        <f>S517*H517</f>
        <v>0.016059999999999998</v>
      </c>
      <c r="U517" s="39"/>
      <c r="V517" s="39"/>
      <c r="W517" s="39"/>
      <c r="X517" s="39"/>
      <c r="Y517" s="39"/>
      <c r="Z517" s="39"/>
      <c r="AA517" s="39"/>
      <c r="AB517" s="39"/>
      <c r="AC517" s="39"/>
      <c r="AD517" s="39"/>
      <c r="AE517" s="39"/>
      <c r="AR517" s="238" t="s">
        <v>230</v>
      </c>
      <c r="AT517" s="238" t="s">
        <v>140</v>
      </c>
      <c r="AU517" s="238" t="s">
        <v>85</v>
      </c>
      <c r="AY517" s="18" t="s">
        <v>137</v>
      </c>
      <c r="BE517" s="239">
        <f>IF(N517="základní",J517,0)</f>
        <v>0</v>
      </c>
      <c r="BF517" s="239">
        <f>IF(N517="snížená",J517,0)</f>
        <v>0</v>
      </c>
      <c r="BG517" s="239">
        <f>IF(N517="zákl. přenesená",J517,0)</f>
        <v>0</v>
      </c>
      <c r="BH517" s="239">
        <f>IF(N517="sníž. přenesená",J517,0)</f>
        <v>0</v>
      </c>
      <c r="BI517" s="239">
        <f>IF(N517="nulová",J517,0)</f>
        <v>0</v>
      </c>
      <c r="BJ517" s="18" t="s">
        <v>83</v>
      </c>
      <c r="BK517" s="239">
        <f>ROUND(I517*H517,2)</f>
        <v>0</v>
      </c>
      <c r="BL517" s="18" t="s">
        <v>230</v>
      </c>
      <c r="BM517" s="238" t="s">
        <v>623</v>
      </c>
    </row>
    <row r="518" s="13" customFormat="1">
      <c r="A518" s="13"/>
      <c r="B518" s="240"/>
      <c r="C518" s="241"/>
      <c r="D518" s="242" t="s">
        <v>147</v>
      </c>
      <c r="E518" s="243" t="s">
        <v>1</v>
      </c>
      <c r="F518" s="244" t="s">
        <v>624</v>
      </c>
      <c r="G518" s="241"/>
      <c r="H518" s="245">
        <v>1.25</v>
      </c>
      <c r="I518" s="246"/>
      <c r="J518" s="241"/>
      <c r="K518" s="241"/>
      <c r="L518" s="247"/>
      <c r="M518" s="248"/>
      <c r="N518" s="249"/>
      <c r="O518" s="249"/>
      <c r="P518" s="249"/>
      <c r="Q518" s="249"/>
      <c r="R518" s="249"/>
      <c r="S518" s="249"/>
      <c r="T518" s="250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51" t="s">
        <v>147</v>
      </c>
      <c r="AU518" s="251" t="s">
        <v>85</v>
      </c>
      <c r="AV518" s="13" t="s">
        <v>85</v>
      </c>
      <c r="AW518" s="13" t="s">
        <v>32</v>
      </c>
      <c r="AX518" s="13" t="s">
        <v>76</v>
      </c>
      <c r="AY518" s="251" t="s">
        <v>137</v>
      </c>
    </row>
    <row r="519" s="13" customFormat="1">
      <c r="A519" s="13"/>
      <c r="B519" s="240"/>
      <c r="C519" s="241"/>
      <c r="D519" s="242" t="s">
        <v>147</v>
      </c>
      <c r="E519" s="243" t="s">
        <v>1</v>
      </c>
      <c r="F519" s="244" t="s">
        <v>625</v>
      </c>
      <c r="G519" s="241"/>
      <c r="H519" s="245">
        <v>1.5</v>
      </c>
      <c r="I519" s="246"/>
      <c r="J519" s="241"/>
      <c r="K519" s="241"/>
      <c r="L519" s="247"/>
      <c r="M519" s="248"/>
      <c r="N519" s="249"/>
      <c r="O519" s="249"/>
      <c r="P519" s="249"/>
      <c r="Q519" s="249"/>
      <c r="R519" s="249"/>
      <c r="S519" s="249"/>
      <c r="T519" s="250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51" t="s">
        <v>147</v>
      </c>
      <c r="AU519" s="251" t="s">
        <v>85</v>
      </c>
      <c r="AV519" s="13" t="s">
        <v>85</v>
      </c>
      <c r="AW519" s="13" t="s">
        <v>32</v>
      </c>
      <c r="AX519" s="13" t="s">
        <v>76</v>
      </c>
      <c r="AY519" s="251" t="s">
        <v>137</v>
      </c>
    </row>
    <row r="520" s="14" customFormat="1">
      <c r="A520" s="14"/>
      <c r="B520" s="252"/>
      <c r="C520" s="253"/>
      <c r="D520" s="242" t="s">
        <v>147</v>
      </c>
      <c r="E520" s="254" t="s">
        <v>1</v>
      </c>
      <c r="F520" s="255" t="s">
        <v>150</v>
      </c>
      <c r="G520" s="253"/>
      <c r="H520" s="256">
        <v>2.75</v>
      </c>
      <c r="I520" s="257"/>
      <c r="J520" s="253"/>
      <c r="K520" s="253"/>
      <c r="L520" s="258"/>
      <c r="M520" s="259"/>
      <c r="N520" s="260"/>
      <c r="O520" s="260"/>
      <c r="P520" s="260"/>
      <c r="Q520" s="260"/>
      <c r="R520" s="260"/>
      <c r="S520" s="260"/>
      <c r="T520" s="261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62" t="s">
        <v>147</v>
      </c>
      <c r="AU520" s="262" t="s">
        <v>85</v>
      </c>
      <c r="AV520" s="14" t="s">
        <v>138</v>
      </c>
      <c r="AW520" s="14" t="s">
        <v>32</v>
      </c>
      <c r="AX520" s="14" t="s">
        <v>76</v>
      </c>
      <c r="AY520" s="262" t="s">
        <v>137</v>
      </c>
    </row>
    <row r="521" s="15" customFormat="1">
      <c r="A521" s="15"/>
      <c r="B521" s="263"/>
      <c r="C521" s="264"/>
      <c r="D521" s="242" t="s">
        <v>147</v>
      </c>
      <c r="E521" s="265" t="s">
        <v>1</v>
      </c>
      <c r="F521" s="266" t="s">
        <v>151</v>
      </c>
      <c r="G521" s="264"/>
      <c r="H521" s="267">
        <v>2.75</v>
      </c>
      <c r="I521" s="268"/>
      <c r="J521" s="264"/>
      <c r="K521" s="264"/>
      <c r="L521" s="269"/>
      <c r="M521" s="270"/>
      <c r="N521" s="271"/>
      <c r="O521" s="271"/>
      <c r="P521" s="271"/>
      <c r="Q521" s="271"/>
      <c r="R521" s="271"/>
      <c r="S521" s="271"/>
      <c r="T521" s="272"/>
      <c r="U521" s="15"/>
      <c r="V521" s="15"/>
      <c r="W521" s="15"/>
      <c r="X521" s="15"/>
      <c r="Y521" s="15"/>
      <c r="Z521" s="15"/>
      <c r="AA521" s="15"/>
      <c r="AB521" s="15"/>
      <c r="AC521" s="15"/>
      <c r="AD521" s="15"/>
      <c r="AE521" s="15"/>
      <c r="AT521" s="273" t="s">
        <v>147</v>
      </c>
      <c r="AU521" s="273" t="s">
        <v>85</v>
      </c>
      <c r="AV521" s="15" t="s">
        <v>145</v>
      </c>
      <c r="AW521" s="15" t="s">
        <v>32</v>
      </c>
      <c r="AX521" s="15" t="s">
        <v>83</v>
      </c>
      <c r="AY521" s="273" t="s">
        <v>137</v>
      </c>
    </row>
    <row r="522" s="2" customFormat="1" ht="16.5" customHeight="1">
      <c r="A522" s="39"/>
      <c r="B522" s="40"/>
      <c r="C522" s="227" t="s">
        <v>626</v>
      </c>
      <c r="D522" s="227" t="s">
        <v>140</v>
      </c>
      <c r="E522" s="228" t="s">
        <v>627</v>
      </c>
      <c r="F522" s="229" t="s">
        <v>628</v>
      </c>
      <c r="G522" s="230" t="s">
        <v>162</v>
      </c>
      <c r="H522" s="231">
        <v>67.5</v>
      </c>
      <c r="I522" s="232"/>
      <c r="J522" s="233">
        <f>ROUND(I522*H522,2)</f>
        <v>0</v>
      </c>
      <c r="K522" s="229" t="s">
        <v>144</v>
      </c>
      <c r="L522" s="45"/>
      <c r="M522" s="234" t="s">
        <v>1</v>
      </c>
      <c r="N522" s="235" t="s">
        <v>41</v>
      </c>
      <c r="O522" s="92"/>
      <c r="P522" s="236">
        <f>O522*H522</f>
        <v>0</v>
      </c>
      <c r="Q522" s="236">
        <v>0</v>
      </c>
      <c r="R522" s="236">
        <f>Q522*H522</f>
        <v>0</v>
      </c>
      <c r="S522" s="236">
        <v>0.0025999999999999999</v>
      </c>
      <c r="T522" s="237">
        <f>S522*H522</f>
        <v>0.17549999999999999</v>
      </c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R522" s="238" t="s">
        <v>230</v>
      </c>
      <c r="AT522" s="238" t="s">
        <v>140</v>
      </c>
      <c r="AU522" s="238" t="s">
        <v>85</v>
      </c>
      <c r="AY522" s="18" t="s">
        <v>137</v>
      </c>
      <c r="BE522" s="239">
        <f>IF(N522="základní",J522,0)</f>
        <v>0</v>
      </c>
      <c r="BF522" s="239">
        <f>IF(N522="snížená",J522,0)</f>
        <v>0</v>
      </c>
      <c r="BG522" s="239">
        <f>IF(N522="zákl. přenesená",J522,0)</f>
        <v>0</v>
      </c>
      <c r="BH522" s="239">
        <f>IF(N522="sníž. přenesená",J522,0)</f>
        <v>0</v>
      </c>
      <c r="BI522" s="239">
        <f>IF(N522="nulová",J522,0)</f>
        <v>0</v>
      </c>
      <c r="BJ522" s="18" t="s">
        <v>83</v>
      </c>
      <c r="BK522" s="239">
        <f>ROUND(I522*H522,2)</f>
        <v>0</v>
      </c>
      <c r="BL522" s="18" t="s">
        <v>230</v>
      </c>
      <c r="BM522" s="238" t="s">
        <v>629</v>
      </c>
    </row>
    <row r="523" s="13" customFormat="1">
      <c r="A523" s="13"/>
      <c r="B523" s="240"/>
      <c r="C523" s="241"/>
      <c r="D523" s="242" t="s">
        <v>147</v>
      </c>
      <c r="E523" s="243" t="s">
        <v>1</v>
      </c>
      <c r="F523" s="244" t="s">
        <v>630</v>
      </c>
      <c r="G523" s="241"/>
      <c r="H523" s="245">
        <v>67.5</v>
      </c>
      <c r="I523" s="246"/>
      <c r="J523" s="241"/>
      <c r="K523" s="241"/>
      <c r="L523" s="247"/>
      <c r="M523" s="248"/>
      <c r="N523" s="249"/>
      <c r="O523" s="249"/>
      <c r="P523" s="249"/>
      <c r="Q523" s="249"/>
      <c r="R523" s="249"/>
      <c r="S523" s="249"/>
      <c r="T523" s="250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51" t="s">
        <v>147</v>
      </c>
      <c r="AU523" s="251" t="s">
        <v>85</v>
      </c>
      <c r="AV523" s="13" t="s">
        <v>85</v>
      </c>
      <c r="AW523" s="13" t="s">
        <v>32</v>
      </c>
      <c r="AX523" s="13" t="s">
        <v>76</v>
      </c>
      <c r="AY523" s="251" t="s">
        <v>137</v>
      </c>
    </row>
    <row r="524" s="14" customFormat="1">
      <c r="A524" s="14"/>
      <c r="B524" s="252"/>
      <c r="C524" s="253"/>
      <c r="D524" s="242" t="s">
        <v>147</v>
      </c>
      <c r="E524" s="254" t="s">
        <v>1</v>
      </c>
      <c r="F524" s="255" t="s">
        <v>150</v>
      </c>
      <c r="G524" s="253"/>
      <c r="H524" s="256">
        <v>67.5</v>
      </c>
      <c r="I524" s="257"/>
      <c r="J524" s="253"/>
      <c r="K524" s="253"/>
      <c r="L524" s="258"/>
      <c r="M524" s="259"/>
      <c r="N524" s="260"/>
      <c r="O524" s="260"/>
      <c r="P524" s="260"/>
      <c r="Q524" s="260"/>
      <c r="R524" s="260"/>
      <c r="S524" s="260"/>
      <c r="T524" s="261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62" t="s">
        <v>147</v>
      </c>
      <c r="AU524" s="262" t="s">
        <v>85</v>
      </c>
      <c r="AV524" s="14" t="s">
        <v>138</v>
      </c>
      <c r="AW524" s="14" t="s">
        <v>32</v>
      </c>
      <c r="AX524" s="14" t="s">
        <v>76</v>
      </c>
      <c r="AY524" s="262" t="s">
        <v>137</v>
      </c>
    </row>
    <row r="525" s="15" customFormat="1">
      <c r="A525" s="15"/>
      <c r="B525" s="263"/>
      <c r="C525" s="264"/>
      <c r="D525" s="242" t="s">
        <v>147</v>
      </c>
      <c r="E525" s="265" t="s">
        <v>1</v>
      </c>
      <c r="F525" s="266" t="s">
        <v>151</v>
      </c>
      <c r="G525" s="264"/>
      <c r="H525" s="267">
        <v>67.5</v>
      </c>
      <c r="I525" s="268"/>
      <c r="J525" s="264"/>
      <c r="K525" s="264"/>
      <c r="L525" s="269"/>
      <c r="M525" s="270"/>
      <c r="N525" s="271"/>
      <c r="O525" s="271"/>
      <c r="P525" s="271"/>
      <c r="Q525" s="271"/>
      <c r="R525" s="271"/>
      <c r="S525" s="271"/>
      <c r="T525" s="272"/>
      <c r="U525" s="15"/>
      <c r="V525" s="15"/>
      <c r="W525" s="15"/>
      <c r="X525" s="15"/>
      <c r="Y525" s="15"/>
      <c r="Z525" s="15"/>
      <c r="AA525" s="15"/>
      <c r="AB525" s="15"/>
      <c r="AC525" s="15"/>
      <c r="AD525" s="15"/>
      <c r="AE525" s="15"/>
      <c r="AT525" s="273" t="s">
        <v>147</v>
      </c>
      <c r="AU525" s="273" t="s">
        <v>85</v>
      </c>
      <c r="AV525" s="15" t="s">
        <v>145</v>
      </c>
      <c r="AW525" s="15" t="s">
        <v>32</v>
      </c>
      <c r="AX525" s="15" t="s">
        <v>83</v>
      </c>
      <c r="AY525" s="273" t="s">
        <v>137</v>
      </c>
    </row>
    <row r="526" s="2" customFormat="1" ht="16.5" customHeight="1">
      <c r="A526" s="39"/>
      <c r="B526" s="40"/>
      <c r="C526" s="227" t="s">
        <v>631</v>
      </c>
      <c r="D526" s="227" t="s">
        <v>140</v>
      </c>
      <c r="E526" s="228" t="s">
        <v>632</v>
      </c>
      <c r="F526" s="229" t="s">
        <v>633</v>
      </c>
      <c r="G526" s="230" t="s">
        <v>162</v>
      </c>
      <c r="H526" s="231">
        <v>32</v>
      </c>
      <c r="I526" s="232"/>
      <c r="J526" s="233">
        <f>ROUND(I526*H526,2)</f>
        <v>0</v>
      </c>
      <c r="K526" s="229" t="s">
        <v>144</v>
      </c>
      <c r="L526" s="45"/>
      <c r="M526" s="234" t="s">
        <v>1</v>
      </c>
      <c r="N526" s="235" t="s">
        <v>41</v>
      </c>
      <c r="O526" s="92"/>
      <c r="P526" s="236">
        <f>O526*H526</f>
        <v>0</v>
      </c>
      <c r="Q526" s="236">
        <v>0</v>
      </c>
      <c r="R526" s="236">
        <f>Q526*H526</f>
        <v>0</v>
      </c>
      <c r="S526" s="236">
        <v>0.0039399999999999999</v>
      </c>
      <c r="T526" s="237">
        <f>S526*H526</f>
        <v>0.12608</v>
      </c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R526" s="238" t="s">
        <v>230</v>
      </c>
      <c r="AT526" s="238" t="s">
        <v>140</v>
      </c>
      <c r="AU526" s="238" t="s">
        <v>85</v>
      </c>
      <c r="AY526" s="18" t="s">
        <v>137</v>
      </c>
      <c r="BE526" s="239">
        <f>IF(N526="základní",J526,0)</f>
        <v>0</v>
      </c>
      <c r="BF526" s="239">
        <f>IF(N526="snížená",J526,0)</f>
        <v>0</v>
      </c>
      <c r="BG526" s="239">
        <f>IF(N526="zákl. přenesená",J526,0)</f>
        <v>0</v>
      </c>
      <c r="BH526" s="239">
        <f>IF(N526="sníž. přenesená",J526,0)</f>
        <v>0</v>
      </c>
      <c r="BI526" s="239">
        <f>IF(N526="nulová",J526,0)</f>
        <v>0</v>
      </c>
      <c r="BJ526" s="18" t="s">
        <v>83</v>
      </c>
      <c r="BK526" s="239">
        <f>ROUND(I526*H526,2)</f>
        <v>0</v>
      </c>
      <c r="BL526" s="18" t="s">
        <v>230</v>
      </c>
      <c r="BM526" s="238" t="s">
        <v>634</v>
      </c>
    </row>
    <row r="527" s="13" customFormat="1">
      <c r="A527" s="13"/>
      <c r="B527" s="240"/>
      <c r="C527" s="241"/>
      <c r="D527" s="242" t="s">
        <v>147</v>
      </c>
      <c r="E527" s="243" t="s">
        <v>1</v>
      </c>
      <c r="F527" s="244" t="s">
        <v>635</v>
      </c>
      <c r="G527" s="241"/>
      <c r="H527" s="245">
        <v>32</v>
      </c>
      <c r="I527" s="246"/>
      <c r="J527" s="241"/>
      <c r="K527" s="241"/>
      <c r="L527" s="247"/>
      <c r="M527" s="248"/>
      <c r="N527" s="249"/>
      <c r="O527" s="249"/>
      <c r="P527" s="249"/>
      <c r="Q527" s="249"/>
      <c r="R527" s="249"/>
      <c r="S527" s="249"/>
      <c r="T527" s="250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51" t="s">
        <v>147</v>
      </c>
      <c r="AU527" s="251" t="s">
        <v>85</v>
      </c>
      <c r="AV527" s="13" t="s">
        <v>85</v>
      </c>
      <c r="AW527" s="13" t="s">
        <v>32</v>
      </c>
      <c r="AX527" s="13" t="s">
        <v>76</v>
      </c>
      <c r="AY527" s="251" t="s">
        <v>137</v>
      </c>
    </row>
    <row r="528" s="14" customFormat="1">
      <c r="A528" s="14"/>
      <c r="B528" s="252"/>
      <c r="C528" s="253"/>
      <c r="D528" s="242" t="s">
        <v>147</v>
      </c>
      <c r="E528" s="254" t="s">
        <v>1</v>
      </c>
      <c r="F528" s="255" t="s">
        <v>150</v>
      </c>
      <c r="G528" s="253"/>
      <c r="H528" s="256">
        <v>32</v>
      </c>
      <c r="I528" s="257"/>
      <c r="J528" s="253"/>
      <c r="K528" s="253"/>
      <c r="L528" s="258"/>
      <c r="M528" s="259"/>
      <c r="N528" s="260"/>
      <c r="O528" s="260"/>
      <c r="P528" s="260"/>
      <c r="Q528" s="260"/>
      <c r="R528" s="260"/>
      <c r="S528" s="260"/>
      <c r="T528" s="261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62" t="s">
        <v>147</v>
      </c>
      <c r="AU528" s="262" t="s">
        <v>85</v>
      </c>
      <c r="AV528" s="14" t="s">
        <v>138</v>
      </c>
      <c r="AW528" s="14" t="s">
        <v>32</v>
      </c>
      <c r="AX528" s="14" t="s">
        <v>76</v>
      </c>
      <c r="AY528" s="262" t="s">
        <v>137</v>
      </c>
    </row>
    <row r="529" s="15" customFormat="1">
      <c r="A529" s="15"/>
      <c r="B529" s="263"/>
      <c r="C529" s="264"/>
      <c r="D529" s="242" t="s">
        <v>147</v>
      </c>
      <c r="E529" s="265" t="s">
        <v>1</v>
      </c>
      <c r="F529" s="266" t="s">
        <v>151</v>
      </c>
      <c r="G529" s="264"/>
      <c r="H529" s="267">
        <v>32</v>
      </c>
      <c r="I529" s="268"/>
      <c r="J529" s="264"/>
      <c r="K529" s="264"/>
      <c r="L529" s="269"/>
      <c r="M529" s="270"/>
      <c r="N529" s="271"/>
      <c r="O529" s="271"/>
      <c r="P529" s="271"/>
      <c r="Q529" s="271"/>
      <c r="R529" s="271"/>
      <c r="S529" s="271"/>
      <c r="T529" s="272"/>
      <c r="U529" s="15"/>
      <c r="V529" s="15"/>
      <c r="W529" s="15"/>
      <c r="X529" s="15"/>
      <c r="Y529" s="15"/>
      <c r="Z529" s="15"/>
      <c r="AA529" s="15"/>
      <c r="AB529" s="15"/>
      <c r="AC529" s="15"/>
      <c r="AD529" s="15"/>
      <c r="AE529" s="15"/>
      <c r="AT529" s="273" t="s">
        <v>147</v>
      </c>
      <c r="AU529" s="273" t="s">
        <v>85</v>
      </c>
      <c r="AV529" s="15" t="s">
        <v>145</v>
      </c>
      <c r="AW529" s="15" t="s">
        <v>32</v>
      </c>
      <c r="AX529" s="15" t="s">
        <v>83</v>
      </c>
      <c r="AY529" s="273" t="s">
        <v>137</v>
      </c>
    </row>
    <row r="530" s="2" customFormat="1" ht="24.15" customHeight="1">
      <c r="A530" s="39"/>
      <c r="B530" s="40"/>
      <c r="C530" s="227" t="s">
        <v>636</v>
      </c>
      <c r="D530" s="227" t="s">
        <v>140</v>
      </c>
      <c r="E530" s="228" t="s">
        <v>637</v>
      </c>
      <c r="F530" s="229" t="s">
        <v>638</v>
      </c>
      <c r="G530" s="230" t="s">
        <v>154</v>
      </c>
      <c r="H530" s="231">
        <v>165.68799999999999</v>
      </c>
      <c r="I530" s="232"/>
      <c r="J530" s="233">
        <f>ROUND(I530*H530,2)</f>
        <v>0</v>
      </c>
      <c r="K530" s="229" t="s">
        <v>144</v>
      </c>
      <c r="L530" s="45"/>
      <c r="M530" s="234" t="s">
        <v>1</v>
      </c>
      <c r="N530" s="235" t="s">
        <v>41</v>
      </c>
      <c r="O530" s="92"/>
      <c r="P530" s="236">
        <f>O530*H530</f>
        <v>0</v>
      </c>
      <c r="Q530" s="236">
        <v>0.00058</v>
      </c>
      <c r="R530" s="236">
        <f>Q530*H530</f>
        <v>0.096099039999999997</v>
      </c>
      <c r="S530" s="236">
        <v>0</v>
      </c>
      <c r="T530" s="237">
        <f>S530*H530</f>
        <v>0</v>
      </c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R530" s="238" t="s">
        <v>230</v>
      </c>
      <c r="AT530" s="238" t="s">
        <v>140</v>
      </c>
      <c r="AU530" s="238" t="s">
        <v>85</v>
      </c>
      <c r="AY530" s="18" t="s">
        <v>137</v>
      </c>
      <c r="BE530" s="239">
        <f>IF(N530="základní",J530,0)</f>
        <v>0</v>
      </c>
      <c r="BF530" s="239">
        <f>IF(N530="snížená",J530,0)</f>
        <v>0</v>
      </c>
      <c r="BG530" s="239">
        <f>IF(N530="zákl. přenesená",J530,0)</f>
        <v>0</v>
      </c>
      <c r="BH530" s="239">
        <f>IF(N530="sníž. přenesená",J530,0)</f>
        <v>0</v>
      </c>
      <c r="BI530" s="239">
        <f>IF(N530="nulová",J530,0)</f>
        <v>0</v>
      </c>
      <c r="BJ530" s="18" t="s">
        <v>83</v>
      </c>
      <c r="BK530" s="239">
        <f>ROUND(I530*H530,2)</f>
        <v>0</v>
      </c>
      <c r="BL530" s="18" t="s">
        <v>230</v>
      </c>
      <c r="BM530" s="238" t="s">
        <v>639</v>
      </c>
    </row>
    <row r="531" s="2" customFormat="1" ht="33" customHeight="1">
      <c r="A531" s="39"/>
      <c r="B531" s="40"/>
      <c r="C531" s="227" t="s">
        <v>640</v>
      </c>
      <c r="D531" s="227" t="s">
        <v>140</v>
      </c>
      <c r="E531" s="228" t="s">
        <v>641</v>
      </c>
      <c r="F531" s="229" t="s">
        <v>642</v>
      </c>
      <c r="G531" s="230" t="s">
        <v>154</v>
      </c>
      <c r="H531" s="231">
        <v>165.68799999999999</v>
      </c>
      <c r="I531" s="232"/>
      <c r="J531" s="233">
        <f>ROUND(I531*H531,2)</f>
        <v>0</v>
      </c>
      <c r="K531" s="229" t="s">
        <v>144</v>
      </c>
      <c r="L531" s="45"/>
      <c r="M531" s="234" t="s">
        <v>1</v>
      </c>
      <c r="N531" s="235" t="s">
        <v>41</v>
      </c>
      <c r="O531" s="92"/>
      <c r="P531" s="236">
        <f>O531*H531</f>
        <v>0</v>
      </c>
      <c r="Q531" s="236">
        <v>0.0066600000000000001</v>
      </c>
      <c r="R531" s="236">
        <f>Q531*H531</f>
        <v>1.10348208</v>
      </c>
      <c r="S531" s="236">
        <v>0</v>
      </c>
      <c r="T531" s="237">
        <f>S531*H531</f>
        <v>0</v>
      </c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R531" s="238" t="s">
        <v>230</v>
      </c>
      <c r="AT531" s="238" t="s">
        <v>140</v>
      </c>
      <c r="AU531" s="238" t="s">
        <v>85</v>
      </c>
      <c r="AY531" s="18" t="s">
        <v>137</v>
      </c>
      <c r="BE531" s="239">
        <f>IF(N531="základní",J531,0)</f>
        <v>0</v>
      </c>
      <c r="BF531" s="239">
        <f>IF(N531="snížená",J531,0)</f>
        <v>0</v>
      </c>
      <c r="BG531" s="239">
        <f>IF(N531="zákl. přenesená",J531,0)</f>
        <v>0</v>
      </c>
      <c r="BH531" s="239">
        <f>IF(N531="sníž. přenesená",J531,0)</f>
        <v>0</v>
      </c>
      <c r="BI531" s="239">
        <f>IF(N531="nulová",J531,0)</f>
        <v>0</v>
      </c>
      <c r="BJ531" s="18" t="s">
        <v>83</v>
      </c>
      <c r="BK531" s="239">
        <f>ROUND(I531*H531,2)</f>
        <v>0</v>
      </c>
      <c r="BL531" s="18" t="s">
        <v>230</v>
      </c>
      <c r="BM531" s="238" t="s">
        <v>643</v>
      </c>
    </row>
    <row r="532" s="13" customFormat="1">
      <c r="A532" s="13"/>
      <c r="B532" s="240"/>
      <c r="C532" s="241"/>
      <c r="D532" s="242" t="s">
        <v>147</v>
      </c>
      <c r="E532" s="243" t="s">
        <v>1</v>
      </c>
      <c r="F532" s="244" t="s">
        <v>595</v>
      </c>
      <c r="G532" s="241"/>
      <c r="H532" s="245">
        <v>57.146999999999998</v>
      </c>
      <c r="I532" s="246"/>
      <c r="J532" s="241"/>
      <c r="K532" s="241"/>
      <c r="L532" s="247"/>
      <c r="M532" s="248"/>
      <c r="N532" s="249"/>
      <c r="O532" s="249"/>
      <c r="P532" s="249"/>
      <c r="Q532" s="249"/>
      <c r="R532" s="249"/>
      <c r="S532" s="249"/>
      <c r="T532" s="250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51" t="s">
        <v>147</v>
      </c>
      <c r="AU532" s="251" t="s">
        <v>85</v>
      </c>
      <c r="AV532" s="13" t="s">
        <v>85</v>
      </c>
      <c r="AW532" s="13" t="s">
        <v>32</v>
      </c>
      <c r="AX532" s="13" t="s">
        <v>76</v>
      </c>
      <c r="AY532" s="251" t="s">
        <v>137</v>
      </c>
    </row>
    <row r="533" s="13" customFormat="1">
      <c r="A533" s="13"/>
      <c r="B533" s="240"/>
      <c r="C533" s="241"/>
      <c r="D533" s="242" t="s">
        <v>147</v>
      </c>
      <c r="E533" s="243" t="s">
        <v>1</v>
      </c>
      <c r="F533" s="244" t="s">
        <v>644</v>
      </c>
      <c r="G533" s="241"/>
      <c r="H533" s="245">
        <v>94.781000000000006</v>
      </c>
      <c r="I533" s="246"/>
      <c r="J533" s="241"/>
      <c r="K533" s="241"/>
      <c r="L533" s="247"/>
      <c r="M533" s="248"/>
      <c r="N533" s="249"/>
      <c r="O533" s="249"/>
      <c r="P533" s="249"/>
      <c r="Q533" s="249"/>
      <c r="R533" s="249"/>
      <c r="S533" s="249"/>
      <c r="T533" s="250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51" t="s">
        <v>147</v>
      </c>
      <c r="AU533" s="251" t="s">
        <v>85</v>
      </c>
      <c r="AV533" s="13" t="s">
        <v>85</v>
      </c>
      <c r="AW533" s="13" t="s">
        <v>32</v>
      </c>
      <c r="AX533" s="13" t="s">
        <v>76</v>
      </c>
      <c r="AY533" s="251" t="s">
        <v>137</v>
      </c>
    </row>
    <row r="534" s="14" customFormat="1">
      <c r="A534" s="14"/>
      <c r="B534" s="252"/>
      <c r="C534" s="253"/>
      <c r="D534" s="242" t="s">
        <v>147</v>
      </c>
      <c r="E534" s="254" t="s">
        <v>1</v>
      </c>
      <c r="F534" s="255" t="s">
        <v>150</v>
      </c>
      <c r="G534" s="253"/>
      <c r="H534" s="256">
        <v>151.928</v>
      </c>
      <c r="I534" s="257"/>
      <c r="J534" s="253"/>
      <c r="K534" s="253"/>
      <c r="L534" s="258"/>
      <c r="M534" s="259"/>
      <c r="N534" s="260"/>
      <c r="O534" s="260"/>
      <c r="P534" s="260"/>
      <c r="Q534" s="260"/>
      <c r="R534" s="260"/>
      <c r="S534" s="260"/>
      <c r="T534" s="261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62" t="s">
        <v>147</v>
      </c>
      <c r="AU534" s="262" t="s">
        <v>85</v>
      </c>
      <c r="AV534" s="14" t="s">
        <v>138</v>
      </c>
      <c r="AW534" s="14" t="s">
        <v>32</v>
      </c>
      <c r="AX534" s="14" t="s">
        <v>76</v>
      </c>
      <c r="AY534" s="262" t="s">
        <v>137</v>
      </c>
    </row>
    <row r="535" s="13" customFormat="1">
      <c r="A535" s="13"/>
      <c r="B535" s="240"/>
      <c r="C535" s="241"/>
      <c r="D535" s="242" t="s">
        <v>147</v>
      </c>
      <c r="E535" s="243" t="s">
        <v>1</v>
      </c>
      <c r="F535" s="244" t="s">
        <v>504</v>
      </c>
      <c r="G535" s="241"/>
      <c r="H535" s="245">
        <v>13.76</v>
      </c>
      <c r="I535" s="246"/>
      <c r="J535" s="241"/>
      <c r="K535" s="241"/>
      <c r="L535" s="247"/>
      <c r="M535" s="248"/>
      <c r="N535" s="249"/>
      <c r="O535" s="249"/>
      <c r="P535" s="249"/>
      <c r="Q535" s="249"/>
      <c r="R535" s="249"/>
      <c r="S535" s="249"/>
      <c r="T535" s="250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51" t="s">
        <v>147</v>
      </c>
      <c r="AU535" s="251" t="s">
        <v>85</v>
      </c>
      <c r="AV535" s="13" t="s">
        <v>85</v>
      </c>
      <c r="AW535" s="13" t="s">
        <v>32</v>
      </c>
      <c r="AX535" s="13" t="s">
        <v>76</v>
      </c>
      <c r="AY535" s="251" t="s">
        <v>137</v>
      </c>
    </row>
    <row r="536" s="14" customFormat="1">
      <c r="A536" s="14"/>
      <c r="B536" s="252"/>
      <c r="C536" s="253"/>
      <c r="D536" s="242" t="s">
        <v>147</v>
      </c>
      <c r="E536" s="254" t="s">
        <v>1</v>
      </c>
      <c r="F536" s="255" t="s">
        <v>150</v>
      </c>
      <c r="G536" s="253"/>
      <c r="H536" s="256">
        <v>13.76</v>
      </c>
      <c r="I536" s="257"/>
      <c r="J536" s="253"/>
      <c r="K536" s="253"/>
      <c r="L536" s="258"/>
      <c r="M536" s="259"/>
      <c r="N536" s="260"/>
      <c r="O536" s="260"/>
      <c r="P536" s="260"/>
      <c r="Q536" s="260"/>
      <c r="R536" s="260"/>
      <c r="S536" s="260"/>
      <c r="T536" s="261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62" t="s">
        <v>147</v>
      </c>
      <c r="AU536" s="262" t="s">
        <v>85</v>
      </c>
      <c r="AV536" s="14" t="s">
        <v>138</v>
      </c>
      <c r="AW536" s="14" t="s">
        <v>32</v>
      </c>
      <c r="AX536" s="14" t="s">
        <v>76</v>
      </c>
      <c r="AY536" s="262" t="s">
        <v>137</v>
      </c>
    </row>
    <row r="537" s="15" customFormat="1">
      <c r="A537" s="15"/>
      <c r="B537" s="263"/>
      <c r="C537" s="264"/>
      <c r="D537" s="242" t="s">
        <v>147</v>
      </c>
      <c r="E537" s="265" t="s">
        <v>1</v>
      </c>
      <c r="F537" s="266" t="s">
        <v>151</v>
      </c>
      <c r="G537" s="264"/>
      <c r="H537" s="267">
        <v>165.68799999999999</v>
      </c>
      <c r="I537" s="268"/>
      <c r="J537" s="264"/>
      <c r="K537" s="264"/>
      <c r="L537" s="269"/>
      <c r="M537" s="270"/>
      <c r="N537" s="271"/>
      <c r="O537" s="271"/>
      <c r="P537" s="271"/>
      <c r="Q537" s="271"/>
      <c r="R537" s="271"/>
      <c r="S537" s="271"/>
      <c r="T537" s="272"/>
      <c r="U537" s="15"/>
      <c r="V537" s="15"/>
      <c r="W537" s="15"/>
      <c r="X537" s="15"/>
      <c r="Y537" s="15"/>
      <c r="Z537" s="15"/>
      <c r="AA537" s="15"/>
      <c r="AB537" s="15"/>
      <c r="AC537" s="15"/>
      <c r="AD537" s="15"/>
      <c r="AE537" s="15"/>
      <c r="AT537" s="273" t="s">
        <v>147</v>
      </c>
      <c r="AU537" s="273" t="s">
        <v>85</v>
      </c>
      <c r="AV537" s="15" t="s">
        <v>145</v>
      </c>
      <c r="AW537" s="15" t="s">
        <v>32</v>
      </c>
      <c r="AX537" s="15" t="s">
        <v>83</v>
      </c>
      <c r="AY537" s="273" t="s">
        <v>137</v>
      </c>
    </row>
    <row r="538" s="2" customFormat="1" ht="24.15" customHeight="1">
      <c r="A538" s="39"/>
      <c r="B538" s="40"/>
      <c r="C538" s="227" t="s">
        <v>645</v>
      </c>
      <c r="D538" s="227" t="s">
        <v>140</v>
      </c>
      <c r="E538" s="228" t="s">
        <v>646</v>
      </c>
      <c r="F538" s="229" t="s">
        <v>647</v>
      </c>
      <c r="G538" s="230" t="s">
        <v>524</v>
      </c>
      <c r="H538" s="231">
        <v>1</v>
      </c>
      <c r="I538" s="232"/>
      <c r="J538" s="233">
        <f>ROUND(I538*H538,2)</f>
        <v>0</v>
      </c>
      <c r="K538" s="229" t="s">
        <v>144</v>
      </c>
      <c r="L538" s="45"/>
      <c r="M538" s="234" t="s">
        <v>1</v>
      </c>
      <c r="N538" s="235" t="s">
        <v>41</v>
      </c>
      <c r="O538" s="92"/>
      <c r="P538" s="236">
        <f>O538*H538</f>
        <v>0</v>
      </c>
      <c r="Q538" s="236">
        <v>0</v>
      </c>
      <c r="R538" s="236">
        <f>Q538*H538</f>
        <v>0</v>
      </c>
      <c r="S538" s="236">
        <v>0</v>
      </c>
      <c r="T538" s="237">
        <f>S538*H538</f>
        <v>0</v>
      </c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R538" s="238" t="s">
        <v>230</v>
      </c>
      <c r="AT538" s="238" t="s">
        <v>140</v>
      </c>
      <c r="AU538" s="238" t="s">
        <v>85</v>
      </c>
      <c r="AY538" s="18" t="s">
        <v>137</v>
      </c>
      <c r="BE538" s="239">
        <f>IF(N538="základní",J538,0)</f>
        <v>0</v>
      </c>
      <c r="BF538" s="239">
        <f>IF(N538="snížená",J538,0)</f>
        <v>0</v>
      </c>
      <c r="BG538" s="239">
        <f>IF(N538="zákl. přenesená",J538,0)</f>
        <v>0</v>
      </c>
      <c r="BH538" s="239">
        <f>IF(N538="sníž. přenesená",J538,0)</f>
        <v>0</v>
      </c>
      <c r="BI538" s="239">
        <f>IF(N538="nulová",J538,0)</f>
        <v>0</v>
      </c>
      <c r="BJ538" s="18" t="s">
        <v>83</v>
      </c>
      <c r="BK538" s="239">
        <f>ROUND(I538*H538,2)</f>
        <v>0</v>
      </c>
      <c r="BL538" s="18" t="s">
        <v>230</v>
      </c>
      <c r="BM538" s="238" t="s">
        <v>648</v>
      </c>
    </row>
    <row r="539" s="13" customFormat="1">
      <c r="A539" s="13"/>
      <c r="B539" s="240"/>
      <c r="C539" s="241"/>
      <c r="D539" s="242" t="s">
        <v>147</v>
      </c>
      <c r="E539" s="243" t="s">
        <v>1</v>
      </c>
      <c r="F539" s="244" t="s">
        <v>83</v>
      </c>
      <c r="G539" s="241"/>
      <c r="H539" s="245">
        <v>1</v>
      </c>
      <c r="I539" s="246"/>
      <c r="J539" s="241"/>
      <c r="K539" s="241"/>
      <c r="L539" s="247"/>
      <c r="M539" s="248"/>
      <c r="N539" s="249"/>
      <c r="O539" s="249"/>
      <c r="P539" s="249"/>
      <c r="Q539" s="249"/>
      <c r="R539" s="249"/>
      <c r="S539" s="249"/>
      <c r="T539" s="250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51" t="s">
        <v>147</v>
      </c>
      <c r="AU539" s="251" t="s">
        <v>85</v>
      </c>
      <c r="AV539" s="13" t="s">
        <v>85</v>
      </c>
      <c r="AW539" s="13" t="s">
        <v>32</v>
      </c>
      <c r="AX539" s="13" t="s">
        <v>76</v>
      </c>
      <c r="AY539" s="251" t="s">
        <v>137</v>
      </c>
    </row>
    <row r="540" s="14" customFormat="1">
      <c r="A540" s="14"/>
      <c r="B540" s="252"/>
      <c r="C540" s="253"/>
      <c r="D540" s="242" t="s">
        <v>147</v>
      </c>
      <c r="E540" s="254" t="s">
        <v>1</v>
      </c>
      <c r="F540" s="255" t="s">
        <v>150</v>
      </c>
      <c r="G540" s="253"/>
      <c r="H540" s="256">
        <v>1</v>
      </c>
      <c r="I540" s="257"/>
      <c r="J540" s="253"/>
      <c r="K540" s="253"/>
      <c r="L540" s="258"/>
      <c r="M540" s="259"/>
      <c r="N540" s="260"/>
      <c r="O540" s="260"/>
      <c r="P540" s="260"/>
      <c r="Q540" s="260"/>
      <c r="R540" s="260"/>
      <c r="S540" s="260"/>
      <c r="T540" s="261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62" t="s">
        <v>147</v>
      </c>
      <c r="AU540" s="262" t="s">
        <v>85</v>
      </c>
      <c r="AV540" s="14" t="s">
        <v>138</v>
      </c>
      <c r="AW540" s="14" t="s">
        <v>32</v>
      </c>
      <c r="AX540" s="14" t="s">
        <v>76</v>
      </c>
      <c r="AY540" s="262" t="s">
        <v>137</v>
      </c>
    </row>
    <row r="541" s="15" customFormat="1">
      <c r="A541" s="15"/>
      <c r="B541" s="263"/>
      <c r="C541" s="264"/>
      <c r="D541" s="242" t="s">
        <v>147</v>
      </c>
      <c r="E541" s="265" t="s">
        <v>1</v>
      </c>
      <c r="F541" s="266" t="s">
        <v>151</v>
      </c>
      <c r="G541" s="264"/>
      <c r="H541" s="267">
        <v>1</v>
      </c>
      <c r="I541" s="268"/>
      <c r="J541" s="264"/>
      <c r="K541" s="264"/>
      <c r="L541" s="269"/>
      <c r="M541" s="270"/>
      <c r="N541" s="271"/>
      <c r="O541" s="271"/>
      <c r="P541" s="271"/>
      <c r="Q541" s="271"/>
      <c r="R541" s="271"/>
      <c r="S541" s="271"/>
      <c r="T541" s="272"/>
      <c r="U541" s="15"/>
      <c r="V541" s="15"/>
      <c r="W541" s="15"/>
      <c r="X541" s="15"/>
      <c r="Y541" s="15"/>
      <c r="Z541" s="15"/>
      <c r="AA541" s="15"/>
      <c r="AB541" s="15"/>
      <c r="AC541" s="15"/>
      <c r="AD541" s="15"/>
      <c r="AE541" s="15"/>
      <c r="AT541" s="273" t="s">
        <v>147</v>
      </c>
      <c r="AU541" s="273" t="s">
        <v>85</v>
      </c>
      <c r="AV541" s="15" t="s">
        <v>145</v>
      </c>
      <c r="AW541" s="15" t="s">
        <v>32</v>
      </c>
      <c r="AX541" s="15" t="s">
        <v>83</v>
      </c>
      <c r="AY541" s="273" t="s">
        <v>137</v>
      </c>
    </row>
    <row r="542" s="2" customFormat="1" ht="24.15" customHeight="1">
      <c r="A542" s="39"/>
      <c r="B542" s="40"/>
      <c r="C542" s="274" t="s">
        <v>649</v>
      </c>
      <c r="D542" s="274" t="s">
        <v>181</v>
      </c>
      <c r="E542" s="275" t="s">
        <v>650</v>
      </c>
      <c r="F542" s="276" t="s">
        <v>651</v>
      </c>
      <c r="G542" s="277" t="s">
        <v>353</v>
      </c>
      <c r="H542" s="278">
        <v>1</v>
      </c>
      <c r="I542" s="279"/>
      <c r="J542" s="280">
        <f>ROUND(I542*H542,2)</f>
        <v>0</v>
      </c>
      <c r="K542" s="276" t="s">
        <v>1</v>
      </c>
      <c r="L542" s="281"/>
      <c r="M542" s="282" t="s">
        <v>1</v>
      </c>
      <c r="N542" s="283" t="s">
        <v>41</v>
      </c>
      <c r="O542" s="92"/>
      <c r="P542" s="236">
        <f>O542*H542</f>
        <v>0</v>
      </c>
      <c r="Q542" s="236">
        <v>0</v>
      </c>
      <c r="R542" s="236">
        <f>Q542*H542</f>
        <v>0</v>
      </c>
      <c r="S542" s="236">
        <v>0</v>
      </c>
      <c r="T542" s="237">
        <f>S542*H542</f>
        <v>0</v>
      </c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R542" s="238" t="s">
        <v>306</v>
      </c>
      <c r="AT542" s="238" t="s">
        <v>181</v>
      </c>
      <c r="AU542" s="238" t="s">
        <v>85</v>
      </c>
      <c r="AY542" s="18" t="s">
        <v>137</v>
      </c>
      <c r="BE542" s="239">
        <f>IF(N542="základní",J542,0)</f>
        <v>0</v>
      </c>
      <c r="BF542" s="239">
        <f>IF(N542="snížená",J542,0)</f>
        <v>0</v>
      </c>
      <c r="BG542" s="239">
        <f>IF(N542="zákl. přenesená",J542,0)</f>
        <v>0</v>
      </c>
      <c r="BH542" s="239">
        <f>IF(N542="sníž. přenesená",J542,0)</f>
        <v>0</v>
      </c>
      <c r="BI542" s="239">
        <f>IF(N542="nulová",J542,0)</f>
        <v>0</v>
      </c>
      <c r="BJ542" s="18" t="s">
        <v>83</v>
      </c>
      <c r="BK542" s="239">
        <f>ROUND(I542*H542,2)</f>
        <v>0</v>
      </c>
      <c r="BL542" s="18" t="s">
        <v>230</v>
      </c>
      <c r="BM542" s="238" t="s">
        <v>652</v>
      </c>
    </row>
    <row r="543" s="2" customFormat="1" ht="33" customHeight="1">
      <c r="A543" s="39"/>
      <c r="B543" s="40"/>
      <c r="C543" s="227" t="s">
        <v>653</v>
      </c>
      <c r="D543" s="227" t="s">
        <v>140</v>
      </c>
      <c r="E543" s="228" t="s">
        <v>654</v>
      </c>
      <c r="F543" s="229" t="s">
        <v>655</v>
      </c>
      <c r="G543" s="230" t="s">
        <v>162</v>
      </c>
      <c r="H543" s="231">
        <v>42.5</v>
      </c>
      <c r="I543" s="232"/>
      <c r="J543" s="233">
        <f>ROUND(I543*H543,2)</f>
        <v>0</v>
      </c>
      <c r="K543" s="229" t="s">
        <v>144</v>
      </c>
      <c r="L543" s="45"/>
      <c r="M543" s="234" t="s">
        <v>1</v>
      </c>
      <c r="N543" s="235" t="s">
        <v>41</v>
      </c>
      <c r="O543" s="92"/>
      <c r="P543" s="236">
        <f>O543*H543</f>
        <v>0</v>
      </c>
      <c r="Q543" s="236">
        <v>0.0037699999999999999</v>
      </c>
      <c r="R543" s="236">
        <f>Q543*H543</f>
        <v>0.16022500000000001</v>
      </c>
      <c r="S543" s="236">
        <v>0</v>
      </c>
      <c r="T543" s="237">
        <f>S543*H543</f>
        <v>0</v>
      </c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R543" s="238" t="s">
        <v>230</v>
      </c>
      <c r="AT543" s="238" t="s">
        <v>140</v>
      </c>
      <c r="AU543" s="238" t="s">
        <v>85</v>
      </c>
      <c r="AY543" s="18" t="s">
        <v>137</v>
      </c>
      <c r="BE543" s="239">
        <f>IF(N543="základní",J543,0)</f>
        <v>0</v>
      </c>
      <c r="BF543" s="239">
        <f>IF(N543="snížená",J543,0)</f>
        <v>0</v>
      </c>
      <c r="BG543" s="239">
        <f>IF(N543="zákl. přenesená",J543,0)</f>
        <v>0</v>
      </c>
      <c r="BH543" s="239">
        <f>IF(N543="sníž. přenesená",J543,0)</f>
        <v>0</v>
      </c>
      <c r="BI543" s="239">
        <f>IF(N543="nulová",J543,0)</f>
        <v>0</v>
      </c>
      <c r="BJ543" s="18" t="s">
        <v>83</v>
      </c>
      <c r="BK543" s="239">
        <f>ROUND(I543*H543,2)</f>
        <v>0</v>
      </c>
      <c r="BL543" s="18" t="s">
        <v>230</v>
      </c>
      <c r="BM543" s="238" t="s">
        <v>656</v>
      </c>
    </row>
    <row r="544" s="13" customFormat="1">
      <c r="A544" s="13"/>
      <c r="B544" s="240"/>
      <c r="C544" s="241"/>
      <c r="D544" s="242" t="s">
        <v>147</v>
      </c>
      <c r="E544" s="243" t="s">
        <v>1</v>
      </c>
      <c r="F544" s="244" t="s">
        <v>657</v>
      </c>
      <c r="G544" s="241"/>
      <c r="H544" s="245">
        <v>42.5</v>
      </c>
      <c r="I544" s="246"/>
      <c r="J544" s="241"/>
      <c r="K544" s="241"/>
      <c r="L544" s="247"/>
      <c r="M544" s="248"/>
      <c r="N544" s="249"/>
      <c r="O544" s="249"/>
      <c r="P544" s="249"/>
      <c r="Q544" s="249"/>
      <c r="R544" s="249"/>
      <c r="S544" s="249"/>
      <c r="T544" s="250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51" t="s">
        <v>147</v>
      </c>
      <c r="AU544" s="251" t="s">
        <v>85</v>
      </c>
      <c r="AV544" s="13" t="s">
        <v>85</v>
      </c>
      <c r="AW544" s="13" t="s">
        <v>32</v>
      </c>
      <c r="AX544" s="13" t="s">
        <v>76</v>
      </c>
      <c r="AY544" s="251" t="s">
        <v>137</v>
      </c>
    </row>
    <row r="545" s="14" customFormat="1">
      <c r="A545" s="14"/>
      <c r="B545" s="252"/>
      <c r="C545" s="253"/>
      <c r="D545" s="242" t="s">
        <v>147</v>
      </c>
      <c r="E545" s="254" t="s">
        <v>1</v>
      </c>
      <c r="F545" s="255" t="s">
        <v>150</v>
      </c>
      <c r="G545" s="253"/>
      <c r="H545" s="256">
        <v>42.5</v>
      </c>
      <c r="I545" s="257"/>
      <c r="J545" s="253"/>
      <c r="K545" s="253"/>
      <c r="L545" s="258"/>
      <c r="M545" s="259"/>
      <c r="N545" s="260"/>
      <c r="O545" s="260"/>
      <c r="P545" s="260"/>
      <c r="Q545" s="260"/>
      <c r="R545" s="260"/>
      <c r="S545" s="260"/>
      <c r="T545" s="261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62" t="s">
        <v>147</v>
      </c>
      <c r="AU545" s="262" t="s">
        <v>85</v>
      </c>
      <c r="AV545" s="14" t="s">
        <v>138</v>
      </c>
      <c r="AW545" s="14" t="s">
        <v>32</v>
      </c>
      <c r="AX545" s="14" t="s">
        <v>76</v>
      </c>
      <c r="AY545" s="262" t="s">
        <v>137</v>
      </c>
    </row>
    <row r="546" s="15" customFormat="1">
      <c r="A546" s="15"/>
      <c r="B546" s="263"/>
      <c r="C546" s="264"/>
      <c r="D546" s="242" t="s">
        <v>147</v>
      </c>
      <c r="E546" s="265" t="s">
        <v>1</v>
      </c>
      <c r="F546" s="266" t="s">
        <v>151</v>
      </c>
      <c r="G546" s="264"/>
      <c r="H546" s="267">
        <v>42.5</v>
      </c>
      <c r="I546" s="268"/>
      <c r="J546" s="264"/>
      <c r="K546" s="264"/>
      <c r="L546" s="269"/>
      <c r="M546" s="270"/>
      <c r="N546" s="271"/>
      <c r="O546" s="271"/>
      <c r="P546" s="271"/>
      <c r="Q546" s="271"/>
      <c r="R546" s="271"/>
      <c r="S546" s="271"/>
      <c r="T546" s="272"/>
      <c r="U546" s="15"/>
      <c r="V546" s="15"/>
      <c r="W546" s="15"/>
      <c r="X546" s="15"/>
      <c r="Y546" s="15"/>
      <c r="Z546" s="15"/>
      <c r="AA546" s="15"/>
      <c r="AB546" s="15"/>
      <c r="AC546" s="15"/>
      <c r="AD546" s="15"/>
      <c r="AE546" s="15"/>
      <c r="AT546" s="273" t="s">
        <v>147</v>
      </c>
      <c r="AU546" s="273" t="s">
        <v>85</v>
      </c>
      <c r="AV546" s="15" t="s">
        <v>145</v>
      </c>
      <c r="AW546" s="15" t="s">
        <v>32</v>
      </c>
      <c r="AX546" s="15" t="s">
        <v>83</v>
      </c>
      <c r="AY546" s="273" t="s">
        <v>137</v>
      </c>
    </row>
    <row r="547" s="2" customFormat="1" ht="24.15" customHeight="1">
      <c r="A547" s="39"/>
      <c r="B547" s="40"/>
      <c r="C547" s="227" t="s">
        <v>658</v>
      </c>
      <c r="D547" s="227" t="s">
        <v>140</v>
      </c>
      <c r="E547" s="228" t="s">
        <v>659</v>
      </c>
      <c r="F547" s="229" t="s">
        <v>660</v>
      </c>
      <c r="G547" s="230" t="s">
        <v>162</v>
      </c>
      <c r="H547" s="231">
        <v>84.200000000000003</v>
      </c>
      <c r="I547" s="232"/>
      <c r="J547" s="233">
        <f>ROUND(I547*H547,2)</f>
        <v>0</v>
      </c>
      <c r="K547" s="229" t="s">
        <v>144</v>
      </c>
      <c r="L547" s="45"/>
      <c r="M547" s="234" t="s">
        <v>1</v>
      </c>
      <c r="N547" s="235" t="s">
        <v>41</v>
      </c>
      <c r="O547" s="92"/>
      <c r="P547" s="236">
        <f>O547*H547</f>
        <v>0</v>
      </c>
      <c r="Q547" s="236">
        <v>0.00122</v>
      </c>
      <c r="R547" s="236">
        <f>Q547*H547</f>
        <v>0.102724</v>
      </c>
      <c r="S547" s="236">
        <v>0</v>
      </c>
      <c r="T547" s="237">
        <f>S547*H547</f>
        <v>0</v>
      </c>
      <c r="U547" s="39"/>
      <c r="V547" s="39"/>
      <c r="W547" s="39"/>
      <c r="X547" s="39"/>
      <c r="Y547" s="39"/>
      <c r="Z547" s="39"/>
      <c r="AA547" s="39"/>
      <c r="AB547" s="39"/>
      <c r="AC547" s="39"/>
      <c r="AD547" s="39"/>
      <c r="AE547" s="39"/>
      <c r="AR547" s="238" t="s">
        <v>230</v>
      </c>
      <c r="AT547" s="238" t="s">
        <v>140</v>
      </c>
      <c r="AU547" s="238" t="s">
        <v>85</v>
      </c>
      <c r="AY547" s="18" t="s">
        <v>137</v>
      </c>
      <c r="BE547" s="239">
        <f>IF(N547="základní",J547,0)</f>
        <v>0</v>
      </c>
      <c r="BF547" s="239">
        <f>IF(N547="snížená",J547,0)</f>
        <v>0</v>
      </c>
      <c r="BG547" s="239">
        <f>IF(N547="zákl. přenesená",J547,0)</f>
        <v>0</v>
      </c>
      <c r="BH547" s="239">
        <f>IF(N547="sníž. přenesená",J547,0)</f>
        <v>0</v>
      </c>
      <c r="BI547" s="239">
        <f>IF(N547="nulová",J547,0)</f>
        <v>0</v>
      </c>
      <c r="BJ547" s="18" t="s">
        <v>83</v>
      </c>
      <c r="BK547" s="239">
        <f>ROUND(I547*H547,2)</f>
        <v>0</v>
      </c>
      <c r="BL547" s="18" t="s">
        <v>230</v>
      </c>
      <c r="BM547" s="238" t="s">
        <v>661</v>
      </c>
    </row>
    <row r="548" s="13" customFormat="1">
      <c r="A548" s="13"/>
      <c r="B548" s="240"/>
      <c r="C548" s="241"/>
      <c r="D548" s="242" t="s">
        <v>147</v>
      </c>
      <c r="E548" s="243" t="s">
        <v>1</v>
      </c>
      <c r="F548" s="244" t="s">
        <v>662</v>
      </c>
      <c r="G548" s="241"/>
      <c r="H548" s="245">
        <v>17.399999999999999</v>
      </c>
      <c r="I548" s="246"/>
      <c r="J548" s="241"/>
      <c r="K548" s="241"/>
      <c r="L548" s="247"/>
      <c r="M548" s="248"/>
      <c r="N548" s="249"/>
      <c r="O548" s="249"/>
      <c r="P548" s="249"/>
      <c r="Q548" s="249"/>
      <c r="R548" s="249"/>
      <c r="S548" s="249"/>
      <c r="T548" s="250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51" t="s">
        <v>147</v>
      </c>
      <c r="AU548" s="251" t="s">
        <v>85</v>
      </c>
      <c r="AV548" s="13" t="s">
        <v>85</v>
      </c>
      <c r="AW548" s="13" t="s">
        <v>32</v>
      </c>
      <c r="AX548" s="13" t="s">
        <v>76</v>
      </c>
      <c r="AY548" s="251" t="s">
        <v>137</v>
      </c>
    </row>
    <row r="549" s="13" customFormat="1">
      <c r="A549" s="13"/>
      <c r="B549" s="240"/>
      <c r="C549" s="241"/>
      <c r="D549" s="242" t="s">
        <v>147</v>
      </c>
      <c r="E549" s="243" t="s">
        <v>1</v>
      </c>
      <c r="F549" s="244" t="s">
        <v>663</v>
      </c>
      <c r="G549" s="241"/>
      <c r="H549" s="245">
        <v>66.799999999999997</v>
      </c>
      <c r="I549" s="246"/>
      <c r="J549" s="241"/>
      <c r="K549" s="241"/>
      <c r="L549" s="247"/>
      <c r="M549" s="248"/>
      <c r="N549" s="249"/>
      <c r="O549" s="249"/>
      <c r="P549" s="249"/>
      <c r="Q549" s="249"/>
      <c r="R549" s="249"/>
      <c r="S549" s="249"/>
      <c r="T549" s="250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51" t="s">
        <v>147</v>
      </c>
      <c r="AU549" s="251" t="s">
        <v>85</v>
      </c>
      <c r="AV549" s="13" t="s">
        <v>85</v>
      </c>
      <c r="AW549" s="13" t="s">
        <v>32</v>
      </c>
      <c r="AX549" s="13" t="s">
        <v>76</v>
      </c>
      <c r="AY549" s="251" t="s">
        <v>137</v>
      </c>
    </row>
    <row r="550" s="14" customFormat="1">
      <c r="A550" s="14"/>
      <c r="B550" s="252"/>
      <c r="C550" s="253"/>
      <c r="D550" s="242" t="s">
        <v>147</v>
      </c>
      <c r="E550" s="254" t="s">
        <v>1</v>
      </c>
      <c r="F550" s="255" t="s">
        <v>150</v>
      </c>
      <c r="G550" s="253"/>
      <c r="H550" s="256">
        <v>84.200000000000003</v>
      </c>
      <c r="I550" s="257"/>
      <c r="J550" s="253"/>
      <c r="K550" s="253"/>
      <c r="L550" s="258"/>
      <c r="M550" s="259"/>
      <c r="N550" s="260"/>
      <c r="O550" s="260"/>
      <c r="P550" s="260"/>
      <c r="Q550" s="260"/>
      <c r="R550" s="260"/>
      <c r="S550" s="260"/>
      <c r="T550" s="261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62" t="s">
        <v>147</v>
      </c>
      <c r="AU550" s="262" t="s">
        <v>85</v>
      </c>
      <c r="AV550" s="14" t="s">
        <v>138</v>
      </c>
      <c r="AW550" s="14" t="s">
        <v>32</v>
      </c>
      <c r="AX550" s="14" t="s">
        <v>76</v>
      </c>
      <c r="AY550" s="262" t="s">
        <v>137</v>
      </c>
    </row>
    <row r="551" s="15" customFormat="1">
      <c r="A551" s="15"/>
      <c r="B551" s="263"/>
      <c r="C551" s="264"/>
      <c r="D551" s="242" t="s">
        <v>147</v>
      </c>
      <c r="E551" s="265" t="s">
        <v>1</v>
      </c>
      <c r="F551" s="266" t="s">
        <v>151</v>
      </c>
      <c r="G551" s="264"/>
      <c r="H551" s="267">
        <v>84.200000000000003</v>
      </c>
      <c r="I551" s="268"/>
      <c r="J551" s="264"/>
      <c r="K551" s="264"/>
      <c r="L551" s="269"/>
      <c r="M551" s="270"/>
      <c r="N551" s="271"/>
      <c r="O551" s="271"/>
      <c r="P551" s="271"/>
      <c r="Q551" s="271"/>
      <c r="R551" s="271"/>
      <c r="S551" s="271"/>
      <c r="T551" s="272"/>
      <c r="U551" s="15"/>
      <c r="V551" s="15"/>
      <c r="W551" s="15"/>
      <c r="X551" s="15"/>
      <c r="Y551" s="15"/>
      <c r="Z551" s="15"/>
      <c r="AA551" s="15"/>
      <c r="AB551" s="15"/>
      <c r="AC551" s="15"/>
      <c r="AD551" s="15"/>
      <c r="AE551" s="15"/>
      <c r="AT551" s="273" t="s">
        <v>147</v>
      </c>
      <c r="AU551" s="273" t="s">
        <v>85</v>
      </c>
      <c r="AV551" s="15" t="s">
        <v>145</v>
      </c>
      <c r="AW551" s="15" t="s">
        <v>32</v>
      </c>
      <c r="AX551" s="15" t="s">
        <v>83</v>
      </c>
      <c r="AY551" s="273" t="s">
        <v>137</v>
      </c>
    </row>
    <row r="552" s="2" customFormat="1" ht="24.15" customHeight="1">
      <c r="A552" s="39"/>
      <c r="B552" s="40"/>
      <c r="C552" s="227" t="s">
        <v>664</v>
      </c>
      <c r="D552" s="227" t="s">
        <v>140</v>
      </c>
      <c r="E552" s="228" t="s">
        <v>665</v>
      </c>
      <c r="F552" s="229" t="s">
        <v>666</v>
      </c>
      <c r="G552" s="230" t="s">
        <v>162</v>
      </c>
      <c r="H552" s="231">
        <v>5.5199999999999996</v>
      </c>
      <c r="I552" s="232"/>
      <c r="J552" s="233">
        <f>ROUND(I552*H552,2)</f>
        <v>0</v>
      </c>
      <c r="K552" s="229" t="s">
        <v>1</v>
      </c>
      <c r="L552" s="45"/>
      <c r="M552" s="234" t="s">
        <v>1</v>
      </c>
      <c r="N552" s="235" t="s">
        <v>41</v>
      </c>
      <c r="O552" s="92"/>
      <c r="P552" s="236">
        <f>O552*H552</f>
        <v>0</v>
      </c>
      <c r="Q552" s="236">
        <v>0.00298</v>
      </c>
      <c r="R552" s="236">
        <f>Q552*H552</f>
        <v>0.016449599999999998</v>
      </c>
      <c r="S552" s="236">
        <v>0</v>
      </c>
      <c r="T552" s="237">
        <f>S552*H552</f>
        <v>0</v>
      </c>
      <c r="U552" s="39"/>
      <c r="V552" s="39"/>
      <c r="W552" s="39"/>
      <c r="X552" s="39"/>
      <c r="Y552" s="39"/>
      <c r="Z552" s="39"/>
      <c r="AA552" s="39"/>
      <c r="AB552" s="39"/>
      <c r="AC552" s="39"/>
      <c r="AD552" s="39"/>
      <c r="AE552" s="39"/>
      <c r="AR552" s="238" t="s">
        <v>230</v>
      </c>
      <c r="AT552" s="238" t="s">
        <v>140</v>
      </c>
      <c r="AU552" s="238" t="s">
        <v>85</v>
      </c>
      <c r="AY552" s="18" t="s">
        <v>137</v>
      </c>
      <c r="BE552" s="239">
        <f>IF(N552="základní",J552,0)</f>
        <v>0</v>
      </c>
      <c r="BF552" s="239">
        <f>IF(N552="snížená",J552,0)</f>
        <v>0</v>
      </c>
      <c r="BG552" s="239">
        <f>IF(N552="zákl. přenesená",J552,0)</f>
        <v>0</v>
      </c>
      <c r="BH552" s="239">
        <f>IF(N552="sníž. přenesená",J552,0)</f>
        <v>0</v>
      </c>
      <c r="BI552" s="239">
        <f>IF(N552="nulová",J552,0)</f>
        <v>0</v>
      </c>
      <c r="BJ552" s="18" t="s">
        <v>83</v>
      </c>
      <c r="BK552" s="239">
        <f>ROUND(I552*H552,2)</f>
        <v>0</v>
      </c>
      <c r="BL552" s="18" t="s">
        <v>230</v>
      </c>
      <c r="BM552" s="238" t="s">
        <v>667</v>
      </c>
    </row>
    <row r="553" s="13" customFormat="1">
      <c r="A553" s="13"/>
      <c r="B553" s="240"/>
      <c r="C553" s="241"/>
      <c r="D553" s="242" t="s">
        <v>147</v>
      </c>
      <c r="E553" s="243" t="s">
        <v>1</v>
      </c>
      <c r="F553" s="244" t="s">
        <v>668</v>
      </c>
      <c r="G553" s="241"/>
      <c r="H553" s="245">
        <v>5.5199999999999996</v>
      </c>
      <c r="I553" s="246"/>
      <c r="J553" s="241"/>
      <c r="K553" s="241"/>
      <c r="L553" s="247"/>
      <c r="M553" s="248"/>
      <c r="N553" s="249"/>
      <c r="O553" s="249"/>
      <c r="P553" s="249"/>
      <c r="Q553" s="249"/>
      <c r="R553" s="249"/>
      <c r="S553" s="249"/>
      <c r="T553" s="250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51" t="s">
        <v>147</v>
      </c>
      <c r="AU553" s="251" t="s">
        <v>85</v>
      </c>
      <c r="AV553" s="13" t="s">
        <v>85</v>
      </c>
      <c r="AW553" s="13" t="s">
        <v>32</v>
      </c>
      <c r="AX553" s="13" t="s">
        <v>76</v>
      </c>
      <c r="AY553" s="251" t="s">
        <v>137</v>
      </c>
    </row>
    <row r="554" s="14" customFormat="1">
      <c r="A554" s="14"/>
      <c r="B554" s="252"/>
      <c r="C554" s="253"/>
      <c r="D554" s="242" t="s">
        <v>147</v>
      </c>
      <c r="E554" s="254" t="s">
        <v>1</v>
      </c>
      <c r="F554" s="255" t="s">
        <v>150</v>
      </c>
      <c r="G554" s="253"/>
      <c r="H554" s="256">
        <v>5.5199999999999996</v>
      </c>
      <c r="I554" s="257"/>
      <c r="J554" s="253"/>
      <c r="K554" s="253"/>
      <c r="L554" s="258"/>
      <c r="M554" s="259"/>
      <c r="N554" s="260"/>
      <c r="O554" s="260"/>
      <c r="P554" s="260"/>
      <c r="Q554" s="260"/>
      <c r="R554" s="260"/>
      <c r="S554" s="260"/>
      <c r="T554" s="261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62" t="s">
        <v>147</v>
      </c>
      <c r="AU554" s="262" t="s">
        <v>85</v>
      </c>
      <c r="AV554" s="14" t="s">
        <v>138</v>
      </c>
      <c r="AW554" s="14" t="s">
        <v>32</v>
      </c>
      <c r="AX554" s="14" t="s">
        <v>76</v>
      </c>
      <c r="AY554" s="262" t="s">
        <v>137</v>
      </c>
    </row>
    <row r="555" s="15" customFormat="1">
      <c r="A555" s="15"/>
      <c r="B555" s="263"/>
      <c r="C555" s="264"/>
      <c r="D555" s="242" t="s">
        <v>147</v>
      </c>
      <c r="E555" s="265" t="s">
        <v>1</v>
      </c>
      <c r="F555" s="266" t="s">
        <v>151</v>
      </c>
      <c r="G555" s="264"/>
      <c r="H555" s="267">
        <v>5.5199999999999996</v>
      </c>
      <c r="I555" s="268"/>
      <c r="J555" s="264"/>
      <c r="K555" s="264"/>
      <c r="L555" s="269"/>
      <c r="M555" s="270"/>
      <c r="N555" s="271"/>
      <c r="O555" s="271"/>
      <c r="P555" s="271"/>
      <c r="Q555" s="271"/>
      <c r="R555" s="271"/>
      <c r="S555" s="271"/>
      <c r="T555" s="272"/>
      <c r="U555" s="15"/>
      <c r="V555" s="15"/>
      <c r="W555" s="15"/>
      <c r="X555" s="15"/>
      <c r="Y555" s="15"/>
      <c r="Z555" s="15"/>
      <c r="AA555" s="15"/>
      <c r="AB555" s="15"/>
      <c r="AC555" s="15"/>
      <c r="AD555" s="15"/>
      <c r="AE555" s="15"/>
      <c r="AT555" s="273" t="s">
        <v>147</v>
      </c>
      <c r="AU555" s="273" t="s">
        <v>85</v>
      </c>
      <c r="AV555" s="15" t="s">
        <v>145</v>
      </c>
      <c r="AW555" s="15" t="s">
        <v>32</v>
      </c>
      <c r="AX555" s="15" t="s">
        <v>83</v>
      </c>
      <c r="AY555" s="273" t="s">
        <v>137</v>
      </c>
    </row>
    <row r="556" s="2" customFormat="1" ht="33" customHeight="1">
      <c r="A556" s="39"/>
      <c r="B556" s="40"/>
      <c r="C556" s="227" t="s">
        <v>669</v>
      </c>
      <c r="D556" s="227" t="s">
        <v>140</v>
      </c>
      <c r="E556" s="228" t="s">
        <v>670</v>
      </c>
      <c r="F556" s="229" t="s">
        <v>671</v>
      </c>
      <c r="G556" s="230" t="s">
        <v>162</v>
      </c>
      <c r="H556" s="231">
        <v>2.2999999999999998</v>
      </c>
      <c r="I556" s="232"/>
      <c r="J556" s="233">
        <f>ROUND(I556*H556,2)</f>
        <v>0</v>
      </c>
      <c r="K556" s="229" t="s">
        <v>144</v>
      </c>
      <c r="L556" s="45"/>
      <c r="M556" s="234" t="s">
        <v>1</v>
      </c>
      <c r="N556" s="235" t="s">
        <v>41</v>
      </c>
      <c r="O556" s="92"/>
      <c r="P556" s="236">
        <f>O556*H556</f>
        <v>0</v>
      </c>
      <c r="Q556" s="236">
        <v>0.0040099999999999997</v>
      </c>
      <c r="R556" s="236">
        <f>Q556*H556</f>
        <v>0.0092229999999999986</v>
      </c>
      <c r="S556" s="236">
        <v>0</v>
      </c>
      <c r="T556" s="237">
        <f>S556*H556</f>
        <v>0</v>
      </c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R556" s="238" t="s">
        <v>230</v>
      </c>
      <c r="AT556" s="238" t="s">
        <v>140</v>
      </c>
      <c r="AU556" s="238" t="s">
        <v>85</v>
      </c>
      <c r="AY556" s="18" t="s">
        <v>137</v>
      </c>
      <c r="BE556" s="239">
        <f>IF(N556="základní",J556,0)</f>
        <v>0</v>
      </c>
      <c r="BF556" s="239">
        <f>IF(N556="snížená",J556,0)</f>
        <v>0</v>
      </c>
      <c r="BG556" s="239">
        <f>IF(N556="zákl. přenesená",J556,0)</f>
        <v>0</v>
      </c>
      <c r="BH556" s="239">
        <f>IF(N556="sníž. přenesená",J556,0)</f>
        <v>0</v>
      </c>
      <c r="BI556" s="239">
        <f>IF(N556="nulová",J556,0)</f>
        <v>0</v>
      </c>
      <c r="BJ556" s="18" t="s">
        <v>83</v>
      </c>
      <c r="BK556" s="239">
        <f>ROUND(I556*H556,2)</f>
        <v>0</v>
      </c>
      <c r="BL556" s="18" t="s">
        <v>230</v>
      </c>
      <c r="BM556" s="238" t="s">
        <v>672</v>
      </c>
    </row>
    <row r="557" s="13" customFormat="1">
      <c r="A557" s="13"/>
      <c r="B557" s="240"/>
      <c r="C557" s="241"/>
      <c r="D557" s="242" t="s">
        <v>147</v>
      </c>
      <c r="E557" s="243" t="s">
        <v>1</v>
      </c>
      <c r="F557" s="244" t="s">
        <v>673</v>
      </c>
      <c r="G557" s="241"/>
      <c r="H557" s="245">
        <v>2.2999999999999998</v>
      </c>
      <c r="I557" s="246"/>
      <c r="J557" s="241"/>
      <c r="K557" s="241"/>
      <c r="L557" s="247"/>
      <c r="M557" s="248"/>
      <c r="N557" s="249"/>
      <c r="O557" s="249"/>
      <c r="P557" s="249"/>
      <c r="Q557" s="249"/>
      <c r="R557" s="249"/>
      <c r="S557" s="249"/>
      <c r="T557" s="250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51" t="s">
        <v>147</v>
      </c>
      <c r="AU557" s="251" t="s">
        <v>85</v>
      </c>
      <c r="AV557" s="13" t="s">
        <v>85</v>
      </c>
      <c r="AW557" s="13" t="s">
        <v>32</v>
      </c>
      <c r="AX557" s="13" t="s">
        <v>76</v>
      </c>
      <c r="AY557" s="251" t="s">
        <v>137</v>
      </c>
    </row>
    <row r="558" s="14" customFormat="1">
      <c r="A558" s="14"/>
      <c r="B558" s="252"/>
      <c r="C558" s="253"/>
      <c r="D558" s="242" t="s">
        <v>147</v>
      </c>
      <c r="E558" s="254" t="s">
        <v>1</v>
      </c>
      <c r="F558" s="255" t="s">
        <v>150</v>
      </c>
      <c r="G558" s="253"/>
      <c r="H558" s="256">
        <v>2.2999999999999998</v>
      </c>
      <c r="I558" s="257"/>
      <c r="J558" s="253"/>
      <c r="K558" s="253"/>
      <c r="L558" s="258"/>
      <c r="M558" s="259"/>
      <c r="N558" s="260"/>
      <c r="O558" s="260"/>
      <c r="P558" s="260"/>
      <c r="Q558" s="260"/>
      <c r="R558" s="260"/>
      <c r="S558" s="260"/>
      <c r="T558" s="261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62" t="s">
        <v>147</v>
      </c>
      <c r="AU558" s="262" t="s">
        <v>85</v>
      </c>
      <c r="AV558" s="14" t="s">
        <v>138</v>
      </c>
      <c r="AW558" s="14" t="s">
        <v>32</v>
      </c>
      <c r="AX558" s="14" t="s">
        <v>76</v>
      </c>
      <c r="AY558" s="262" t="s">
        <v>137</v>
      </c>
    </row>
    <row r="559" s="15" customFormat="1">
      <c r="A559" s="15"/>
      <c r="B559" s="263"/>
      <c r="C559" s="264"/>
      <c r="D559" s="242" t="s">
        <v>147</v>
      </c>
      <c r="E559" s="265" t="s">
        <v>1</v>
      </c>
      <c r="F559" s="266" t="s">
        <v>151</v>
      </c>
      <c r="G559" s="264"/>
      <c r="H559" s="267">
        <v>2.2999999999999998</v>
      </c>
      <c r="I559" s="268"/>
      <c r="J559" s="264"/>
      <c r="K559" s="264"/>
      <c r="L559" s="269"/>
      <c r="M559" s="270"/>
      <c r="N559" s="271"/>
      <c r="O559" s="271"/>
      <c r="P559" s="271"/>
      <c r="Q559" s="271"/>
      <c r="R559" s="271"/>
      <c r="S559" s="271"/>
      <c r="T559" s="272"/>
      <c r="U559" s="15"/>
      <c r="V559" s="15"/>
      <c r="W559" s="15"/>
      <c r="X559" s="15"/>
      <c r="Y559" s="15"/>
      <c r="Z559" s="15"/>
      <c r="AA559" s="15"/>
      <c r="AB559" s="15"/>
      <c r="AC559" s="15"/>
      <c r="AD559" s="15"/>
      <c r="AE559" s="15"/>
      <c r="AT559" s="273" t="s">
        <v>147</v>
      </c>
      <c r="AU559" s="273" t="s">
        <v>85</v>
      </c>
      <c r="AV559" s="15" t="s">
        <v>145</v>
      </c>
      <c r="AW559" s="15" t="s">
        <v>32</v>
      </c>
      <c r="AX559" s="15" t="s">
        <v>83</v>
      </c>
      <c r="AY559" s="273" t="s">
        <v>137</v>
      </c>
    </row>
    <row r="560" s="2" customFormat="1" ht="37.8" customHeight="1">
      <c r="A560" s="39"/>
      <c r="B560" s="40"/>
      <c r="C560" s="227" t="s">
        <v>674</v>
      </c>
      <c r="D560" s="227" t="s">
        <v>140</v>
      </c>
      <c r="E560" s="228" t="s">
        <v>675</v>
      </c>
      <c r="F560" s="229" t="s">
        <v>676</v>
      </c>
      <c r="G560" s="230" t="s">
        <v>524</v>
      </c>
      <c r="H560" s="231">
        <v>4</v>
      </c>
      <c r="I560" s="232"/>
      <c r="J560" s="233">
        <f>ROUND(I560*H560,2)</f>
        <v>0</v>
      </c>
      <c r="K560" s="229" t="s">
        <v>144</v>
      </c>
      <c r="L560" s="45"/>
      <c r="M560" s="234" t="s">
        <v>1</v>
      </c>
      <c r="N560" s="235" t="s">
        <v>41</v>
      </c>
      <c r="O560" s="92"/>
      <c r="P560" s="236">
        <f>O560*H560</f>
        <v>0</v>
      </c>
      <c r="Q560" s="236">
        <v>0</v>
      </c>
      <c r="R560" s="236">
        <f>Q560*H560</f>
        <v>0</v>
      </c>
      <c r="S560" s="236">
        <v>0</v>
      </c>
      <c r="T560" s="237">
        <f>S560*H560</f>
        <v>0</v>
      </c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R560" s="238" t="s">
        <v>230</v>
      </c>
      <c r="AT560" s="238" t="s">
        <v>140</v>
      </c>
      <c r="AU560" s="238" t="s">
        <v>85</v>
      </c>
      <c r="AY560" s="18" t="s">
        <v>137</v>
      </c>
      <c r="BE560" s="239">
        <f>IF(N560="základní",J560,0)</f>
        <v>0</v>
      </c>
      <c r="BF560" s="239">
        <f>IF(N560="snížená",J560,0)</f>
        <v>0</v>
      </c>
      <c r="BG560" s="239">
        <f>IF(N560="zákl. přenesená",J560,0)</f>
        <v>0</v>
      </c>
      <c r="BH560" s="239">
        <f>IF(N560="sníž. přenesená",J560,0)</f>
        <v>0</v>
      </c>
      <c r="BI560" s="239">
        <f>IF(N560="nulová",J560,0)</f>
        <v>0</v>
      </c>
      <c r="BJ560" s="18" t="s">
        <v>83</v>
      </c>
      <c r="BK560" s="239">
        <f>ROUND(I560*H560,2)</f>
        <v>0</v>
      </c>
      <c r="BL560" s="18" t="s">
        <v>230</v>
      </c>
      <c r="BM560" s="238" t="s">
        <v>677</v>
      </c>
    </row>
    <row r="561" s="2" customFormat="1" ht="33" customHeight="1">
      <c r="A561" s="39"/>
      <c r="B561" s="40"/>
      <c r="C561" s="227" t="s">
        <v>678</v>
      </c>
      <c r="D561" s="227" t="s">
        <v>140</v>
      </c>
      <c r="E561" s="228" t="s">
        <v>679</v>
      </c>
      <c r="F561" s="229" t="s">
        <v>680</v>
      </c>
      <c r="G561" s="230" t="s">
        <v>162</v>
      </c>
      <c r="H561" s="231">
        <v>3.3999999999999999</v>
      </c>
      <c r="I561" s="232"/>
      <c r="J561" s="233">
        <f>ROUND(I561*H561,2)</f>
        <v>0</v>
      </c>
      <c r="K561" s="229" t="s">
        <v>1</v>
      </c>
      <c r="L561" s="45"/>
      <c r="M561" s="234" t="s">
        <v>1</v>
      </c>
      <c r="N561" s="235" t="s">
        <v>41</v>
      </c>
      <c r="O561" s="92"/>
      <c r="P561" s="236">
        <f>O561*H561</f>
        <v>0</v>
      </c>
      <c r="Q561" s="236">
        <v>0.0015100000000000001</v>
      </c>
      <c r="R561" s="236">
        <f>Q561*H561</f>
        <v>0.0051339999999999997</v>
      </c>
      <c r="S561" s="236">
        <v>0</v>
      </c>
      <c r="T561" s="237">
        <f>S561*H561</f>
        <v>0</v>
      </c>
      <c r="U561" s="39"/>
      <c r="V561" s="39"/>
      <c r="W561" s="39"/>
      <c r="X561" s="39"/>
      <c r="Y561" s="39"/>
      <c r="Z561" s="39"/>
      <c r="AA561" s="39"/>
      <c r="AB561" s="39"/>
      <c r="AC561" s="39"/>
      <c r="AD561" s="39"/>
      <c r="AE561" s="39"/>
      <c r="AR561" s="238" t="s">
        <v>230</v>
      </c>
      <c r="AT561" s="238" t="s">
        <v>140</v>
      </c>
      <c r="AU561" s="238" t="s">
        <v>85</v>
      </c>
      <c r="AY561" s="18" t="s">
        <v>137</v>
      </c>
      <c r="BE561" s="239">
        <f>IF(N561="základní",J561,0)</f>
        <v>0</v>
      </c>
      <c r="BF561" s="239">
        <f>IF(N561="snížená",J561,0)</f>
        <v>0</v>
      </c>
      <c r="BG561" s="239">
        <f>IF(N561="zákl. přenesená",J561,0)</f>
        <v>0</v>
      </c>
      <c r="BH561" s="239">
        <f>IF(N561="sníž. přenesená",J561,0)</f>
        <v>0</v>
      </c>
      <c r="BI561" s="239">
        <f>IF(N561="nulová",J561,0)</f>
        <v>0</v>
      </c>
      <c r="BJ561" s="18" t="s">
        <v>83</v>
      </c>
      <c r="BK561" s="239">
        <f>ROUND(I561*H561,2)</f>
        <v>0</v>
      </c>
      <c r="BL561" s="18" t="s">
        <v>230</v>
      </c>
      <c r="BM561" s="238" t="s">
        <v>681</v>
      </c>
    </row>
    <row r="562" s="13" customFormat="1">
      <c r="A562" s="13"/>
      <c r="B562" s="240"/>
      <c r="C562" s="241"/>
      <c r="D562" s="242" t="s">
        <v>147</v>
      </c>
      <c r="E562" s="243" t="s">
        <v>1</v>
      </c>
      <c r="F562" s="244" t="s">
        <v>682</v>
      </c>
      <c r="G562" s="241"/>
      <c r="H562" s="245">
        <v>3.3999999999999999</v>
      </c>
      <c r="I562" s="246"/>
      <c r="J562" s="241"/>
      <c r="K562" s="241"/>
      <c r="L562" s="247"/>
      <c r="M562" s="248"/>
      <c r="N562" s="249"/>
      <c r="O562" s="249"/>
      <c r="P562" s="249"/>
      <c r="Q562" s="249"/>
      <c r="R562" s="249"/>
      <c r="S562" s="249"/>
      <c r="T562" s="250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51" t="s">
        <v>147</v>
      </c>
      <c r="AU562" s="251" t="s">
        <v>85</v>
      </c>
      <c r="AV562" s="13" t="s">
        <v>85</v>
      </c>
      <c r="AW562" s="13" t="s">
        <v>32</v>
      </c>
      <c r="AX562" s="13" t="s">
        <v>76</v>
      </c>
      <c r="AY562" s="251" t="s">
        <v>137</v>
      </c>
    </row>
    <row r="563" s="14" customFormat="1">
      <c r="A563" s="14"/>
      <c r="B563" s="252"/>
      <c r="C563" s="253"/>
      <c r="D563" s="242" t="s">
        <v>147</v>
      </c>
      <c r="E563" s="254" t="s">
        <v>1</v>
      </c>
      <c r="F563" s="255" t="s">
        <v>150</v>
      </c>
      <c r="G563" s="253"/>
      <c r="H563" s="256">
        <v>3.3999999999999999</v>
      </c>
      <c r="I563" s="257"/>
      <c r="J563" s="253"/>
      <c r="K563" s="253"/>
      <c r="L563" s="258"/>
      <c r="M563" s="259"/>
      <c r="N563" s="260"/>
      <c r="O563" s="260"/>
      <c r="P563" s="260"/>
      <c r="Q563" s="260"/>
      <c r="R563" s="260"/>
      <c r="S563" s="260"/>
      <c r="T563" s="261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62" t="s">
        <v>147</v>
      </c>
      <c r="AU563" s="262" t="s">
        <v>85</v>
      </c>
      <c r="AV563" s="14" t="s">
        <v>138</v>
      </c>
      <c r="AW563" s="14" t="s">
        <v>32</v>
      </c>
      <c r="AX563" s="14" t="s">
        <v>76</v>
      </c>
      <c r="AY563" s="262" t="s">
        <v>137</v>
      </c>
    </row>
    <row r="564" s="15" customFormat="1">
      <c r="A564" s="15"/>
      <c r="B564" s="263"/>
      <c r="C564" s="264"/>
      <c r="D564" s="242" t="s">
        <v>147</v>
      </c>
      <c r="E564" s="265" t="s">
        <v>1</v>
      </c>
      <c r="F564" s="266" t="s">
        <v>151</v>
      </c>
      <c r="G564" s="264"/>
      <c r="H564" s="267">
        <v>3.3999999999999999</v>
      </c>
      <c r="I564" s="268"/>
      <c r="J564" s="264"/>
      <c r="K564" s="264"/>
      <c r="L564" s="269"/>
      <c r="M564" s="270"/>
      <c r="N564" s="271"/>
      <c r="O564" s="271"/>
      <c r="P564" s="271"/>
      <c r="Q564" s="271"/>
      <c r="R564" s="271"/>
      <c r="S564" s="271"/>
      <c r="T564" s="272"/>
      <c r="U564" s="15"/>
      <c r="V564" s="15"/>
      <c r="W564" s="15"/>
      <c r="X564" s="15"/>
      <c r="Y564" s="15"/>
      <c r="Z564" s="15"/>
      <c r="AA564" s="15"/>
      <c r="AB564" s="15"/>
      <c r="AC564" s="15"/>
      <c r="AD564" s="15"/>
      <c r="AE564" s="15"/>
      <c r="AT564" s="273" t="s">
        <v>147</v>
      </c>
      <c r="AU564" s="273" t="s">
        <v>85</v>
      </c>
      <c r="AV564" s="15" t="s">
        <v>145</v>
      </c>
      <c r="AW564" s="15" t="s">
        <v>32</v>
      </c>
      <c r="AX564" s="15" t="s">
        <v>83</v>
      </c>
      <c r="AY564" s="273" t="s">
        <v>137</v>
      </c>
    </row>
    <row r="565" s="2" customFormat="1" ht="33" customHeight="1">
      <c r="A565" s="39"/>
      <c r="B565" s="40"/>
      <c r="C565" s="227" t="s">
        <v>683</v>
      </c>
      <c r="D565" s="227" t="s">
        <v>140</v>
      </c>
      <c r="E565" s="228" t="s">
        <v>684</v>
      </c>
      <c r="F565" s="229" t="s">
        <v>685</v>
      </c>
      <c r="G565" s="230" t="s">
        <v>162</v>
      </c>
      <c r="H565" s="231">
        <v>1.52</v>
      </c>
      <c r="I565" s="232"/>
      <c r="J565" s="233">
        <f>ROUND(I565*H565,2)</f>
        <v>0</v>
      </c>
      <c r="K565" s="229" t="s">
        <v>1</v>
      </c>
      <c r="L565" s="45"/>
      <c r="M565" s="234" t="s">
        <v>1</v>
      </c>
      <c r="N565" s="235" t="s">
        <v>41</v>
      </c>
      <c r="O565" s="92"/>
      <c r="P565" s="236">
        <f>O565*H565</f>
        <v>0</v>
      </c>
      <c r="Q565" s="236">
        <v>0.00197</v>
      </c>
      <c r="R565" s="236">
        <f>Q565*H565</f>
        <v>0.0029943999999999999</v>
      </c>
      <c r="S565" s="236">
        <v>0</v>
      </c>
      <c r="T565" s="237">
        <f>S565*H565</f>
        <v>0</v>
      </c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R565" s="238" t="s">
        <v>230</v>
      </c>
      <c r="AT565" s="238" t="s">
        <v>140</v>
      </c>
      <c r="AU565" s="238" t="s">
        <v>85</v>
      </c>
      <c r="AY565" s="18" t="s">
        <v>137</v>
      </c>
      <c r="BE565" s="239">
        <f>IF(N565="základní",J565,0)</f>
        <v>0</v>
      </c>
      <c r="BF565" s="239">
        <f>IF(N565="snížená",J565,0)</f>
        <v>0</v>
      </c>
      <c r="BG565" s="239">
        <f>IF(N565="zákl. přenesená",J565,0)</f>
        <v>0</v>
      </c>
      <c r="BH565" s="239">
        <f>IF(N565="sníž. přenesená",J565,0)</f>
        <v>0</v>
      </c>
      <c r="BI565" s="239">
        <f>IF(N565="nulová",J565,0)</f>
        <v>0</v>
      </c>
      <c r="BJ565" s="18" t="s">
        <v>83</v>
      </c>
      <c r="BK565" s="239">
        <f>ROUND(I565*H565,2)</f>
        <v>0</v>
      </c>
      <c r="BL565" s="18" t="s">
        <v>230</v>
      </c>
      <c r="BM565" s="238" t="s">
        <v>686</v>
      </c>
    </row>
    <row r="566" s="13" customFormat="1">
      <c r="A566" s="13"/>
      <c r="B566" s="240"/>
      <c r="C566" s="241"/>
      <c r="D566" s="242" t="s">
        <v>147</v>
      </c>
      <c r="E566" s="243" t="s">
        <v>1</v>
      </c>
      <c r="F566" s="244" t="s">
        <v>687</v>
      </c>
      <c r="G566" s="241"/>
      <c r="H566" s="245">
        <v>1.52</v>
      </c>
      <c r="I566" s="246"/>
      <c r="J566" s="241"/>
      <c r="K566" s="241"/>
      <c r="L566" s="247"/>
      <c r="M566" s="248"/>
      <c r="N566" s="249"/>
      <c r="O566" s="249"/>
      <c r="P566" s="249"/>
      <c r="Q566" s="249"/>
      <c r="R566" s="249"/>
      <c r="S566" s="249"/>
      <c r="T566" s="250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51" t="s">
        <v>147</v>
      </c>
      <c r="AU566" s="251" t="s">
        <v>85</v>
      </c>
      <c r="AV566" s="13" t="s">
        <v>85</v>
      </c>
      <c r="AW566" s="13" t="s">
        <v>32</v>
      </c>
      <c r="AX566" s="13" t="s">
        <v>76</v>
      </c>
      <c r="AY566" s="251" t="s">
        <v>137</v>
      </c>
    </row>
    <row r="567" s="14" customFormat="1">
      <c r="A567" s="14"/>
      <c r="B567" s="252"/>
      <c r="C567" s="253"/>
      <c r="D567" s="242" t="s">
        <v>147</v>
      </c>
      <c r="E567" s="254" t="s">
        <v>1</v>
      </c>
      <c r="F567" s="255" t="s">
        <v>150</v>
      </c>
      <c r="G567" s="253"/>
      <c r="H567" s="256">
        <v>1.52</v>
      </c>
      <c r="I567" s="257"/>
      <c r="J567" s="253"/>
      <c r="K567" s="253"/>
      <c r="L567" s="258"/>
      <c r="M567" s="259"/>
      <c r="N567" s="260"/>
      <c r="O567" s="260"/>
      <c r="P567" s="260"/>
      <c r="Q567" s="260"/>
      <c r="R567" s="260"/>
      <c r="S567" s="260"/>
      <c r="T567" s="261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62" t="s">
        <v>147</v>
      </c>
      <c r="AU567" s="262" t="s">
        <v>85</v>
      </c>
      <c r="AV567" s="14" t="s">
        <v>138</v>
      </c>
      <c r="AW567" s="14" t="s">
        <v>32</v>
      </c>
      <c r="AX567" s="14" t="s">
        <v>76</v>
      </c>
      <c r="AY567" s="262" t="s">
        <v>137</v>
      </c>
    </row>
    <row r="568" s="15" customFormat="1">
      <c r="A568" s="15"/>
      <c r="B568" s="263"/>
      <c r="C568" s="264"/>
      <c r="D568" s="242" t="s">
        <v>147</v>
      </c>
      <c r="E568" s="265" t="s">
        <v>1</v>
      </c>
      <c r="F568" s="266" t="s">
        <v>151</v>
      </c>
      <c r="G568" s="264"/>
      <c r="H568" s="267">
        <v>1.52</v>
      </c>
      <c r="I568" s="268"/>
      <c r="J568" s="264"/>
      <c r="K568" s="264"/>
      <c r="L568" s="269"/>
      <c r="M568" s="270"/>
      <c r="N568" s="271"/>
      <c r="O568" s="271"/>
      <c r="P568" s="271"/>
      <c r="Q568" s="271"/>
      <c r="R568" s="271"/>
      <c r="S568" s="271"/>
      <c r="T568" s="272"/>
      <c r="U568" s="15"/>
      <c r="V568" s="15"/>
      <c r="W568" s="15"/>
      <c r="X568" s="15"/>
      <c r="Y568" s="15"/>
      <c r="Z568" s="15"/>
      <c r="AA568" s="15"/>
      <c r="AB568" s="15"/>
      <c r="AC568" s="15"/>
      <c r="AD568" s="15"/>
      <c r="AE568" s="15"/>
      <c r="AT568" s="273" t="s">
        <v>147</v>
      </c>
      <c r="AU568" s="273" t="s">
        <v>85</v>
      </c>
      <c r="AV568" s="15" t="s">
        <v>145</v>
      </c>
      <c r="AW568" s="15" t="s">
        <v>32</v>
      </c>
      <c r="AX568" s="15" t="s">
        <v>83</v>
      </c>
      <c r="AY568" s="273" t="s">
        <v>137</v>
      </c>
    </row>
    <row r="569" s="2" customFormat="1" ht="33" customHeight="1">
      <c r="A569" s="39"/>
      <c r="B569" s="40"/>
      <c r="C569" s="227" t="s">
        <v>688</v>
      </c>
      <c r="D569" s="227" t="s">
        <v>140</v>
      </c>
      <c r="E569" s="228" t="s">
        <v>689</v>
      </c>
      <c r="F569" s="229" t="s">
        <v>690</v>
      </c>
      <c r="G569" s="230" t="s">
        <v>162</v>
      </c>
      <c r="H569" s="231">
        <v>4.3799999999999999</v>
      </c>
      <c r="I569" s="232"/>
      <c r="J569" s="233">
        <f>ROUND(I569*H569,2)</f>
        <v>0</v>
      </c>
      <c r="K569" s="229" t="s">
        <v>1</v>
      </c>
      <c r="L569" s="45"/>
      <c r="M569" s="234" t="s">
        <v>1</v>
      </c>
      <c r="N569" s="235" t="s">
        <v>41</v>
      </c>
      <c r="O569" s="92"/>
      <c r="P569" s="236">
        <f>O569*H569</f>
        <v>0</v>
      </c>
      <c r="Q569" s="236">
        <v>0.0023800000000000002</v>
      </c>
      <c r="R569" s="236">
        <f>Q569*H569</f>
        <v>0.0104244</v>
      </c>
      <c r="S569" s="236">
        <v>0</v>
      </c>
      <c r="T569" s="237">
        <f>S569*H569</f>
        <v>0</v>
      </c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R569" s="238" t="s">
        <v>230</v>
      </c>
      <c r="AT569" s="238" t="s">
        <v>140</v>
      </c>
      <c r="AU569" s="238" t="s">
        <v>85</v>
      </c>
      <c r="AY569" s="18" t="s">
        <v>137</v>
      </c>
      <c r="BE569" s="239">
        <f>IF(N569="základní",J569,0)</f>
        <v>0</v>
      </c>
      <c r="BF569" s="239">
        <f>IF(N569="snížená",J569,0)</f>
        <v>0</v>
      </c>
      <c r="BG569" s="239">
        <f>IF(N569="zákl. přenesená",J569,0)</f>
        <v>0</v>
      </c>
      <c r="BH569" s="239">
        <f>IF(N569="sníž. přenesená",J569,0)</f>
        <v>0</v>
      </c>
      <c r="BI569" s="239">
        <f>IF(N569="nulová",J569,0)</f>
        <v>0</v>
      </c>
      <c r="BJ569" s="18" t="s">
        <v>83</v>
      </c>
      <c r="BK569" s="239">
        <f>ROUND(I569*H569,2)</f>
        <v>0</v>
      </c>
      <c r="BL569" s="18" t="s">
        <v>230</v>
      </c>
      <c r="BM569" s="238" t="s">
        <v>691</v>
      </c>
    </row>
    <row r="570" s="13" customFormat="1">
      <c r="A570" s="13"/>
      <c r="B570" s="240"/>
      <c r="C570" s="241"/>
      <c r="D570" s="242" t="s">
        <v>147</v>
      </c>
      <c r="E570" s="243" t="s">
        <v>1</v>
      </c>
      <c r="F570" s="244" t="s">
        <v>692</v>
      </c>
      <c r="G570" s="241"/>
      <c r="H570" s="245">
        <v>4.3799999999999999</v>
      </c>
      <c r="I570" s="246"/>
      <c r="J570" s="241"/>
      <c r="K570" s="241"/>
      <c r="L570" s="247"/>
      <c r="M570" s="248"/>
      <c r="N570" s="249"/>
      <c r="O570" s="249"/>
      <c r="P570" s="249"/>
      <c r="Q570" s="249"/>
      <c r="R570" s="249"/>
      <c r="S570" s="249"/>
      <c r="T570" s="250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51" t="s">
        <v>147</v>
      </c>
      <c r="AU570" s="251" t="s">
        <v>85</v>
      </c>
      <c r="AV570" s="13" t="s">
        <v>85</v>
      </c>
      <c r="AW570" s="13" t="s">
        <v>32</v>
      </c>
      <c r="AX570" s="13" t="s">
        <v>76</v>
      </c>
      <c r="AY570" s="251" t="s">
        <v>137</v>
      </c>
    </row>
    <row r="571" s="14" customFormat="1">
      <c r="A571" s="14"/>
      <c r="B571" s="252"/>
      <c r="C571" s="253"/>
      <c r="D571" s="242" t="s">
        <v>147</v>
      </c>
      <c r="E571" s="254" t="s">
        <v>1</v>
      </c>
      <c r="F571" s="255" t="s">
        <v>150</v>
      </c>
      <c r="G571" s="253"/>
      <c r="H571" s="256">
        <v>4.3799999999999999</v>
      </c>
      <c r="I571" s="257"/>
      <c r="J571" s="253"/>
      <c r="K571" s="253"/>
      <c r="L571" s="258"/>
      <c r="M571" s="259"/>
      <c r="N571" s="260"/>
      <c r="O571" s="260"/>
      <c r="P571" s="260"/>
      <c r="Q571" s="260"/>
      <c r="R571" s="260"/>
      <c r="S571" s="260"/>
      <c r="T571" s="261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62" t="s">
        <v>147</v>
      </c>
      <c r="AU571" s="262" t="s">
        <v>85</v>
      </c>
      <c r="AV571" s="14" t="s">
        <v>138</v>
      </c>
      <c r="AW571" s="14" t="s">
        <v>32</v>
      </c>
      <c r="AX571" s="14" t="s">
        <v>76</v>
      </c>
      <c r="AY571" s="262" t="s">
        <v>137</v>
      </c>
    </row>
    <row r="572" s="15" customFormat="1">
      <c r="A572" s="15"/>
      <c r="B572" s="263"/>
      <c r="C572" s="264"/>
      <c r="D572" s="242" t="s">
        <v>147</v>
      </c>
      <c r="E572" s="265" t="s">
        <v>1</v>
      </c>
      <c r="F572" s="266" t="s">
        <v>151</v>
      </c>
      <c r="G572" s="264"/>
      <c r="H572" s="267">
        <v>4.3799999999999999</v>
      </c>
      <c r="I572" s="268"/>
      <c r="J572" s="264"/>
      <c r="K572" s="264"/>
      <c r="L572" s="269"/>
      <c r="M572" s="270"/>
      <c r="N572" s="271"/>
      <c r="O572" s="271"/>
      <c r="P572" s="271"/>
      <c r="Q572" s="271"/>
      <c r="R572" s="271"/>
      <c r="S572" s="271"/>
      <c r="T572" s="272"/>
      <c r="U572" s="15"/>
      <c r="V572" s="15"/>
      <c r="W572" s="15"/>
      <c r="X572" s="15"/>
      <c r="Y572" s="15"/>
      <c r="Z572" s="15"/>
      <c r="AA572" s="15"/>
      <c r="AB572" s="15"/>
      <c r="AC572" s="15"/>
      <c r="AD572" s="15"/>
      <c r="AE572" s="15"/>
      <c r="AT572" s="273" t="s">
        <v>147</v>
      </c>
      <c r="AU572" s="273" t="s">
        <v>85</v>
      </c>
      <c r="AV572" s="15" t="s">
        <v>145</v>
      </c>
      <c r="AW572" s="15" t="s">
        <v>32</v>
      </c>
      <c r="AX572" s="15" t="s">
        <v>83</v>
      </c>
      <c r="AY572" s="273" t="s">
        <v>137</v>
      </c>
    </row>
    <row r="573" s="2" customFormat="1" ht="33" customHeight="1">
      <c r="A573" s="39"/>
      <c r="B573" s="40"/>
      <c r="C573" s="227" t="s">
        <v>693</v>
      </c>
      <c r="D573" s="227" t="s">
        <v>140</v>
      </c>
      <c r="E573" s="228" t="s">
        <v>694</v>
      </c>
      <c r="F573" s="229" t="s">
        <v>695</v>
      </c>
      <c r="G573" s="230" t="s">
        <v>162</v>
      </c>
      <c r="H573" s="231">
        <v>56.700000000000003</v>
      </c>
      <c r="I573" s="232"/>
      <c r="J573" s="233">
        <f>ROUND(I573*H573,2)</f>
        <v>0</v>
      </c>
      <c r="K573" s="229" t="s">
        <v>1</v>
      </c>
      <c r="L573" s="45"/>
      <c r="M573" s="234" t="s">
        <v>1</v>
      </c>
      <c r="N573" s="235" t="s">
        <v>41</v>
      </c>
      <c r="O573" s="92"/>
      <c r="P573" s="236">
        <f>O573*H573</f>
        <v>0</v>
      </c>
      <c r="Q573" s="236">
        <v>0.0023800000000000002</v>
      </c>
      <c r="R573" s="236">
        <f>Q573*H573</f>
        <v>0.13494600000000001</v>
      </c>
      <c r="S573" s="236">
        <v>0</v>
      </c>
      <c r="T573" s="237">
        <f>S573*H573</f>
        <v>0</v>
      </c>
      <c r="U573" s="39"/>
      <c r="V573" s="39"/>
      <c r="W573" s="39"/>
      <c r="X573" s="39"/>
      <c r="Y573" s="39"/>
      <c r="Z573" s="39"/>
      <c r="AA573" s="39"/>
      <c r="AB573" s="39"/>
      <c r="AC573" s="39"/>
      <c r="AD573" s="39"/>
      <c r="AE573" s="39"/>
      <c r="AR573" s="238" t="s">
        <v>230</v>
      </c>
      <c r="AT573" s="238" t="s">
        <v>140</v>
      </c>
      <c r="AU573" s="238" t="s">
        <v>85</v>
      </c>
      <c r="AY573" s="18" t="s">
        <v>137</v>
      </c>
      <c r="BE573" s="239">
        <f>IF(N573="základní",J573,0)</f>
        <v>0</v>
      </c>
      <c r="BF573" s="239">
        <f>IF(N573="snížená",J573,0)</f>
        <v>0</v>
      </c>
      <c r="BG573" s="239">
        <f>IF(N573="zákl. přenesená",J573,0)</f>
        <v>0</v>
      </c>
      <c r="BH573" s="239">
        <f>IF(N573="sníž. přenesená",J573,0)</f>
        <v>0</v>
      </c>
      <c r="BI573" s="239">
        <f>IF(N573="nulová",J573,0)</f>
        <v>0</v>
      </c>
      <c r="BJ573" s="18" t="s">
        <v>83</v>
      </c>
      <c r="BK573" s="239">
        <f>ROUND(I573*H573,2)</f>
        <v>0</v>
      </c>
      <c r="BL573" s="18" t="s">
        <v>230</v>
      </c>
      <c r="BM573" s="238" t="s">
        <v>696</v>
      </c>
    </row>
    <row r="574" s="13" customFormat="1">
      <c r="A574" s="13"/>
      <c r="B574" s="240"/>
      <c r="C574" s="241"/>
      <c r="D574" s="242" t="s">
        <v>147</v>
      </c>
      <c r="E574" s="243" t="s">
        <v>1</v>
      </c>
      <c r="F574" s="244" t="s">
        <v>697</v>
      </c>
      <c r="G574" s="241"/>
      <c r="H574" s="245">
        <v>54.399999999999999</v>
      </c>
      <c r="I574" s="246"/>
      <c r="J574" s="241"/>
      <c r="K574" s="241"/>
      <c r="L574" s="247"/>
      <c r="M574" s="248"/>
      <c r="N574" s="249"/>
      <c r="O574" s="249"/>
      <c r="P574" s="249"/>
      <c r="Q574" s="249"/>
      <c r="R574" s="249"/>
      <c r="S574" s="249"/>
      <c r="T574" s="250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51" t="s">
        <v>147</v>
      </c>
      <c r="AU574" s="251" t="s">
        <v>85</v>
      </c>
      <c r="AV574" s="13" t="s">
        <v>85</v>
      </c>
      <c r="AW574" s="13" t="s">
        <v>32</v>
      </c>
      <c r="AX574" s="13" t="s">
        <v>76</v>
      </c>
      <c r="AY574" s="251" t="s">
        <v>137</v>
      </c>
    </row>
    <row r="575" s="13" customFormat="1">
      <c r="A575" s="13"/>
      <c r="B575" s="240"/>
      <c r="C575" s="241"/>
      <c r="D575" s="242" t="s">
        <v>147</v>
      </c>
      <c r="E575" s="243" t="s">
        <v>1</v>
      </c>
      <c r="F575" s="244" t="s">
        <v>698</v>
      </c>
      <c r="G575" s="241"/>
      <c r="H575" s="245">
        <v>2.2999999999999998</v>
      </c>
      <c r="I575" s="246"/>
      <c r="J575" s="241"/>
      <c r="K575" s="241"/>
      <c r="L575" s="247"/>
      <c r="M575" s="248"/>
      <c r="N575" s="249"/>
      <c r="O575" s="249"/>
      <c r="P575" s="249"/>
      <c r="Q575" s="249"/>
      <c r="R575" s="249"/>
      <c r="S575" s="249"/>
      <c r="T575" s="250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51" t="s">
        <v>147</v>
      </c>
      <c r="AU575" s="251" t="s">
        <v>85</v>
      </c>
      <c r="AV575" s="13" t="s">
        <v>85</v>
      </c>
      <c r="AW575" s="13" t="s">
        <v>32</v>
      </c>
      <c r="AX575" s="13" t="s">
        <v>76</v>
      </c>
      <c r="AY575" s="251" t="s">
        <v>137</v>
      </c>
    </row>
    <row r="576" s="14" customFormat="1">
      <c r="A576" s="14"/>
      <c r="B576" s="252"/>
      <c r="C576" s="253"/>
      <c r="D576" s="242" t="s">
        <v>147</v>
      </c>
      <c r="E576" s="254" t="s">
        <v>1</v>
      </c>
      <c r="F576" s="255" t="s">
        <v>150</v>
      </c>
      <c r="G576" s="253"/>
      <c r="H576" s="256">
        <v>56.700000000000003</v>
      </c>
      <c r="I576" s="257"/>
      <c r="J576" s="253"/>
      <c r="K576" s="253"/>
      <c r="L576" s="258"/>
      <c r="M576" s="259"/>
      <c r="N576" s="260"/>
      <c r="O576" s="260"/>
      <c r="P576" s="260"/>
      <c r="Q576" s="260"/>
      <c r="R576" s="260"/>
      <c r="S576" s="260"/>
      <c r="T576" s="261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62" t="s">
        <v>147</v>
      </c>
      <c r="AU576" s="262" t="s">
        <v>85</v>
      </c>
      <c r="AV576" s="14" t="s">
        <v>138</v>
      </c>
      <c r="AW576" s="14" t="s">
        <v>32</v>
      </c>
      <c r="AX576" s="14" t="s">
        <v>76</v>
      </c>
      <c r="AY576" s="262" t="s">
        <v>137</v>
      </c>
    </row>
    <row r="577" s="15" customFormat="1">
      <c r="A577" s="15"/>
      <c r="B577" s="263"/>
      <c r="C577" s="264"/>
      <c r="D577" s="242" t="s">
        <v>147</v>
      </c>
      <c r="E577" s="265" t="s">
        <v>1</v>
      </c>
      <c r="F577" s="266" t="s">
        <v>151</v>
      </c>
      <c r="G577" s="264"/>
      <c r="H577" s="267">
        <v>56.700000000000003</v>
      </c>
      <c r="I577" s="268"/>
      <c r="J577" s="264"/>
      <c r="K577" s="264"/>
      <c r="L577" s="269"/>
      <c r="M577" s="270"/>
      <c r="N577" s="271"/>
      <c r="O577" s="271"/>
      <c r="P577" s="271"/>
      <c r="Q577" s="271"/>
      <c r="R577" s="271"/>
      <c r="S577" s="271"/>
      <c r="T577" s="272"/>
      <c r="U577" s="15"/>
      <c r="V577" s="15"/>
      <c r="W577" s="15"/>
      <c r="X577" s="15"/>
      <c r="Y577" s="15"/>
      <c r="Z577" s="15"/>
      <c r="AA577" s="15"/>
      <c r="AB577" s="15"/>
      <c r="AC577" s="15"/>
      <c r="AD577" s="15"/>
      <c r="AE577" s="15"/>
      <c r="AT577" s="273" t="s">
        <v>147</v>
      </c>
      <c r="AU577" s="273" t="s">
        <v>85</v>
      </c>
      <c r="AV577" s="15" t="s">
        <v>145</v>
      </c>
      <c r="AW577" s="15" t="s">
        <v>32</v>
      </c>
      <c r="AX577" s="15" t="s">
        <v>83</v>
      </c>
      <c r="AY577" s="273" t="s">
        <v>137</v>
      </c>
    </row>
    <row r="578" s="2" customFormat="1" ht="33" customHeight="1">
      <c r="A578" s="39"/>
      <c r="B578" s="40"/>
      <c r="C578" s="227" t="s">
        <v>699</v>
      </c>
      <c r="D578" s="227" t="s">
        <v>140</v>
      </c>
      <c r="E578" s="228" t="s">
        <v>700</v>
      </c>
      <c r="F578" s="229" t="s">
        <v>701</v>
      </c>
      <c r="G578" s="230" t="s">
        <v>162</v>
      </c>
      <c r="H578" s="231">
        <v>14.199999999999999</v>
      </c>
      <c r="I578" s="232"/>
      <c r="J578" s="233">
        <f>ROUND(I578*H578,2)</f>
        <v>0</v>
      </c>
      <c r="K578" s="229" t="s">
        <v>1</v>
      </c>
      <c r="L578" s="45"/>
      <c r="M578" s="234" t="s">
        <v>1</v>
      </c>
      <c r="N578" s="235" t="s">
        <v>41</v>
      </c>
      <c r="O578" s="92"/>
      <c r="P578" s="236">
        <f>O578*H578</f>
        <v>0</v>
      </c>
      <c r="Q578" s="236">
        <v>0.00149</v>
      </c>
      <c r="R578" s="236">
        <f>Q578*H578</f>
        <v>0.021158</v>
      </c>
      <c r="S578" s="236">
        <v>0</v>
      </c>
      <c r="T578" s="237">
        <f>S578*H578</f>
        <v>0</v>
      </c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R578" s="238" t="s">
        <v>230</v>
      </c>
      <c r="AT578" s="238" t="s">
        <v>140</v>
      </c>
      <c r="AU578" s="238" t="s">
        <v>85</v>
      </c>
      <c r="AY578" s="18" t="s">
        <v>137</v>
      </c>
      <c r="BE578" s="239">
        <f>IF(N578="základní",J578,0)</f>
        <v>0</v>
      </c>
      <c r="BF578" s="239">
        <f>IF(N578="snížená",J578,0)</f>
        <v>0</v>
      </c>
      <c r="BG578" s="239">
        <f>IF(N578="zákl. přenesená",J578,0)</f>
        <v>0</v>
      </c>
      <c r="BH578" s="239">
        <f>IF(N578="sníž. přenesená",J578,0)</f>
        <v>0</v>
      </c>
      <c r="BI578" s="239">
        <f>IF(N578="nulová",J578,0)</f>
        <v>0</v>
      </c>
      <c r="BJ578" s="18" t="s">
        <v>83</v>
      </c>
      <c r="BK578" s="239">
        <f>ROUND(I578*H578,2)</f>
        <v>0</v>
      </c>
      <c r="BL578" s="18" t="s">
        <v>230</v>
      </c>
      <c r="BM578" s="238" t="s">
        <v>702</v>
      </c>
    </row>
    <row r="579" s="13" customFormat="1">
      <c r="A579" s="13"/>
      <c r="B579" s="240"/>
      <c r="C579" s="241"/>
      <c r="D579" s="242" t="s">
        <v>147</v>
      </c>
      <c r="E579" s="243" t="s">
        <v>1</v>
      </c>
      <c r="F579" s="244" t="s">
        <v>703</v>
      </c>
      <c r="G579" s="241"/>
      <c r="H579" s="245">
        <v>14.199999999999999</v>
      </c>
      <c r="I579" s="246"/>
      <c r="J579" s="241"/>
      <c r="K579" s="241"/>
      <c r="L579" s="247"/>
      <c r="M579" s="248"/>
      <c r="N579" s="249"/>
      <c r="O579" s="249"/>
      <c r="P579" s="249"/>
      <c r="Q579" s="249"/>
      <c r="R579" s="249"/>
      <c r="S579" s="249"/>
      <c r="T579" s="250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51" t="s">
        <v>147</v>
      </c>
      <c r="AU579" s="251" t="s">
        <v>85</v>
      </c>
      <c r="AV579" s="13" t="s">
        <v>85</v>
      </c>
      <c r="AW579" s="13" t="s">
        <v>32</v>
      </c>
      <c r="AX579" s="13" t="s">
        <v>76</v>
      </c>
      <c r="AY579" s="251" t="s">
        <v>137</v>
      </c>
    </row>
    <row r="580" s="14" customFormat="1">
      <c r="A580" s="14"/>
      <c r="B580" s="252"/>
      <c r="C580" s="253"/>
      <c r="D580" s="242" t="s">
        <v>147</v>
      </c>
      <c r="E580" s="254" t="s">
        <v>1</v>
      </c>
      <c r="F580" s="255" t="s">
        <v>150</v>
      </c>
      <c r="G580" s="253"/>
      <c r="H580" s="256">
        <v>14.199999999999999</v>
      </c>
      <c r="I580" s="257"/>
      <c r="J580" s="253"/>
      <c r="K580" s="253"/>
      <c r="L580" s="258"/>
      <c r="M580" s="259"/>
      <c r="N580" s="260"/>
      <c r="O580" s="260"/>
      <c r="P580" s="260"/>
      <c r="Q580" s="260"/>
      <c r="R580" s="260"/>
      <c r="S580" s="260"/>
      <c r="T580" s="261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62" t="s">
        <v>147</v>
      </c>
      <c r="AU580" s="262" t="s">
        <v>85</v>
      </c>
      <c r="AV580" s="14" t="s">
        <v>138</v>
      </c>
      <c r="AW580" s="14" t="s">
        <v>32</v>
      </c>
      <c r="AX580" s="14" t="s">
        <v>76</v>
      </c>
      <c r="AY580" s="262" t="s">
        <v>137</v>
      </c>
    </row>
    <row r="581" s="15" customFormat="1">
      <c r="A581" s="15"/>
      <c r="B581" s="263"/>
      <c r="C581" s="264"/>
      <c r="D581" s="242" t="s">
        <v>147</v>
      </c>
      <c r="E581" s="265" t="s">
        <v>1</v>
      </c>
      <c r="F581" s="266" t="s">
        <v>151</v>
      </c>
      <c r="G581" s="264"/>
      <c r="H581" s="267">
        <v>14.199999999999999</v>
      </c>
      <c r="I581" s="268"/>
      <c r="J581" s="264"/>
      <c r="K581" s="264"/>
      <c r="L581" s="269"/>
      <c r="M581" s="270"/>
      <c r="N581" s="271"/>
      <c r="O581" s="271"/>
      <c r="P581" s="271"/>
      <c r="Q581" s="271"/>
      <c r="R581" s="271"/>
      <c r="S581" s="271"/>
      <c r="T581" s="272"/>
      <c r="U581" s="15"/>
      <c r="V581" s="15"/>
      <c r="W581" s="15"/>
      <c r="X581" s="15"/>
      <c r="Y581" s="15"/>
      <c r="Z581" s="15"/>
      <c r="AA581" s="15"/>
      <c r="AB581" s="15"/>
      <c r="AC581" s="15"/>
      <c r="AD581" s="15"/>
      <c r="AE581" s="15"/>
      <c r="AT581" s="273" t="s">
        <v>147</v>
      </c>
      <c r="AU581" s="273" t="s">
        <v>85</v>
      </c>
      <c r="AV581" s="15" t="s">
        <v>145</v>
      </c>
      <c r="AW581" s="15" t="s">
        <v>32</v>
      </c>
      <c r="AX581" s="15" t="s">
        <v>83</v>
      </c>
      <c r="AY581" s="273" t="s">
        <v>137</v>
      </c>
    </row>
    <row r="582" s="2" customFormat="1" ht="33" customHeight="1">
      <c r="A582" s="39"/>
      <c r="B582" s="40"/>
      <c r="C582" s="227" t="s">
        <v>704</v>
      </c>
      <c r="D582" s="227" t="s">
        <v>140</v>
      </c>
      <c r="E582" s="228" t="s">
        <v>705</v>
      </c>
      <c r="F582" s="229" t="s">
        <v>706</v>
      </c>
      <c r="G582" s="230" t="s">
        <v>162</v>
      </c>
      <c r="H582" s="231">
        <v>14.199999999999999</v>
      </c>
      <c r="I582" s="232"/>
      <c r="J582" s="233">
        <f>ROUND(I582*H582,2)</f>
        <v>0</v>
      </c>
      <c r="K582" s="229" t="s">
        <v>1</v>
      </c>
      <c r="L582" s="45"/>
      <c r="M582" s="234" t="s">
        <v>1</v>
      </c>
      <c r="N582" s="235" t="s">
        <v>41</v>
      </c>
      <c r="O582" s="92"/>
      <c r="P582" s="236">
        <f>O582*H582</f>
        <v>0</v>
      </c>
      <c r="Q582" s="236">
        <v>0.0019499999999999999</v>
      </c>
      <c r="R582" s="236">
        <f>Q582*H582</f>
        <v>0.027689999999999996</v>
      </c>
      <c r="S582" s="236">
        <v>0</v>
      </c>
      <c r="T582" s="237">
        <f>S582*H582</f>
        <v>0</v>
      </c>
      <c r="U582" s="39"/>
      <c r="V582" s="39"/>
      <c r="W582" s="39"/>
      <c r="X582" s="39"/>
      <c r="Y582" s="39"/>
      <c r="Z582" s="39"/>
      <c r="AA582" s="39"/>
      <c r="AB582" s="39"/>
      <c r="AC582" s="39"/>
      <c r="AD582" s="39"/>
      <c r="AE582" s="39"/>
      <c r="AR582" s="238" t="s">
        <v>230</v>
      </c>
      <c r="AT582" s="238" t="s">
        <v>140</v>
      </c>
      <c r="AU582" s="238" t="s">
        <v>85</v>
      </c>
      <c r="AY582" s="18" t="s">
        <v>137</v>
      </c>
      <c r="BE582" s="239">
        <f>IF(N582="základní",J582,0)</f>
        <v>0</v>
      </c>
      <c r="BF582" s="239">
        <f>IF(N582="snížená",J582,0)</f>
        <v>0</v>
      </c>
      <c r="BG582" s="239">
        <f>IF(N582="zákl. přenesená",J582,0)</f>
        <v>0</v>
      </c>
      <c r="BH582" s="239">
        <f>IF(N582="sníž. přenesená",J582,0)</f>
        <v>0</v>
      </c>
      <c r="BI582" s="239">
        <f>IF(N582="nulová",J582,0)</f>
        <v>0</v>
      </c>
      <c r="BJ582" s="18" t="s">
        <v>83</v>
      </c>
      <c r="BK582" s="239">
        <f>ROUND(I582*H582,2)</f>
        <v>0</v>
      </c>
      <c r="BL582" s="18" t="s">
        <v>230</v>
      </c>
      <c r="BM582" s="238" t="s">
        <v>707</v>
      </c>
    </row>
    <row r="583" s="13" customFormat="1">
      <c r="A583" s="13"/>
      <c r="B583" s="240"/>
      <c r="C583" s="241"/>
      <c r="D583" s="242" t="s">
        <v>147</v>
      </c>
      <c r="E583" s="243" t="s">
        <v>1</v>
      </c>
      <c r="F583" s="244" t="s">
        <v>708</v>
      </c>
      <c r="G583" s="241"/>
      <c r="H583" s="245">
        <v>14.199999999999999</v>
      </c>
      <c r="I583" s="246"/>
      <c r="J583" s="241"/>
      <c r="K583" s="241"/>
      <c r="L583" s="247"/>
      <c r="M583" s="248"/>
      <c r="N583" s="249"/>
      <c r="O583" s="249"/>
      <c r="P583" s="249"/>
      <c r="Q583" s="249"/>
      <c r="R583" s="249"/>
      <c r="S583" s="249"/>
      <c r="T583" s="250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51" t="s">
        <v>147</v>
      </c>
      <c r="AU583" s="251" t="s">
        <v>85</v>
      </c>
      <c r="AV583" s="13" t="s">
        <v>85</v>
      </c>
      <c r="AW583" s="13" t="s">
        <v>32</v>
      </c>
      <c r="AX583" s="13" t="s">
        <v>76</v>
      </c>
      <c r="AY583" s="251" t="s">
        <v>137</v>
      </c>
    </row>
    <row r="584" s="14" customFormat="1">
      <c r="A584" s="14"/>
      <c r="B584" s="252"/>
      <c r="C584" s="253"/>
      <c r="D584" s="242" t="s">
        <v>147</v>
      </c>
      <c r="E584" s="254" t="s">
        <v>1</v>
      </c>
      <c r="F584" s="255" t="s">
        <v>150</v>
      </c>
      <c r="G584" s="253"/>
      <c r="H584" s="256">
        <v>14.199999999999999</v>
      </c>
      <c r="I584" s="257"/>
      <c r="J584" s="253"/>
      <c r="K584" s="253"/>
      <c r="L584" s="258"/>
      <c r="M584" s="259"/>
      <c r="N584" s="260"/>
      <c r="O584" s="260"/>
      <c r="P584" s="260"/>
      <c r="Q584" s="260"/>
      <c r="R584" s="260"/>
      <c r="S584" s="260"/>
      <c r="T584" s="261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62" t="s">
        <v>147</v>
      </c>
      <c r="AU584" s="262" t="s">
        <v>85</v>
      </c>
      <c r="AV584" s="14" t="s">
        <v>138</v>
      </c>
      <c r="AW584" s="14" t="s">
        <v>32</v>
      </c>
      <c r="AX584" s="14" t="s">
        <v>76</v>
      </c>
      <c r="AY584" s="262" t="s">
        <v>137</v>
      </c>
    </row>
    <row r="585" s="15" customFormat="1">
      <c r="A585" s="15"/>
      <c r="B585" s="263"/>
      <c r="C585" s="264"/>
      <c r="D585" s="242" t="s">
        <v>147</v>
      </c>
      <c r="E585" s="265" t="s">
        <v>1</v>
      </c>
      <c r="F585" s="266" t="s">
        <v>151</v>
      </c>
      <c r="G585" s="264"/>
      <c r="H585" s="267">
        <v>14.199999999999999</v>
      </c>
      <c r="I585" s="268"/>
      <c r="J585" s="264"/>
      <c r="K585" s="264"/>
      <c r="L585" s="269"/>
      <c r="M585" s="270"/>
      <c r="N585" s="271"/>
      <c r="O585" s="271"/>
      <c r="P585" s="271"/>
      <c r="Q585" s="271"/>
      <c r="R585" s="271"/>
      <c r="S585" s="271"/>
      <c r="T585" s="272"/>
      <c r="U585" s="15"/>
      <c r="V585" s="15"/>
      <c r="W585" s="15"/>
      <c r="X585" s="15"/>
      <c r="Y585" s="15"/>
      <c r="Z585" s="15"/>
      <c r="AA585" s="15"/>
      <c r="AB585" s="15"/>
      <c r="AC585" s="15"/>
      <c r="AD585" s="15"/>
      <c r="AE585" s="15"/>
      <c r="AT585" s="273" t="s">
        <v>147</v>
      </c>
      <c r="AU585" s="273" t="s">
        <v>85</v>
      </c>
      <c r="AV585" s="15" t="s">
        <v>145</v>
      </c>
      <c r="AW585" s="15" t="s">
        <v>32</v>
      </c>
      <c r="AX585" s="15" t="s">
        <v>83</v>
      </c>
      <c r="AY585" s="273" t="s">
        <v>137</v>
      </c>
    </row>
    <row r="586" s="2" customFormat="1" ht="33" customHeight="1">
      <c r="A586" s="39"/>
      <c r="B586" s="40"/>
      <c r="C586" s="227" t="s">
        <v>709</v>
      </c>
      <c r="D586" s="227" t="s">
        <v>140</v>
      </c>
      <c r="E586" s="228" t="s">
        <v>710</v>
      </c>
      <c r="F586" s="229" t="s">
        <v>711</v>
      </c>
      <c r="G586" s="230" t="s">
        <v>154</v>
      </c>
      <c r="H586" s="231">
        <v>2.75</v>
      </c>
      <c r="I586" s="232"/>
      <c r="J586" s="233">
        <f>ROUND(I586*H586,2)</f>
        <v>0</v>
      </c>
      <c r="K586" s="229" t="s">
        <v>144</v>
      </c>
      <c r="L586" s="45"/>
      <c r="M586" s="234" t="s">
        <v>1</v>
      </c>
      <c r="N586" s="235" t="s">
        <v>41</v>
      </c>
      <c r="O586" s="92"/>
      <c r="P586" s="236">
        <f>O586*H586</f>
        <v>0</v>
      </c>
      <c r="Q586" s="236">
        <v>0.0058399999999999997</v>
      </c>
      <c r="R586" s="236">
        <f>Q586*H586</f>
        <v>0.016059999999999998</v>
      </c>
      <c r="S586" s="236">
        <v>0</v>
      </c>
      <c r="T586" s="237">
        <f>S586*H586</f>
        <v>0</v>
      </c>
      <c r="U586" s="39"/>
      <c r="V586" s="39"/>
      <c r="W586" s="39"/>
      <c r="X586" s="39"/>
      <c r="Y586" s="39"/>
      <c r="Z586" s="39"/>
      <c r="AA586" s="39"/>
      <c r="AB586" s="39"/>
      <c r="AC586" s="39"/>
      <c r="AD586" s="39"/>
      <c r="AE586" s="39"/>
      <c r="AR586" s="238" t="s">
        <v>230</v>
      </c>
      <c r="AT586" s="238" t="s">
        <v>140</v>
      </c>
      <c r="AU586" s="238" t="s">
        <v>85</v>
      </c>
      <c r="AY586" s="18" t="s">
        <v>137</v>
      </c>
      <c r="BE586" s="239">
        <f>IF(N586="základní",J586,0)</f>
        <v>0</v>
      </c>
      <c r="BF586" s="239">
        <f>IF(N586="snížená",J586,0)</f>
        <v>0</v>
      </c>
      <c r="BG586" s="239">
        <f>IF(N586="zákl. přenesená",J586,0)</f>
        <v>0</v>
      </c>
      <c r="BH586" s="239">
        <f>IF(N586="sníž. přenesená",J586,0)</f>
        <v>0</v>
      </c>
      <c r="BI586" s="239">
        <f>IF(N586="nulová",J586,0)</f>
        <v>0</v>
      </c>
      <c r="BJ586" s="18" t="s">
        <v>83</v>
      </c>
      <c r="BK586" s="239">
        <f>ROUND(I586*H586,2)</f>
        <v>0</v>
      </c>
      <c r="BL586" s="18" t="s">
        <v>230</v>
      </c>
      <c r="BM586" s="238" t="s">
        <v>712</v>
      </c>
    </row>
    <row r="587" s="16" customFormat="1">
      <c r="A587" s="16"/>
      <c r="B587" s="284"/>
      <c r="C587" s="285"/>
      <c r="D587" s="242" t="s">
        <v>147</v>
      </c>
      <c r="E587" s="286" t="s">
        <v>1</v>
      </c>
      <c r="F587" s="287" t="s">
        <v>713</v>
      </c>
      <c r="G587" s="285"/>
      <c r="H587" s="286" t="s">
        <v>1</v>
      </c>
      <c r="I587" s="288"/>
      <c r="J587" s="285"/>
      <c r="K587" s="285"/>
      <c r="L587" s="289"/>
      <c r="M587" s="290"/>
      <c r="N587" s="291"/>
      <c r="O587" s="291"/>
      <c r="P587" s="291"/>
      <c r="Q587" s="291"/>
      <c r="R587" s="291"/>
      <c r="S587" s="291"/>
      <c r="T587" s="292"/>
      <c r="U587" s="16"/>
      <c r="V587" s="16"/>
      <c r="W587" s="16"/>
      <c r="X587" s="16"/>
      <c r="Y587" s="16"/>
      <c r="Z587" s="16"/>
      <c r="AA587" s="16"/>
      <c r="AB587" s="16"/>
      <c r="AC587" s="16"/>
      <c r="AD587" s="16"/>
      <c r="AE587" s="16"/>
      <c r="AT587" s="293" t="s">
        <v>147</v>
      </c>
      <c r="AU587" s="293" t="s">
        <v>85</v>
      </c>
      <c r="AV587" s="16" t="s">
        <v>83</v>
      </c>
      <c r="AW587" s="16" t="s">
        <v>32</v>
      </c>
      <c r="AX587" s="16" t="s">
        <v>76</v>
      </c>
      <c r="AY587" s="293" t="s">
        <v>137</v>
      </c>
    </row>
    <row r="588" s="13" customFormat="1">
      <c r="A588" s="13"/>
      <c r="B588" s="240"/>
      <c r="C588" s="241"/>
      <c r="D588" s="242" t="s">
        <v>147</v>
      </c>
      <c r="E588" s="243" t="s">
        <v>1</v>
      </c>
      <c r="F588" s="244" t="s">
        <v>624</v>
      </c>
      <c r="G588" s="241"/>
      <c r="H588" s="245">
        <v>1.25</v>
      </c>
      <c r="I588" s="246"/>
      <c r="J588" s="241"/>
      <c r="K588" s="241"/>
      <c r="L588" s="247"/>
      <c r="M588" s="248"/>
      <c r="N588" s="249"/>
      <c r="O588" s="249"/>
      <c r="P588" s="249"/>
      <c r="Q588" s="249"/>
      <c r="R588" s="249"/>
      <c r="S588" s="249"/>
      <c r="T588" s="250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51" t="s">
        <v>147</v>
      </c>
      <c r="AU588" s="251" t="s">
        <v>85</v>
      </c>
      <c r="AV588" s="13" t="s">
        <v>85</v>
      </c>
      <c r="AW588" s="13" t="s">
        <v>32</v>
      </c>
      <c r="AX588" s="13" t="s">
        <v>76</v>
      </c>
      <c r="AY588" s="251" t="s">
        <v>137</v>
      </c>
    </row>
    <row r="589" s="13" customFormat="1">
      <c r="A589" s="13"/>
      <c r="B589" s="240"/>
      <c r="C589" s="241"/>
      <c r="D589" s="242" t="s">
        <v>147</v>
      </c>
      <c r="E589" s="243" t="s">
        <v>1</v>
      </c>
      <c r="F589" s="244" t="s">
        <v>625</v>
      </c>
      <c r="G589" s="241"/>
      <c r="H589" s="245">
        <v>1.5</v>
      </c>
      <c r="I589" s="246"/>
      <c r="J589" s="241"/>
      <c r="K589" s="241"/>
      <c r="L589" s="247"/>
      <c r="M589" s="248"/>
      <c r="N589" s="249"/>
      <c r="O589" s="249"/>
      <c r="P589" s="249"/>
      <c r="Q589" s="249"/>
      <c r="R589" s="249"/>
      <c r="S589" s="249"/>
      <c r="T589" s="250"/>
      <c r="U589" s="13"/>
      <c r="V589" s="13"/>
      <c r="W589" s="13"/>
      <c r="X589" s="13"/>
      <c r="Y589" s="13"/>
      <c r="Z589" s="13"/>
      <c r="AA589" s="13"/>
      <c r="AB589" s="13"/>
      <c r="AC589" s="13"/>
      <c r="AD589" s="13"/>
      <c r="AE589" s="13"/>
      <c r="AT589" s="251" t="s">
        <v>147</v>
      </c>
      <c r="AU589" s="251" t="s">
        <v>85</v>
      </c>
      <c r="AV589" s="13" t="s">
        <v>85</v>
      </c>
      <c r="AW589" s="13" t="s">
        <v>32</v>
      </c>
      <c r="AX589" s="13" t="s">
        <v>76</v>
      </c>
      <c r="AY589" s="251" t="s">
        <v>137</v>
      </c>
    </row>
    <row r="590" s="14" customFormat="1">
      <c r="A590" s="14"/>
      <c r="B590" s="252"/>
      <c r="C590" s="253"/>
      <c r="D590" s="242" t="s">
        <v>147</v>
      </c>
      <c r="E590" s="254" t="s">
        <v>1</v>
      </c>
      <c r="F590" s="255" t="s">
        <v>150</v>
      </c>
      <c r="G590" s="253"/>
      <c r="H590" s="256">
        <v>2.75</v>
      </c>
      <c r="I590" s="257"/>
      <c r="J590" s="253"/>
      <c r="K590" s="253"/>
      <c r="L590" s="258"/>
      <c r="M590" s="259"/>
      <c r="N590" s="260"/>
      <c r="O590" s="260"/>
      <c r="P590" s="260"/>
      <c r="Q590" s="260"/>
      <c r="R590" s="260"/>
      <c r="S590" s="260"/>
      <c r="T590" s="261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62" t="s">
        <v>147</v>
      </c>
      <c r="AU590" s="262" t="s">
        <v>85</v>
      </c>
      <c r="AV590" s="14" t="s">
        <v>138</v>
      </c>
      <c r="AW590" s="14" t="s">
        <v>32</v>
      </c>
      <c r="AX590" s="14" t="s">
        <v>76</v>
      </c>
      <c r="AY590" s="262" t="s">
        <v>137</v>
      </c>
    </row>
    <row r="591" s="15" customFormat="1">
      <c r="A591" s="15"/>
      <c r="B591" s="263"/>
      <c r="C591" s="264"/>
      <c r="D591" s="242" t="s">
        <v>147</v>
      </c>
      <c r="E591" s="265" t="s">
        <v>1</v>
      </c>
      <c r="F591" s="266" t="s">
        <v>151</v>
      </c>
      <c r="G591" s="264"/>
      <c r="H591" s="267">
        <v>2.75</v>
      </c>
      <c r="I591" s="268"/>
      <c r="J591" s="264"/>
      <c r="K591" s="264"/>
      <c r="L591" s="269"/>
      <c r="M591" s="270"/>
      <c r="N591" s="271"/>
      <c r="O591" s="271"/>
      <c r="P591" s="271"/>
      <c r="Q591" s="271"/>
      <c r="R591" s="271"/>
      <c r="S591" s="271"/>
      <c r="T591" s="272"/>
      <c r="U591" s="15"/>
      <c r="V591" s="15"/>
      <c r="W591" s="15"/>
      <c r="X591" s="15"/>
      <c r="Y591" s="15"/>
      <c r="Z591" s="15"/>
      <c r="AA591" s="15"/>
      <c r="AB591" s="15"/>
      <c r="AC591" s="15"/>
      <c r="AD591" s="15"/>
      <c r="AE591" s="15"/>
      <c r="AT591" s="273" t="s">
        <v>147</v>
      </c>
      <c r="AU591" s="273" t="s">
        <v>85</v>
      </c>
      <c r="AV591" s="15" t="s">
        <v>145</v>
      </c>
      <c r="AW591" s="15" t="s">
        <v>32</v>
      </c>
      <c r="AX591" s="15" t="s">
        <v>83</v>
      </c>
      <c r="AY591" s="273" t="s">
        <v>137</v>
      </c>
    </row>
    <row r="592" s="2" customFormat="1" ht="24.15" customHeight="1">
      <c r="A592" s="39"/>
      <c r="B592" s="40"/>
      <c r="C592" s="227" t="s">
        <v>714</v>
      </c>
      <c r="D592" s="227" t="s">
        <v>140</v>
      </c>
      <c r="E592" s="228" t="s">
        <v>715</v>
      </c>
      <c r="F592" s="229" t="s">
        <v>716</v>
      </c>
      <c r="G592" s="230" t="s">
        <v>162</v>
      </c>
      <c r="H592" s="231">
        <v>67.5</v>
      </c>
      <c r="I592" s="232"/>
      <c r="J592" s="233">
        <f>ROUND(I592*H592,2)</f>
        <v>0</v>
      </c>
      <c r="K592" s="229" t="s">
        <v>1</v>
      </c>
      <c r="L592" s="45"/>
      <c r="M592" s="234" t="s">
        <v>1</v>
      </c>
      <c r="N592" s="235" t="s">
        <v>41</v>
      </c>
      <c r="O592" s="92"/>
      <c r="P592" s="236">
        <f>O592*H592</f>
        <v>0</v>
      </c>
      <c r="Q592" s="236">
        <v>0.0028600000000000001</v>
      </c>
      <c r="R592" s="236">
        <f>Q592*H592</f>
        <v>0.19305</v>
      </c>
      <c r="S592" s="236">
        <v>0</v>
      </c>
      <c r="T592" s="237">
        <f>S592*H592</f>
        <v>0</v>
      </c>
      <c r="U592" s="39"/>
      <c r="V592" s="39"/>
      <c r="W592" s="39"/>
      <c r="X592" s="39"/>
      <c r="Y592" s="39"/>
      <c r="Z592" s="39"/>
      <c r="AA592" s="39"/>
      <c r="AB592" s="39"/>
      <c r="AC592" s="39"/>
      <c r="AD592" s="39"/>
      <c r="AE592" s="39"/>
      <c r="AR592" s="238" t="s">
        <v>230</v>
      </c>
      <c r="AT592" s="238" t="s">
        <v>140</v>
      </c>
      <c r="AU592" s="238" t="s">
        <v>85</v>
      </c>
      <c r="AY592" s="18" t="s">
        <v>137</v>
      </c>
      <c r="BE592" s="239">
        <f>IF(N592="základní",J592,0)</f>
        <v>0</v>
      </c>
      <c r="BF592" s="239">
        <f>IF(N592="snížená",J592,0)</f>
        <v>0</v>
      </c>
      <c r="BG592" s="239">
        <f>IF(N592="zákl. přenesená",J592,0)</f>
        <v>0</v>
      </c>
      <c r="BH592" s="239">
        <f>IF(N592="sníž. přenesená",J592,0)</f>
        <v>0</v>
      </c>
      <c r="BI592" s="239">
        <f>IF(N592="nulová",J592,0)</f>
        <v>0</v>
      </c>
      <c r="BJ592" s="18" t="s">
        <v>83</v>
      </c>
      <c r="BK592" s="239">
        <f>ROUND(I592*H592,2)</f>
        <v>0</v>
      </c>
      <c r="BL592" s="18" t="s">
        <v>230</v>
      </c>
      <c r="BM592" s="238" t="s">
        <v>717</v>
      </c>
    </row>
    <row r="593" s="13" customFormat="1">
      <c r="A593" s="13"/>
      <c r="B593" s="240"/>
      <c r="C593" s="241"/>
      <c r="D593" s="242" t="s">
        <v>147</v>
      </c>
      <c r="E593" s="243" t="s">
        <v>1</v>
      </c>
      <c r="F593" s="244" t="s">
        <v>718</v>
      </c>
      <c r="G593" s="241"/>
      <c r="H593" s="245">
        <v>67.5</v>
      </c>
      <c r="I593" s="246"/>
      <c r="J593" s="241"/>
      <c r="K593" s="241"/>
      <c r="L593" s="247"/>
      <c r="M593" s="248"/>
      <c r="N593" s="249"/>
      <c r="O593" s="249"/>
      <c r="P593" s="249"/>
      <c r="Q593" s="249"/>
      <c r="R593" s="249"/>
      <c r="S593" s="249"/>
      <c r="T593" s="250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51" t="s">
        <v>147</v>
      </c>
      <c r="AU593" s="251" t="s">
        <v>85</v>
      </c>
      <c r="AV593" s="13" t="s">
        <v>85</v>
      </c>
      <c r="AW593" s="13" t="s">
        <v>32</v>
      </c>
      <c r="AX593" s="13" t="s">
        <v>76</v>
      </c>
      <c r="AY593" s="251" t="s">
        <v>137</v>
      </c>
    </row>
    <row r="594" s="14" customFormat="1">
      <c r="A594" s="14"/>
      <c r="B594" s="252"/>
      <c r="C594" s="253"/>
      <c r="D594" s="242" t="s">
        <v>147</v>
      </c>
      <c r="E594" s="254" t="s">
        <v>1</v>
      </c>
      <c r="F594" s="255" t="s">
        <v>150</v>
      </c>
      <c r="G594" s="253"/>
      <c r="H594" s="256">
        <v>67.5</v>
      </c>
      <c r="I594" s="257"/>
      <c r="J594" s="253"/>
      <c r="K594" s="253"/>
      <c r="L594" s="258"/>
      <c r="M594" s="259"/>
      <c r="N594" s="260"/>
      <c r="O594" s="260"/>
      <c r="P594" s="260"/>
      <c r="Q594" s="260"/>
      <c r="R594" s="260"/>
      <c r="S594" s="260"/>
      <c r="T594" s="261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62" t="s">
        <v>147</v>
      </c>
      <c r="AU594" s="262" t="s">
        <v>85</v>
      </c>
      <c r="AV594" s="14" t="s">
        <v>138</v>
      </c>
      <c r="AW594" s="14" t="s">
        <v>32</v>
      </c>
      <c r="AX594" s="14" t="s">
        <v>76</v>
      </c>
      <c r="AY594" s="262" t="s">
        <v>137</v>
      </c>
    </row>
    <row r="595" s="15" customFormat="1">
      <c r="A595" s="15"/>
      <c r="B595" s="263"/>
      <c r="C595" s="264"/>
      <c r="D595" s="242" t="s">
        <v>147</v>
      </c>
      <c r="E595" s="265" t="s">
        <v>1</v>
      </c>
      <c r="F595" s="266" t="s">
        <v>151</v>
      </c>
      <c r="G595" s="264"/>
      <c r="H595" s="267">
        <v>67.5</v>
      </c>
      <c r="I595" s="268"/>
      <c r="J595" s="264"/>
      <c r="K595" s="264"/>
      <c r="L595" s="269"/>
      <c r="M595" s="270"/>
      <c r="N595" s="271"/>
      <c r="O595" s="271"/>
      <c r="P595" s="271"/>
      <c r="Q595" s="271"/>
      <c r="R595" s="271"/>
      <c r="S595" s="271"/>
      <c r="T595" s="272"/>
      <c r="U595" s="15"/>
      <c r="V595" s="15"/>
      <c r="W595" s="15"/>
      <c r="X595" s="15"/>
      <c r="Y595" s="15"/>
      <c r="Z595" s="15"/>
      <c r="AA595" s="15"/>
      <c r="AB595" s="15"/>
      <c r="AC595" s="15"/>
      <c r="AD595" s="15"/>
      <c r="AE595" s="15"/>
      <c r="AT595" s="273" t="s">
        <v>147</v>
      </c>
      <c r="AU595" s="273" t="s">
        <v>85</v>
      </c>
      <c r="AV595" s="15" t="s">
        <v>145</v>
      </c>
      <c r="AW595" s="15" t="s">
        <v>32</v>
      </c>
      <c r="AX595" s="15" t="s">
        <v>83</v>
      </c>
      <c r="AY595" s="273" t="s">
        <v>137</v>
      </c>
    </row>
    <row r="596" s="2" customFormat="1" ht="24.15" customHeight="1">
      <c r="A596" s="39"/>
      <c r="B596" s="40"/>
      <c r="C596" s="227" t="s">
        <v>719</v>
      </c>
      <c r="D596" s="227" t="s">
        <v>140</v>
      </c>
      <c r="E596" s="228" t="s">
        <v>720</v>
      </c>
      <c r="F596" s="229" t="s">
        <v>721</v>
      </c>
      <c r="G596" s="230" t="s">
        <v>524</v>
      </c>
      <c r="H596" s="231">
        <v>4</v>
      </c>
      <c r="I596" s="232"/>
      <c r="J596" s="233">
        <f>ROUND(I596*H596,2)</f>
        <v>0</v>
      </c>
      <c r="K596" s="229" t="s">
        <v>1</v>
      </c>
      <c r="L596" s="45"/>
      <c r="M596" s="234" t="s">
        <v>1</v>
      </c>
      <c r="N596" s="235" t="s">
        <v>41</v>
      </c>
      <c r="O596" s="92"/>
      <c r="P596" s="236">
        <f>O596*H596</f>
        <v>0</v>
      </c>
      <c r="Q596" s="236">
        <v>0.00071000000000000002</v>
      </c>
      <c r="R596" s="236">
        <f>Q596*H596</f>
        <v>0.0028400000000000001</v>
      </c>
      <c r="S596" s="236">
        <v>0</v>
      </c>
      <c r="T596" s="237">
        <f>S596*H596</f>
        <v>0</v>
      </c>
      <c r="U596" s="39"/>
      <c r="V596" s="39"/>
      <c r="W596" s="39"/>
      <c r="X596" s="39"/>
      <c r="Y596" s="39"/>
      <c r="Z596" s="39"/>
      <c r="AA596" s="39"/>
      <c r="AB596" s="39"/>
      <c r="AC596" s="39"/>
      <c r="AD596" s="39"/>
      <c r="AE596" s="39"/>
      <c r="AR596" s="238" t="s">
        <v>230</v>
      </c>
      <c r="AT596" s="238" t="s">
        <v>140</v>
      </c>
      <c r="AU596" s="238" t="s">
        <v>85</v>
      </c>
      <c r="AY596" s="18" t="s">
        <v>137</v>
      </c>
      <c r="BE596" s="239">
        <f>IF(N596="základní",J596,0)</f>
        <v>0</v>
      </c>
      <c r="BF596" s="239">
        <f>IF(N596="snížená",J596,0)</f>
        <v>0</v>
      </c>
      <c r="BG596" s="239">
        <f>IF(N596="zákl. přenesená",J596,0)</f>
        <v>0</v>
      </c>
      <c r="BH596" s="239">
        <f>IF(N596="sníž. přenesená",J596,0)</f>
        <v>0</v>
      </c>
      <c r="BI596" s="239">
        <f>IF(N596="nulová",J596,0)</f>
        <v>0</v>
      </c>
      <c r="BJ596" s="18" t="s">
        <v>83</v>
      </c>
      <c r="BK596" s="239">
        <f>ROUND(I596*H596,2)</f>
        <v>0</v>
      </c>
      <c r="BL596" s="18" t="s">
        <v>230</v>
      </c>
      <c r="BM596" s="238" t="s">
        <v>722</v>
      </c>
    </row>
    <row r="597" s="2" customFormat="1" ht="24.15" customHeight="1">
      <c r="A597" s="39"/>
      <c r="B597" s="40"/>
      <c r="C597" s="227" t="s">
        <v>723</v>
      </c>
      <c r="D597" s="227" t="s">
        <v>140</v>
      </c>
      <c r="E597" s="228" t="s">
        <v>724</v>
      </c>
      <c r="F597" s="229" t="s">
        <v>725</v>
      </c>
      <c r="G597" s="230" t="s">
        <v>524</v>
      </c>
      <c r="H597" s="231">
        <v>32</v>
      </c>
      <c r="I597" s="232"/>
      <c r="J597" s="233">
        <f>ROUND(I597*H597,2)</f>
        <v>0</v>
      </c>
      <c r="K597" s="229" t="s">
        <v>1</v>
      </c>
      <c r="L597" s="45"/>
      <c r="M597" s="234" t="s">
        <v>1</v>
      </c>
      <c r="N597" s="235" t="s">
        <v>41</v>
      </c>
      <c r="O597" s="92"/>
      <c r="P597" s="236">
        <f>O597*H597</f>
        <v>0</v>
      </c>
      <c r="Q597" s="236">
        <v>0.00048000000000000001</v>
      </c>
      <c r="R597" s="236">
        <f>Q597*H597</f>
        <v>0.01536</v>
      </c>
      <c r="S597" s="236">
        <v>0</v>
      </c>
      <c r="T597" s="237">
        <f>S597*H597</f>
        <v>0</v>
      </c>
      <c r="U597" s="39"/>
      <c r="V597" s="39"/>
      <c r="W597" s="39"/>
      <c r="X597" s="39"/>
      <c r="Y597" s="39"/>
      <c r="Z597" s="39"/>
      <c r="AA597" s="39"/>
      <c r="AB597" s="39"/>
      <c r="AC597" s="39"/>
      <c r="AD597" s="39"/>
      <c r="AE597" s="39"/>
      <c r="AR597" s="238" t="s">
        <v>230</v>
      </c>
      <c r="AT597" s="238" t="s">
        <v>140</v>
      </c>
      <c r="AU597" s="238" t="s">
        <v>85</v>
      </c>
      <c r="AY597" s="18" t="s">
        <v>137</v>
      </c>
      <c r="BE597" s="239">
        <f>IF(N597="základní",J597,0)</f>
        <v>0</v>
      </c>
      <c r="BF597" s="239">
        <f>IF(N597="snížená",J597,0)</f>
        <v>0</v>
      </c>
      <c r="BG597" s="239">
        <f>IF(N597="zákl. přenesená",J597,0)</f>
        <v>0</v>
      </c>
      <c r="BH597" s="239">
        <f>IF(N597="sníž. přenesená",J597,0)</f>
        <v>0</v>
      </c>
      <c r="BI597" s="239">
        <f>IF(N597="nulová",J597,0)</f>
        <v>0</v>
      </c>
      <c r="BJ597" s="18" t="s">
        <v>83</v>
      </c>
      <c r="BK597" s="239">
        <f>ROUND(I597*H597,2)</f>
        <v>0</v>
      </c>
      <c r="BL597" s="18" t="s">
        <v>230</v>
      </c>
      <c r="BM597" s="238" t="s">
        <v>726</v>
      </c>
    </row>
    <row r="598" s="13" customFormat="1">
      <c r="A598" s="13"/>
      <c r="B598" s="240"/>
      <c r="C598" s="241"/>
      <c r="D598" s="242" t="s">
        <v>147</v>
      </c>
      <c r="E598" s="243" t="s">
        <v>1</v>
      </c>
      <c r="F598" s="244" t="s">
        <v>727</v>
      </c>
      <c r="G598" s="241"/>
      <c r="H598" s="245">
        <v>32</v>
      </c>
      <c r="I598" s="246"/>
      <c r="J598" s="241"/>
      <c r="K598" s="241"/>
      <c r="L598" s="247"/>
      <c r="M598" s="248"/>
      <c r="N598" s="249"/>
      <c r="O598" s="249"/>
      <c r="P598" s="249"/>
      <c r="Q598" s="249"/>
      <c r="R598" s="249"/>
      <c r="S598" s="249"/>
      <c r="T598" s="250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51" t="s">
        <v>147</v>
      </c>
      <c r="AU598" s="251" t="s">
        <v>85</v>
      </c>
      <c r="AV598" s="13" t="s">
        <v>85</v>
      </c>
      <c r="AW598" s="13" t="s">
        <v>32</v>
      </c>
      <c r="AX598" s="13" t="s">
        <v>76</v>
      </c>
      <c r="AY598" s="251" t="s">
        <v>137</v>
      </c>
    </row>
    <row r="599" s="14" customFormat="1">
      <c r="A599" s="14"/>
      <c r="B599" s="252"/>
      <c r="C599" s="253"/>
      <c r="D599" s="242" t="s">
        <v>147</v>
      </c>
      <c r="E599" s="254" t="s">
        <v>1</v>
      </c>
      <c r="F599" s="255" t="s">
        <v>150</v>
      </c>
      <c r="G599" s="253"/>
      <c r="H599" s="256">
        <v>32</v>
      </c>
      <c r="I599" s="257"/>
      <c r="J599" s="253"/>
      <c r="K599" s="253"/>
      <c r="L599" s="258"/>
      <c r="M599" s="259"/>
      <c r="N599" s="260"/>
      <c r="O599" s="260"/>
      <c r="P599" s="260"/>
      <c r="Q599" s="260"/>
      <c r="R599" s="260"/>
      <c r="S599" s="260"/>
      <c r="T599" s="261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62" t="s">
        <v>147</v>
      </c>
      <c r="AU599" s="262" t="s">
        <v>85</v>
      </c>
      <c r="AV599" s="14" t="s">
        <v>138</v>
      </c>
      <c r="AW599" s="14" t="s">
        <v>32</v>
      </c>
      <c r="AX599" s="14" t="s">
        <v>76</v>
      </c>
      <c r="AY599" s="262" t="s">
        <v>137</v>
      </c>
    </row>
    <row r="600" s="15" customFormat="1">
      <c r="A600" s="15"/>
      <c r="B600" s="263"/>
      <c r="C600" s="264"/>
      <c r="D600" s="242" t="s">
        <v>147</v>
      </c>
      <c r="E600" s="265" t="s">
        <v>1</v>
      </c>
      <c r="F600" s="266" t="s">
        <v>151</v>
      </c>
      <c r="G600" s="264"/>
      <c r="H600" s="267">
        <v>32</v>
      </c>
      <c r="I600" s="268"/>
      <c r="J600" s="264"/>
      <c r="K600" s="264"/>
      <c r="L600" s="269"/>
      <c r="M600" s="270"/>
      <c r="N600" s="271"/>
      <c r="O600" s="271"/>
      <c r="P600" s="271"/>
      <c r="Q600" s="271"/>
      <c r="R600" s="271"/>
      <c r="S600" s="271"/>
      <c r="T600" s="272"/>
      <c r="U600" s="15"/>
      <c r="V600" s="15"/>
      <c r="W600" s="15"/>
      <c r="X600" s="15"/>
      <c r="Y600" s="15"/>
      <c r="Z600" s="15"/>
      <c r="AA600" s="15"/>
      <c r="AB600" s="15"/>
      <c r="AC600" s="15"/>
      <c r="AD600" s="15"/>
      <c r="AE600" s="15"/>
      <c r="AT600" s="273" t="s">
        <v>147</v>
      </c>
      <c r="AU600" s="273" t="s">
        <v>85</v>
      </c>
      <c r="AV600" s="15" t="s">
        <v>145</v>
      </c>
      <c r="AW600" s="15" t="s">
        <v>32</v>
      </c>
      <c r="AX600" s="15" t="s">
        <v>83</v>
      </c>
      <c r="AY600" s="273" t="s">
        <v>137</v>
      </c>
    </row>
    <row r="601" s="2" customFormat="1" ht="24.15" customHeight="1">
      <c r="A601" s="39"/>
      <c r="B601" s="40"/>
      <c r="C601" s="227" t="s">
        <v>728</v>
      </c>
      <c r="D601" s="227" t="s">
        <v>140</v>
      </c>
      <c r="E601" s="228" t="s">
        <v>729</v>
      </c>
      <c r="F601" s="229" t="s">
        <v>730</v>
      </c>
      <c r="G601" s="230" t="s">
        <v>490</v>
      </c>
      <c r="H601" s="294"/>
      <c r="I601" s="232"/>
      <c r="J601" s="233">
        <f>ROUND(I601*H601,2)</f>
        <v>0</v>
      </c>
      <c r="K601" s="229" t="s">
        <v>144</v>
      </c>
      <c r="L601" s="45"/>
      <c r="M601" s="234" t="s">
        <v>1</v>
      </c>
      <c r="N601" s="235" t="s">
        <v>41</v>
      </c>
      <c r="O601" s="92"/>
      <c r="P601" s="236">
        <f>O601*H601</f>
        <v>0</v>
      </c>
      <c r="Q601" s="236">
        <v>0</v>
      </c>
      <c r="R601" s="236">
        <f>Q601*H601</f>
        <v>0</v>
      </c>
      <c r="S601" s="236">
        <v>0</v>
      </c>
      <c r="T601" s="237">
        <f>S601*H601</f>
        <v>0</v>
      </c>
      <c r="U601" s="39"/>
      <c r="V601" s="39"/>
      <c r="W601" s="39"/>
      <c r="X601" s="39"/>
      <c r="Y601" s="39"/>
      <c r="Z601" s="39"/>
      <c r="AA601" s="39"/>
      <c r="AB601" s="39"/>
      <c r="AC601" s="39"/>
      <c r="AD601" s="39"/>
      <c r="AE601" s="39"/>
      <c r="AR601" s="238" t="s">
        <v>230</v>
      </c>
      <c r="AT601" s="238" t="s">
        <v>140</v>
      </c>
      <c r="AU601" s="238" t="s">
        <v>85</v>
      </c>
      <c r="AY601" s="18" t="s">
        <v>137</v>
      </c>
      <c r="BE601" s="239">
        <f>IF(N601="základní",J601,0)</f>
        <v>0</v>
      </c>
      <c r="BF601" s="239">
        <f>IF(N601="snížená",J601,0)</f>
        <v>0</v>
      </c>
      <c r="BG601" s="239">
        <f>IF(N601="zákl. přenesená",J601,0)</f>
        <v>0</v>
      </c>
      <c r="BH601" s="239">
        <f>IF(N601="sníž. přenesená",J601,0)</f>
        <v>0</v>
      </c>
      <c r="BI601" s="239">
        <f>IF(N601="nulová",J601,0)</f>
        <v>0</v>
      </c>
      <c r="BJ601" s="18" t="s">
        <v>83</v>
      </c>
      <c r="BK601" s="239">
        <f>ROUND(I601*H601,2)</f>
        <v>0</v>
      </c>
      <c r="BL601" s="18" t="s">
        <v>230</v>
      </c>
      <c r="BM601" s="238" t="s">
        <v>731</v>
      </c>
    </row>
    <row r="602" s="12" customFormat="1" ht="22.8" customHeight="1">
      <c r="A602" s="12"/>
      <c r="B602" s="211"/>
      <c r="C602" s="212"/>
      <c r="D602" s="213" t="s">
        <v>75</v>
      </c>
      <c r="E602" s="225" t="s">
        <v>732</v>
      </c>
      <c r="F602" s="225" t="s">
        <v>733</v>
      </c>
      <c r="G602" s="212"/>
      <c r="H602" s="212"/>
      <c r="I602" s="215"/>
      <c r="J602" s="226">
        <f>BK602</f>
        <v>0</v>
      </c>
      <c r="K602" s="212"/>
      <c r="L602" s="217"/>
      <c r="M602" s="218"/>
      <c r="N602" s="219"/>
      <c r="O602" s="219"/>
      <c r="P602" s="220">
        <f>SUM(P603:P612)</f>
        <v>0</v>
      </c>
      <c r="Q602" s="219"/>
      <c r="R602" s="220">
        <f>SUM(R603:R612)</f>
        <v>0.027172859999999997</v>
      </c>
      <c r="S602" s="219"/>
      <c r="T602" s="221">
        <f>SUM(T603:T612)</f>
        <v>0</v>
      </c>
      <c r="U602" s="12"/>
      <c r="V602" s="12"/>
      <c r="W602" s="12"/>
      <c r="X602" s="12"/>
      <c r="Y602" s="12"/>
      <c r="Z602" s="12"/>
      <c r="AA602" s="12"/>
      <c r="AB602" s="12"/>
      <c r="AC602" s="12"/>
      <c r="AD602" s="12"/>
      <c r="AE602" s="12"/>
      <c r="AR602" s="222" t="s">
        <v>85</v>
      </c>
      <c r="AT602" s="223" t="s">
        <v>75</v>
      </c>
      <c r="AU602" s="223" t="s">
        <v>83</v>
      </c>
      <c r="AY602" s="222" t="s">
        <v>137</v>
      </c>
      <c r="BK602" s="224">
        <f>SUM(BK603:BK612)</f>
        <v>0</v>
      </c>
    </row>
    <row r="603" s="2" customFormat="1" ht="37.8" customHeight="1">
      <c r="A603" s="39"/>
      <c r="B603" s="40"/>
      <c r="C603" s="227" t="s">
        <v>734</v>
      </c>
      <c r="D603" s="227" t="s">
        <v>140</v>
      </c>
      <c r="E603" s="228" t="s">
        <v>735</v>
      </c>
      <c r="F603" s="229" t="s">
        <v>736</v>
      </c>
      <c r="G603" s="230" t="s">
        <v>154</v>
      </c>
      <c r="H603" s="231">
        <v>165.68799999999999</v>
      </c>
      <c r="I603" s="232"/>
      <c r="J603" s="233">
        <f>ROUND(I603*H603,2)</f>
        <v>0</v>
      </c>
      <c r="K603" s="229" t="s">
        <v>144</v>
      </c>
      <c r="L603" s="45"/>
      <c r="M603" s="234" t="s">
        <v>1</v>
      </c>
      <c r="N603" s="235" t="s">
        <v>41</v>
      </c>
      <c r="O603" s="92"/>
      <c r="P603" s="236">
        <f>O603*H603</f>
        <v>0</v>
      </c>
      <c r="Q603" s="236">
        <v>1.0000000000000001E-05</v>
      </c>
      <c r="R603" s="236">
        <f>Q603*H603</f>
        <v>0.0016568800000000001</v>
      </c>
      <c r="S603" s="236">
        <v>0</v>
      </c>
      <c r="T603" s="237">
        <f>S603*H603</f>
        <v>0</v>
      </c>
      <c r="U603" s="39"/>
      <c r="V603" s="39"/>
      <c r="W603" s="39"/>
      <c r="X603" s="39"/>
      <c r="Y603" s="39"/>
      <c r="Z603" s="39"/>
      <c r="AA603" s="39"/>
      <c r="AB603" s="39"/>
      <c r="AC603" s="39"/>
      <c r="AD603" s="39"/>
      <c r="AE603" s="39"/>
      <c r="AR603" s="238" t="s">
        <v>230</v>
      </c>
      <c r="AT603" s="238" t="s">
        <v>140</v>
      </c>
      <c r="AU603" s="238" t="s">
        <v>85</v>
      </c>
      <c r="AY603" s="18" t="s">
        <v>137</v>
      </c>
      <c r="BE603" s="239">
        <f>IF(N603="základní",J603,0)</f>
        <v>0</v>
      </c>
      <c r="BF603" s="239">
        <f>IF(N603="snížená",J603,0)</f>
        <v>0</v>
      </c>
      <c r="BG603" s="239">
        <f>IF(N603="zákl. přenesená",J603,0)</f>
        <v>0</v>
      </c>
      <c r="BH603" s="239">
        <f>IF(N603="sníž. přenesená",J603,0)</f>
        <v>0</v>
      </c>
      <c r="BI603" s="239">
        <f>IF(N603="nulová",J603,0)</f>
        <v>0</v>
      </c>
      <c r="BJ603" s="18" t="s">
        <v>83</v>
      </c>
      <c r="BK603" s="239">
        <f>ROUND(I603*H603,2)</f>
        <v>0</v>
      </c>
      <c r="BL603" s="18" t="s">
        <v>230</v>
      </c>
      <c r="BM603" s="238" t="s">
        <v>737</v>
      </c>
    </row>
    <row r="604" s="13" customFormat="1">
      <c r="A604" s="13"/>
      <c r="B604" s="240"/>
      <c r="C604" s="241"/>
      <c r="D604" s="242" t="s">
        <v>147</v>
      </c>
      <c r="E604" s="243" t="s">
        <v>1</v>
      </c>
      <c r="F604" s="244" t="s">
        <v>595</v>
      </c>
      <c r="G604" s="241"/>
      <c r="H604" s="245">
        <v>57.146999999999998</v>
      </c>
      <c r="I604" s="246"/>
      <c r="J604" s="241"/>
      <c r="K604" s="241"/>
      <c r="L604" s="247"/>
      <c r="M604" s="248"/>
      <c r="N604" s="249"/>
      <c r="O604" s="249"/>
      <c r="P604" s="249"/>
      <c r="Q604" s="249"/>
      <c r="R604" s="249"/>
      <c r="S604" s="249"/>
      <c r="T604" s="250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51" t="s">
        <v>147</v>
      </c>
      <c r="AU604" s="251" t="s">
        <v>85</v>
      </c>
      <c r="AV604" s="13" t="s">
        <v>85</v>
      </c>
      <c r="AW604" s="13" t="s">
        <v>32</v>
      </c>
      <c r="AX604" s="13" t="s">
        <v>76</v>
      </c>
      <c r="AY604" s="251" t="s">
        <v>137</v>
      </c>
    </row>
    <row r="605" s="13" customFormat="1">
      <c r="A605" s="13"/>
      <c r="B605" s="240"/>
      <c r="C605" s="241"/>
      <c r="D605" s="242" t="s">
        <v>147</v>
      </c>
      <c r="E605" s="243" t="s">
        <v>1</v>
      </c>
      <c r="F605" s="244" t="s">
        <v>644</v>
      </c>
      <c r="G605" s="241"/>
      <c r="H605" s="245">
        <v>94.781000000000006</v>
      </c>
      <c r="I605" s="246"/>
      <c r="J605" s="241"/>
      <c r="K605" s="241"/>
      <c r="L605" s="247"/>
      <c r="M605" s="248"/>
      <c r="N605" s="249"/>
      <c r="O605" s="249"/>
      <c r="P605" s="249"/>
      <c r="Q605" s="249"/>
      <c r="R605" s="249"/>
      <c r="S605" s="249"/>
      <c r="T605" s="250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51" t="s">
        <v>147</v>
      </c>
      <c r="AU605" s="251" t="s">
        <v>85</v>
      </c>
      <c r="AV605" s="13" t="s">
        <v>85</v>
      </c>
      <c r="AW605" s="13" t="s">
        <v>32</v>
      </c>
      <c r="AX605" s="13" t="s">
        <v>76</v>
      </c>
      <c r="AY605" s="251" t="s">
        <v>137</v>
      </c>
    </row>
    <row r="606" s="14" customFormat="1">
      <c r="A606" s="14"/>
      <c r="B606" s="252"/>
      <c r="C606" s="253"/>
      <c r="D606" s="242" t="s">
        <v>147</v>
      </c>
      <c r="E606" s="254" t="s">
        <v>1</v>
      </c>
      <c r="F606" s="255" t="s">
        <v>150</v>
      </c>
      <c r="G606" s="253"/>
      <c r="H606" s="256">
        <v>151.928</v>
      </c>
      <c r="I606" s="257"/>
      <c r="J606" s="253"/>
      <c r="K606" s="253"/>
      <c r="L606" s="258"/>
      <c r="M606" s="259"/>
      <c r="N606" s="260"/>
      <c r="O606" s="260"/>
      <c r="P606" s="260"/>
      <c r="Q606" s="260"/>
      <c r="R606" s="260"/>
      <c r="S606" s="260"/>
      <c r="T606" s="261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62" t="s">
        <v>147</v>
      </c>
      <c r="AU606" s="262" t="s">
        <v>85</v>
      </c>
      <c r="AV606" s="14" t="s">
        <v>138</v>
      </c>
      <c r="AW606" s="14" t="s">
        <v>32</v>
      </c>
      <c r="AX606" s="14" t="s">
        <v>76</v>
      </c>
      <c r="AY606" s="262" t="s">
        <v>137</v>
      </c>
    </row>
    <row r="607" s="13" customFormat="1">
      <c r="A607" s="13"/>
      <c r="B607" s="240"/>
      <c r="C607" s="241"/>
      <c r="D607" s="242" t="s">
        <v>147</v>
      </c>
      <c r="E607" s="243" t="s">
        <v>1</v>
      </c>
      <c r="F607" s="244" t="s">
        <v>504</v>
      </c>
      <c r="G607" s="241"/>
      <c r="H607" s="245">
        <v>13.76</v>
      </c>
      <c r="I607" s="246"/>
      <c r="J607" s="241"/>
      <c r="K607" s="241"/>
      <c r="L607" s="247"/>
      <c r="M607" s="248"/>
      <c r="N607" s="249"/>
      <c r="O607" s="249"/>
      <c r="P607" s="249"/>
      <c r="Q607" s="249"/>
      <c r="R607" s="249"/>
      <c r="S607" s="249"/>
      <c r="T607" s="250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51" t="s">
        <v>147</v>
      </c>
      <c r="AU607" s="251" t="s">
        <v>85</v>
      </c>
      <c r="AV607" s="13" t="s">
        <v>85</v>
      </c>
      <c r="AW607" s="13" t="s">
        <v>32</v>
      </c>
      <c r="AX607" s="13" t="s">
        <v>76</v>
      </c>
      <c r="AY607" s="251" t="s">
        <v>137</v>
      </c>
    </row>
    <row r="608" s="14" customFormat="1">
      <c r="A608" s="14"/>
      <c r="B608" s="252"/>
      <c r="C608" s="253"/>
      <c r="D608" s="242" t="s">
        <v>147</v>
      </c>
      <c r="E608" s="254" t="s">
        <v>1</v>
      </c>
      <c r="F608" s="255" t="s">
        <v>150</v>
      </c>
      <c r="G608" s="253"/>
      <c r="H608" s="256">
        <v>13.76</v>
      </c>
      <c r="I608" s="257"/>
      <c r="J608" s="253"/>
      <c r="K608" s="253"/>
      <c r="L608" s="258"/>
      <c r="M608" s="259"/>
      <c r="N608" s="260"/>
      <c r="O608" s="260"/>
      <c r="P608" s="260"/>
      <c r="Q608" s="260"/>
      <c r="R608" s="260"/>
      <c r="S608" s="260"/>
      <c r="T608" s="261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62" t="s">
        <v>147</v>
      </c>
      <c r="AU608" s="262" t="s">
        <v>85</v>
      </c>
      <c r="AV608" s="14" t="s">
        <v>138</v>
      </c>
      <c r="AW608" s="14" t="s">
        <v>32</v>
      </c>
      <c r="AX608" s="14" t="s">
        <v>76</v>
      </c>
      <c r="AY608" s="262" t="s">
        <v>137</v>
      </c>
    </row>
    <row r="609" s="15" customFormat="1">
      <c r="A609" s="15"/>
      <c r="B609" s="263"/>
      <c r="C609" s="264"/>
      <c r="D609" s="242" t="s">
        <v>147</v>
      </c>
      <c r="E609" s="265" t="s">
        <v>1</v>
      </c>
      <c r="F609" s="266" t="s">
        <v>151</v>
      </c>
      <c r="G609" s="264"/>
      <c r="H609" s="267">
        <v>165.68799999999999</v>
      </c>
      <c r="I609" s="268"/>
      <c r="J609" s="264"/>
      <c r="K609" s="264"/>
      <c r="L609" s="269"/>
      <c r="M609" s="270"/>
      <c r="N609" s="271"/>
      <c r="O609" s="271"/>
      <c r="P609" s="271"/>
      <c r="Q609" s="271"/>
      <c r="R609" s="271"/>
      <c r="S609" s="271"/>
      <c r="T609" s="272"/>
      <c r="U609" s="15"/>
      <c r="V609" s="15"/>
      <c r="W609" s="15"/>
      <c r="X609" s="15"/>
      <c r="Y609" s="15"/>
      <c r="Z609" s="15"/>
      <c r="AA609" s="15"/>
      <c r="AB609" s="15"/>
      <c r="AC609" s="15"/>
      <c r="AD609" s="15"/>
      <c r="AE609" s="15"/>
      <c r="AT609" s="273" t="s">
        <v>147</v>
      </c>
      <c r="AU609" s="273" t="s">
        <v>85</v>
      </c>
      <c r="AV609" s="15" t="s">
        <v>145</v>
      </c>
      <c r="AW609" s="15" t="s">
        <v>32</v>
      </c>
      <c r="AX609" s="15" t="s">
        <v>83</v>
      </c>
      <c r="AY609" s="273" t="s">
        <v>137</v>
      </c>
    </row>
    <row r="610" s="2" customFormat="1" ht="37.8" customHeight="1">
      <c r="A610" s="39"/>
      <c r="B610" s="40"/>
      <c r="C610" s="274" t="s">
        <v>738</v>
      </c>
      <c r="D610" s="274" t="s">
        <v>181</v>
      </c>
      <c r="E610" s="275" t="s">
        <v>739</v>
      </c>
      <c r="F610" s="276" t="s">
        <v>740</v>
      </c>
      <c r="G610" s="277" t="s">
        <v>154</v>
      </c>
      <c r="H610" s="278">
        <v>182.25700000000001</v>
      </c>
      <c r="I610" s="279"/>
      <c r="J610" s="280">
        <f>ROUND(I610*H610,2)</f>
        <v>0</v>
      </c>
      <c r="K610" s="276" t="s">
        <v>144</v>
      </c>
      <c r="L610" s="281"/>
      <c r="M610" s="282" t="s">
        <v>1</v>
      </c>
      <c r="N610" s="283" t="s">
        <v>41</v>
      </c>
      <c r="O610" s="92"/>
      <c r="P610" s="236">
        <f>O610*H610</f>
        <v>0</v>
      </c>
      <c r="Q610" s="236">
        <v>0.00013999999999999999</v>
      </c>
      <c r="R610" s="236">
        <f>Q610*H610</f>
        <v>0.025515979999999997</v>
      </c>
      <c r="S610" s="236">
        <v>0</v>
      </c>
      <c r="T610" s="237">
        <f>S610*H610</f>
        <v>0</v>
      </c>
      <c r="U610" s="39"/>
      <c r="V610" s="39"/>
      <c r="W610" s="39"/>
      <c r="X610" s="39"/>
      <c r="Y610" s="39"/>
      <c r="Z610" s="39"/>
      <c r="AA610" s="39"/>
      <c r="AB610" s="39"/>
      <c r="AC610" s="39"/>
      <c r="AD610" s="39"/>
      <c r="AE610" s="39"/>
      <c r="AR610" s="238" t="s">
        <v>306</v>
      </c>
      <c r="AT610" s="238" t="s">
        <v>181</v>
      </c>
      <c r="AU610" s="238" t="s">
        <v>85</v>
      </c>
      <c r="AY610" s="18" t="s">
        <v>137</v>
      </c>
      <c r="BE610" s="239">
        <f>IF(N610="základní",J610,0)</f>
        <v>0</v>
      </c>
      <c r="BF610" s="239">
        <f>IF(N610="snížená",J610,0)</f>
        <v>0</v>
      </c>
      <c r="BG610" s="239">
        <f>IF(N610="zákl. přenesená",J610,0)</f>
        <v>0</v>
      </c>
      <c r="BH610" s="239">
        <f>IF(N610="sníž. přenesená",J610,0)</f>
        <v>0</v>
      </c>
      <c r="BI610" s="239">
        <f>IF(N610="nulová",J610,0)</f>
        <v>0</v>
      </c>
      <c r="BJ610" s="18" t="s">
        <v>83</v>
      </c>
      <c r="BK610" s="239">
        <f>ROUND(I610*H610,2)</f>
        <v>0</v>
      </c>
      <c r="BL610" s="18" t="s">
        <v>230</v>
      </c>
      <c r="BM610" s="238" t="s">
        <v>741</v>
      </c>
    </row>
    <row r="611" s="13" customFormat="1">
      <c r="A611" s="13"/>
      <c r="B611" s="240"/>
      <c r="C611" s="241"/>
      <c r="D611" s="242" t="s">
        <v>147</v>
      </c>
      <c r="E611" s="241"/>
      <c r="F611" s="244" t="s">
        <v>742</v>
      </c>
      <c r="G611" s="241"/>
      <c r="H611" s="245">
        <v>182.25700000000001</v>
      </c>
      <c r="I611" s="246"/>
      <c r="J611" s="241"/>
      <c r="K611" s="241"/>
      <c r="L611" s="247"/>
      <c r="M611" s="248"/>
      <c r="N611" s="249"/>
      <c r="O611" s="249"/>
      <c r="P611" s="249"/>
      <c r="Q611" s="249"/>
      <c r="R611" s="249"/>
      <c r="S611" s="249"/>
      <c r="T611" s="250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51" t="s">
        <v>147</v>
      </c>
      <c r="AU611" s="251" t="s">
        <v>85</v>
      </c>
      <c r="AV611" s="13" t="s">
        <v>85</v>
      </c>
      <c r="AW611" s="13" t="s">
        <v>4</v>
      </c>
      <c r="AX611" s="13" t="s">
        <v>83</v>
      </c>
      <c r="AY611" s="251" t="s">
        <v>137</v>
      </c>
    </row>
    <row r="612" s="2" customFormat="1" ht="24.15" customHeight="1">
      <c r="A612" s="39"/>
      <c r="B612" s="40"/>
      <c r="C612" s="227" t="s">
        <v>743</v>
      </c>
      <c r="D612" s="227" t="s">
        <v>140</v>
      </c>
      <c r="E612" s="228" t="s">
        <v>744</v>
      </c>
      <c r="F612" s="229" t="s">
        <v>745</v>
      </c>
      <c r="G612" s="230" t="s">
        <v>490</v>
      </c>
      <c r="H612" s="294"/>
      <c r="I612" s="232"/>
      <c r="J612" s="233">
        <f>ROUND(I612*H612,2)</f>
        <v>0</v>
      </c>
      <c r="K612" s="229" t="s">
        <v>144</v>
      </c>
      <c r="L612" s="45"/>
      <c r="M612" s="234" t="s">
        <v>1</v>
      </c>
      <c r="N612" s="235" t="s">
        <v>41</v>
      </c>
      <c r="O612" s="92"/>
      <c r="P612" s="236">
        <f>O612*H612</f>
        <v>0</v>
      </c>
      <c r="Q612" s="236">
        <v>0</v>
      </c>
      <c r="R612" s="236">
        <f>Q612*H612</f>
        <v>0</v>
      </c>
      <c r="S612" s="236">
        <v>0</v>
      </c>
      <c r="T612" s="237">
        <f>S612*H612</f>
        <v>0</v>
      </c>
      <c r="U612" s="39"/>
      <c r="V612" s="39"/>
      <c r="W612" s="39"/>
      <c r="X612" s="39"/>
      <c r="Y612" s="39"/>
      <c r="Z612" s="39"/>
      <c r="AA612" s="39"/>
      <c r="AB612" s="39"/>
      <c r="AC612" s="39"/>
      <c r="AD612" s="39"/>
      <c r="AE612" s="39"/>
      <c r="AR612" s="238" t="s">
        <v>230</v>
      </c>
      <c r="AT612" s="238" t="s">
        <v>140</v>
      </c>
      <c r="AU612" s="238" t="s">
        <v>85</v>
      </c>
      <c r="AY612" s="18" t="s">
        <v>137</v>
      </c>
      <c r="BE612" s="239">
        <f>IF(N612="základní",J612,0)</f>
        <v>0</v>
      </c>
      <c r="BF612" s="239">
        <f>IF(N612="snížená",J612,0)</f>
        <v>0</v>
      </c>
      <c r="BG612" s="239">
        <f>IF(N612="zákl. přenesená",J612,0)</f>
        <v>0</v>
      </c>
      <c r="BH612" s="239">
        <f>IF(N612="sníž. přenesená",J612,0)</f>
        <v>0</v>
      </c>
      <c r="BI612" s="239">
        <f>IF(N612="nulová",J612,0)</f>
        <v>0</v>
      </c>
      <c r="BJ612" s="18" t="s">
        <v>83</v>
      </c>
      <c r="BK612" s="239">
        <f>ROUND(I612*H612,2)</f>
        <v>0</v>
      </c>
      <c r="BL612" s="18" t="s">
        <v>230</v>
      </c>
      <c r="BM612" s="238" t="s">
        <v>746</v>
      </c>
    </row>
    <row r="613" s="12" customFormat="1" ht="22.8" customHeight="1">
      <c r="A613" s="12"/>
      <c r="B613" s="211"/>
      <c r="C613" s="212"/>
      <c r="D613" s="213" t="s">
        <v>75</v>
      </c>
      <c r="E613" s="225" t="s">
        <v>747</v>
      </c>
      <c r="F613" s="225" t="s">
        <v>748</v>
      </c>
      <c r="G613" s="212"/>
      <c r="H613" s="212"/>
      <c r="I613" s="215"/>
      <c r="J613" s="226">
        <f>BK613</f>
        <v>0</v>
      </c>
      <c r="K613" s="212"/>
      <c r="L613" s="217"/>
      <c r="M613" s="218"/>
      <c r="N613" s="219"/>
      <c r="O613" s="219"/>
      <c r="P613" s="220">
        <f>SUM(P614:P692)</f>
        <v>0</v>
      </c>
      <c r="Q613" s="219"/>
      <c r="R613" s="220">
        <f>SUM(R614:R692)</f>
        <v>3.4069526800000003</v>
      </c>
      <c r="S613" s="219"/>
      <c r="T613" s="221">
        <f>SUM(T614:T692)</f>
        <v>0.065799999999999997</v>
      </c>
      <c r="U613" s="12"/>
      <c r="V613" s="12"/>
      <c r="W613" s="12"/>
      <c r="X613" s="12"/>
      <c r="Y613" s="12"/>
      <c r="Z613" s="12"/>
      <c r="AA613" s="12"/>
      <c r="AB613" s="12"/>
      <c r="AC613" s="12"/>
      <c r="AD613" s="12"/>
      <c r="AE613" s="12"/>
      <c r="AR613" s="222" t="s">
        <v>85</v>
      </c>
      <c r="AT613" s="223" t="s">
        <v>75</v>
      </c>
      <c r="AU613" s="223" t="s">
        <v>83</v>
      </c>
      <c r="AY613" s="222" t="s">
        <v>137</v>
      </c>
      <c r="BK613" s="224">
        <f>SUM(BK614:BK692)</f>
        <v>0</v>
      </c>
    </row>
    <row r="614" s="2" customFormat="1" ht="16.5" customHeight="1">
      <c r="A614" s="39"/>
      <c r="B614" s="40"/>
      <c r="C614" s="227" t="s">
        <v>749</v>
      </c>
      <c r="D614" s="227" t="s">
        <v>140</v>
      </c>
      <c r="E614" s="228" t="s">
        <v>750</v>
      </c>
      <c r="F614" s="229" t="s">
        <v>751</v>
      </c>
      <c r="G614" s="230" t="s">
        <v>154</v>
      </c>
      <c r="H614" s="231">
        <v>9.8049999999999997</v>
      </c>
      <c r="I614" s="232"/>
      <c r="J614" s="233">
        <f>ROUND(I614*H614,2)</f>
        <v>0</v>
      </c>
      <c r="K614" s="229" t="s">
        <v>144</v>
      </c>
      <c r="L614" s="45"/>
      <c r="M614" s="234" t="s">
        <v>1</v>
      </c>
      <c r="N614" s="235" t="s">
        <v>41</v>
      </c>
      <c r="O614" s="92"/>
      <c r="P614" s="236">
        <f>O614*H614</f>
        <v>0</v>
      </c>
      <c r="Q614" s="236">
        <v>0</v>
      </c>
      <c r="R614" s="236">
        <f>Q614*H614</f>
        <v>0</v>
      </c>
      <c r="S614" s="236">
        <v>0</v>
      </c>
      <c r="T614" s="237">
        <f>S614*H614</f>
        <v>0</v>
      </c>
      <c r="U614" s="39"/>
      <c r="V614" s="39"/>
      <c r="W614" s="39"/>
      <c r="X614" s="39"/>
      <c r="Y614" s="39"/>
      <c r="Z614" s="39"/>
      <c r="AA614" s="39"/>
      <c r="AB614" s="39"/>
      <c r="AC614" s="39"/>
      <c r="AD614" s="39"/>
      <c r="AE614" s="39"/>
      <c r="AR614" s="238" t="s">
        <v>230</v>
      </c>
      <c r="AT614" s="238" t="s">
        <v>140</v>
      </c>
      <c r="AU614" s="238" t="s">
        <v>85</v>
      </c>
      <c r="AY614" s="18" t="s">
        <v>137</v>
      </c>
      <c r="BE614" s="239">
        <f>IF(N614="základní",J614,0)</f>
        <v>0</v>
      </c>
      <c r="BF614" s="239">
        <f>IF(N614="snížená",J614,0)</f>
        <v>0</v>
      </c>
      <c r="BG614" s="239">
        <f>IF(N614="zákl. přenesená",J614,0)</f>
        <v>0</v>
      </c>
      <c r="BH614" s="239">
        <f>IF(N614="sníž. přenesená",J614,0)</f>
        <v>0</v>
      </c>
      <c r="BI614" s="239">
        <f>IF(N614="nulová",J614,0)</f>
        <v>0</v>
      </c>
      <c r="BJ614" s="18" t="s">
        <v>83</v>
      </c>
      <c r="BK614" s="239">
        <f>ROUND(I614*H614,2)</f>
        <v>0</v>
      </c>
      <c r="BL614" s="18" t="s">
        <v>230</v>
      </c>
      <c r="BM614" s="238" t="s">
        <v>752</v>
      </c>
    </row>
    <row r="615" s="13" customFormat="1">
      <c r="A615" s="13"/>
      <c r="B615" s="240"/>
      <c r="C615" s="241"/>
      <c r="D615" s="242" t="s">
        <v>147</v>
      </c>
      <c r="E615" s="243" t="s">
        <v>1</v>
      </c>
      <c r="F615" s="244" t="s">
        <v>753</v>
      </c>
      <c r="G615" s="241"/>
      <c r="H615" s="245">
        <v>9.8049999999999997</v>
      </c>
      <c r="I615" s="246"/>
      <c r="J615" s="241"/>
      <c r="K615" s="241"/>
      <c r="L615" s="247"/>
      <c r="M615" s="248"/>
      <c r="N615" s="249"/>
      <c r="O615" s="249"/>
      <c r="P615" s="249"/>
      <c r="Q615" s="249"/>
      <c r="R615" s="249"/>
      <c r="S615" s="249"/>
      <c r="T615" s="250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51" t="s">
        <v>147</v>
      </c>
      <c r="AU615" s="251" t="s">
        <v>85</v>
      </c>
      <c r="AV615" s="13" t="s">
        <v>85</v>
      </c>
      <c r="AW615" s="13" t="s">
        <v>32</v>
      </c>
      <c r="AX615" s="13" t="s">
        <v>76</v>
      </c>
      <c r="AY615" s="251" t="s">
        <v>137</v>
      </c>
    </row>
    <row r="616" s="14" customFormat="1">
      <c r="A616" s="14"/>
      <c r="B616" s="252"/>
      <c r="C616" s="253"/>
      <c r="D616" s="242" t="s">
        <v>147</v>
      </c>
      <c r="E616" s="254" t="s">
        <v>1</v>
      </c>
      <c r="F616" s="255" t="s">
        <v>150</v>
      </c>
      <c r="G616" s="253"/>
      <c r="H616" s="256">
        <v>9.8049999999999997</v>
      </c>
      <c r="I616" s="257"/>
      <c r="J616" s="253"/>
      <c r="K616" s="253"/>
      <c r="L616" s="258"/>
      <c r="M616" s="259"/>
      <c r="N616" s="260"/>
      <c r="O616" s="260"/>
      <c r="P616" s="260"/>
      <c r="Q616" s="260"/>
      <c r="R616" s="260"/>
      <c r="S616" s="260"/>
      <c r="T616" s="261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62" t="s">
        <v>147</v>
      </c>
      <c r="AU616" s="262" t="s">
        <v>85</v>
      </c>
      <c r="AV616" s="14" t="s">
        <v>138</v>
      </c>
      <c r="AW616" s="14" t="s">
        <v>32</v>
      </c>
      <c r="AX616" s="14" t="s">
        <v>76</v>
      </c>
      <c r="AY616" s="262" t="s">
        <v>137</v>
      </c>
    </row>
    <row r="617" s="15" customFormat="1">
      <c r="A617" s="15"/>
      <c r="B617" s="263"/>
      <c r="C617" s="264"/>
      <c r="D617" s="242" t="s">
        <v>147</v>
      </c>
      <c r="E617" s="265" t="s">
        <v>1</v>
      </c>
      <c r="F617" s="266" t="s">
        <v>151</v>
      </c>
      <c r="G617" s="264"/>
      <c r="H617" s="267">
        <v>9.8049999999999997</v>
      </c>
      <c r="I617" s="268"/>
      <c r="J617" s="264"/>
      <c r="K617" s="264"/>
      <c r="L617" s="269"/>
      <c r="M617" s="270"/>
      <c r="N617" s="271"/>
      <c r="O617" s="271"/>
      <c r="P617" s="271"/>
      <c r="Q617" s="271"/>
      <c r="R617" s="271"/>
      <c r="S617" s="271"/>
      <c r="T617" s="272"/>
      <c r="U617" s="15"/>
      <c r="V617" s="15"/>
      <c r="W617" s="15"/>
      <c r="X617" s="15"/>
      <c r="Y617" s="15"/>
      <c r="Z617" s="15"/>
      <c r="AA617" s="15"/>
      <c r="AB617" s="15"/>
      <c r="AC617" s="15"/>
      <c r="AD617" s="15"/>
      <c r="AE617" s="15"/>
      <c r="AT617" s="273" t="s">
        <v>147</v>
      </c>
      <c r="AU617" s="273" t="s">
        <v>85</v>
      </c>
      <c r="AV617" s="15" t="s">
        <v>145</v>
      </c>
      <c r="AW617" s="15" t="s">
        <v>32</v>
      </c>
      <c r="AX617" s="15" t="s">
        <v>83</v>
      </c>
      <c r="AY617" s="273" t="s">
        <v>137</v>
      </c>
    </row>
    <row r="618" s="2" customFormat="1" ht="24.15" customHeight="1">
      <c r="A618" s="39"/>
      <c r="B618" s="40"/>
      <c r="C618" s="274" t="s">
        <v>754</v>
      </c>
      <c r="D618" s="274" t="s">
        <v>181</v>
      </c>
      <c r="E618" s="275" t="s">
        <v>755</v>
      </c>
      <c r="F618" s="276" t="s">
        <v>756</v>
      </c>
      <c r="G618" s="277" t="s">
        <v>154</v>
      </c>
      <c r="H618" s="278">
        <v>9.8049999999999997</v>
      </c>
      <c r="I618" s="279"/>
      <c r="J618" s="280">
        <f>ROUND(I618*H618,2)</f>
        <v>0</v>
      </c>
      <c r="K618" s="276" t="s">
        <v>1</v>
      </c>
      <c r="L618" s="281"/>
      <c r="M618" s="282" t="s">
        <v>1</v>
      </c>
      <c r="N618" s="283" t="s">
        <v>41</v>
      </c>
      <c r="O618" s="92"/>
      <c r="P618" s="236">
        <f>O618*H618</f>
        <v>0</v>
      </c>
      <c r="Q618" s="236">
        <v>0</v>
      </c>
      <c r="R618" s="236">
        <f>Q618*H618</f>
        <v>0</v>
      </c>
      <c r="S618" s="236">
        <v>0</v>
      </c>
      <c r="T618" s="237">
        <f>S618*H618</f>
        <v>0</v>
      </c>
      <c r="U618" s="39"/>
      <c r="V618" s="39"/>
      <c r="W618" s="39"/>
      <c r="X618" s="39"/>
      <c r="Y618" s="39"/>
      <c r="Z618" s="39"/>
      <c r="AA618" s="39"/>
      <c r="AB618" s="39"/>
      <c r="AC618" s="39"/>
      <c r="AD618" s="39"/>
      <c r="AE618" s="39"/>
      <c r="AR618" s="238" t="s">
        <v>306</v>
      </c>
      <c r="AT618" s="238" t="s">
        <v>181</v>
      </c>
      <c r="AU618" s="238" t="s">
        <v>85</v>
      </c>
      <c r="AY618" s="18" t="s">
        <v>137</v>
      </c>
      <c r="BE618" s="239">
        <f>IF(N618="základní",J618,0)</f>
        <v>0</v>
      </c>
      <c r="BF618" s="239">
        <f>IF(N618="snížená",J618,0)</f>
        <v>0</v>
      </c>
      <c r="BG618" s="239">
        <f>IF(N618="zákl. přenesená",J618,0)</f>
        <v>0</v>
      </c>
      <c r="BH618" s="239">
        <f>IF(N618="sníž. přenesená",J618,0)</f>
        <v>0</v>
      </c>
      <c r="BI618" s="239">
        <f>IF(N618="nulová",J618,0)</f>
        <v>0</v>
      </c>
      <c r="BJ618" s="18" t="s">
        <v>83</v>
      </c>
      <c r="BK618" s="239">
        <f>ROUND(I618*H618,2)</f>
        <v>0</v>
      </c>
      <c r="BL618" s="18" t="s">
        <v>230</v>
      </c>
      <c r="BM618" s="238" t="s">
        <v>757</v>
      </c>
    </row>
    <row r="619" s="2" customFormat="1" ht="24.15" customHeight="1">
      <c r="A619" s="39"/>
      <c r="B619" s="40"/>
      <c r="C619" s="227" t="s">
        <v>758</v>
      </c>
      <c r="D619" s="227" t="s">
        <v>140</v>
      </c>
      <c r="E619" s="228" t="s">
        <v>759</v>
      </c>
      <c r="F619" s="229" t="s">
        <v>760</v>
      </c>
      <c r="G619" s="230" t="s">
        <v>154</v>
      </c>
      <c r="H619" s="231">
        <v>2.2949999999999999</v>
      </c>
      <c r="I619" s="232"/>
      <c r="J619" s="233">
        <f>ROUND(I619*H619,2)</f>
        <v>0</v>
      </c>
      <c r="K619" s="229" t="s">
        <v>144</v>
      </c>
      <c r="L619" s="45"/>
      <c r="M619" s="234" t="s">
        <v>1</v>
      </c>
      <c r="N619" s="235" t="s">
        <v>41</v>
      </c>
      <c r="O619" s="92"/>
      <c r="P619" s="236">
        <f>O619*H619</f>
        <v>0</v>
      </c>
      <c r="Q619" s="236">
        <v>0.00027</v>
      </c>
      <c r="R619" s="236">
        <f>Q619*H619</f>
        <v>0.00061965000000000002</v>
      </c>
      <c r="S619" s="236">
        <v>0</v>
      </c>
      <c r="T619" s="237">
        <f>S619*H619</f>
        <v>0</v>
      </c>
      <c r="U619" s="39"/>
      <c r="V619" s="39"/>
      <c r="W619" s="39"/>
      <c r="X619" s="39"/>
      <c r="Y619" s="39"/>
      <c r="Z619" s="39"/>
      <c r="AA619" s="39"/>
      <c r="AB619" s="39"/>
      <c r="AC619" s="39"/>
      <c r="AD619" s="39"/>
      <c r="AE619" s="39"/>
      <c r="AR619" s="238" t="s">
        <v>230</v>
      </c>
      <c r="AT619" s="238" t="s">
        <v>140</v>
      </c>
      <c r="AU619" s="238" t="s">
        <v>85</v>
      </c>
      <c r="AY619" s="18" t="s">
        <v>137</v>
      </c>
      <c r="BE619" s="239">
        <f>IF(N619="základní",J619,0)</f>
        <v>0</v>
      </c>
      <c r="BF619" s="239">
        <f>IF(N619="snížená",J619,0)</f>
        <v>0</v>
      </c>
      <c r="BG619" s="239">
        <f>IF(N619="zákl. přenesená",J619,0)</f>
        <v>0</v>
      </c>
      <c r="BH619" s="239">
        <f>IF(N619="sníž. přenesená",J619,0)</f>
        <v>0</v>
      </c>
      <c r="BI619" s="239">
        <f>IF(N619="nulová",J619,0)</f>
        <v>0</v>
      </c>
      <c r="BJ619" s="18" t="s">
        <v>83</v>
      </c>
      <c r="BK619" s="239">
        <f>ROUND(I619*H619,2)</f>
        <v>0</v>
      </c>
      <c r="BL619" s="18" t="s">
        <v>230</v>
      </c>
      <c r="BM619" s="238" t="s">
        <v>761</v>
      </c>
    </row>
    <row r="620" s="13" customFormat="1">
      <c r="A620" s="13"/>
      <c r="B620" s="240"/>
      <c r="C620" s="241"/>
      <c r="D620" s="242" t="s">
        <v>147</v>
      </c>
      <c r="E620" s="243" t="s">
        <v>1</v>
      </c>
      <c r="F620" s="244" t="s">
        <v>762</v>
      </c>
      <c r="G620" s="241"/>
      <c r="H620" s="245">
        <v>2.2949999999999999</v>
      </c>
      <c r="I620" s="246"/>
      <c r="J620" s="241"/>
      <c r="K620" s="241"/>
      <c r="L620" s="247"/>
      <c r="M620" s="248"/>
      <c r="N620" s="249"/>
      <c r="O620" s="249"/>
      <c r="P620" s="249"/>
      <c r="Q620" s="249"/>
      <c r="R620" s="249"/>
      <c r="S620" s="249"/>
      <c r="T620" s="250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51" t="s">
        <v>147</v>
      </c>
      <c r="AU620" s="251" t="s">
        <v>85</v>
      </c>
      <c r="AV620" s="13" t="s">
        <v>85</v>
      </c>
      <c r="AW620" s="13" t="s">
        <v>32</v>
      </c>
      <c r="AX620" s="13" t="s">
        <v>76</v>
      </c>
      <c r="AY620" s="251" t="s">
        <v>137</v>
      </c>
    </row>
    <row r="621" s="14" customFormat="1">
      <c r="A621" s="14"/>
      <c r="B621" s="252"/>
      <c r="C621" s="253"/>
      <c r="D621" s="242" t="s">
        <v>147</v>
      </c>
      <c r="E621" s="254" t="s">
        <v>1</v>
      </c>
      <c r="F621" s="255" t="s">
        <v>150</v>
      </c>
      <c r="G621" s="253"/>
      <c r="H621" s="256">
        <v>2.2949999999999999</v>
      </c>
      <c r="I621" s="257"/>
      <c r="J621" s="253"/>
      <c r="K621" s="253"/>
      <c r="L621" s="258"/>
      <c r="M621" s="259"/>
      <c r="N621" s="260"/>
      <c r="O621" s="260"/>
      <c r="P621" s="260"/>
      <c r="Q621" s="260"/>
      <c r="R621" s="260"/>
      <c r="S621" s="260"/>
      <c r="T621" s="261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62" t="s">
        <v>147</v>
      </c>
      <c r="AU621" s="262" t="s">
        <v>85</v>
      </c>
      <c r="AV621" s="14" t="s">
        <v>138</v>
      </c>
      <c r="AW621" s="14" t="s">
        <v>32</v>
      </c>
      <c r="AX621" s="14" t="s">
        <v>76</v>
      </c>
      <c r="AY621" s="262" t="s">
        <v>137</v>
      </c>
    </row>
    <row r="622" s="15" customFormat="1">
      <c r="A622" s="15"/>
      <c r="B622" s="263"/>
      <c r="C622" s="264"/>
      <c r="D622" s="242" t="s">
        <v>147</v>
      </c>
      <c r="E622" s="265" t="s">
        <v>1</v>
      </c>
      <c r="F622" s="266" t="s">
        <v>151</v>
      </c>
      <c r="G622" s="264"/>
      <c r="H622" s="267">
        <v>2.2949999999999999</v>
      </c>
      <c r="I622" s="268"/>
      <c r="J622" s="264"/>
      <c r="K622" s="264"/>
      <c r="L622" s="269"/>
      <c r="M622" s="270"/>
      <c r="N622" s="271"/>
      <c r="O622" s="271"/>
      <c r="P622" s="271"/>
      <c r="Q622" s="271"/>
      <c r="R622" s="271"/>
      <c r="S622" s="271"/>
      <c r="T622" s="272"/>
      <c r="U622" s="15"/>
      <c r="V622" s="15"/>
      <c r="W622" s="15"/>
      <c r="X622" s="15"/>
      <c r="Y622" s="15"/>
      <c r="Z622" s="15"/>
      <c r="AA622" s="15"/>
      <c r="AB622" s="15"/>
      <c r="AC622" s="15"/>
      <c r="AD622" s="15"/>
      <c r="AE622" s="15"/>
      <c r="AT622" s="273" t="s">
        <v>147</v>
      </c>
      <c r="AU622" s="273" t="s">
        <v>85</v>
      </c>
      <c r="AV622" s="15" t="s">
        <v>145</v>
      </c>
      <c r="AW622" s="15" t="s">
        <v>32</v>
      </c>
      <c r="AX622" s="15" t="s">
        <v>83</v>
      </c>
      <c r="AY622" s="273" t="s">
        <v>137</v>
      </c>
    </row>
    <row r="623" s="2" customFormat="1" ht="24.15" customHeight="1">
      <c r="A623" s="39"/>
      <c r="B623" s="40"/>
      <c r="C623" s="274" t="s">
        <v>763</v>
      </c>
      <c r="D623" s="274" t="s">
        <v>181</v>
      </c>
      <c r="E623" s="275" t="s">
        <v>764</v>
      </c>
      <c r="F623" s="276" t="s">
        <v>765</v>
      </c>
      <c r="G623" s="277" t="s">
        <v>154</v>
      </c>
      <c r="H623" s="278">
        <v>2.2949999999999999</v>
      </c>
      <c r="I623" s="279"/>
      <c r="J623" s="280">
        <f>ROUND(I623*H623,2)</f>
        <v>0</v>
      </c>
      <c r="K623" s="276" t="s">
        <v>144</v>
      </c>
      <c r="L623" s="281"/>
      <c r="M623" s="282" t="s">
        <v>1</v>
      </c>
      <c r="N623" s="283" t="s">
        <v>41</v>
      </c>
      <c r="O623" s="92"/>
      <c r="P623" s="236">
        <f>O623*H623</f>
        <v>0</v>
      </c>
      <c r="Q623" s="236">
        <v>0.036810000000000002</v>
      </c>
      <c r="R623" s="236">
        <f>Q623*H623</f>
        <v>0.084478949999999997</v>
      </c>
      <c r="S623" s="236">
        <v>0</v>
      </c>
      <c r="T623" s="237">
        <f>S623*H623</f>
        <v>0</v>
      </c>
      <c r="U623" s="39"/>
      <c r="V623" s="39"/>
      <c r="W623" s="39"/>
      <c r="X623" s="39"/>
      <c r="Y623" s="39"/>
      <c r="Z623" s="39"/>
      <c r="AA623" s="39"/>
      <c r="AB623" s="39"/>
      <c r="AC623" s="39"/>
      <c r="AD623" s="39"/>
      <c r="AE623" s="39"/>
      <c r="AR623" s="238" t="s">
        <v>306</v>
      </c>
      <c r="AT623" s="238" t="s">
        <v>181</v>
      </c>
      <c r="AU623" s="238" t="s">
        <v>85</v>
      </c>
      <c r="AY623" s="18" t="s">
        <v>137</v>
      </c>
      <c r="BE623" s="239">
        <f>IF(N623="základní",J623,0)</f>
        <v>0</v>
      </c>
      <c r="BF623" s="239">
        <f>IF(N623="snížená",J623,0)</f>
        <v>0</v>
      </c>
      <c r="BG623" s="239">
        <f>IF(N623="zákl. přenesená",J623,0)</f>
        <v>0</v>
      </c>
      <c r="BH623" s="239">
        <f>IF(N623="sníž. přenesená",J623,0)</f>
        <v>0</v>
      </c>
      <c r="BI623" s="239">
        <f>IF(N623="nulová",J623,0)</f>
        <v>0</v>
      </c>
      <c r="BJ623" s="18" t="s">
        <v>83</v>
      </c>
      <c r="BK623" s="239">
        <f>ROUND(I623*H623,2)</f>
        <v>0</v>
      </c>
      <c r="BL623" s="18" t="s">
        <v>230</v>
      </c>
      <c r="BM623" s="238" t="s">
        <v>766</v>
      </c>
    </row>
    <row r="624" s="2" customFormat="1" ht="24.15" customHeight="1">
      <c r="A624" s="39"/>
      <c r="B624" s="40"/>
      <c r="C624" s="227" t="s">
        <v>767</v>
      </c>
      <c r="D624" s="227" t="s">
        <v>140</v>
      </c>
      <c r="E624" s="228" t="s">
        <v>768</v>
      </c>
      <c r="F624" s="229" t="s">
        <v>769</v>
      </c>
      <c r="G624" s="230" t="s">
        <v>154</v>
      </c>
      <c r="H624" s="231">
        <v>71.890000000000001</v>
      </c>
      <c r="I624" s="232"/>
      <c r="J624" s="233">
        <f>ROUND(I624*H624,2)</f>
        <v>0</v>
      </c>
      <c r="K624" s="229" t="s">
        <v>144</v>
      </c>
      <c r="L624" s="45"/>
      <c r="M624" s="234" t="s">
        <v>1</v>
      </c>
      <c r="N624" s="235" t="s">
        <v>41</v>
      </c>
      <c r="O624" s="92"/>
      <c r="P624" s="236">
        <f>O624*H624</f>
        <v>0</v>
      </c>
      <c r="Q624" s="236">
        <v>0.00025999999999999998</v>
      </c>
      <c r="R624" s="236">
        <f>Q624*H624</f>
        <v>0.018691399999999997</v>
      </c>
      <c r="S624" s="236">
        <v>0</v>
      </c>
      <c r="T624" s="237">
        <f>S624*H624</f>
        <v>0</v>
      </c>
      <c r="U624" s="39"/>
      <c r="V624" s="39"/>
      <c r="W624" s="39"/>
      <c r="X624" s="39"/>
      <c r="Y624" s="39"/>
      <c r="Z624" s="39"/>
      <c r="AA624" s="39"/>
      <c r="AB624" s="39"/>
      <c r="AC624" s="39"/>
      <c r="AD624" s="39"/>
      <c r="AE624" s="39"/>
      <c r="AR624" s="238" t="s">
        <v>230</v>
      </c>
      <c r="AT624" s="238" t="s">
        <v>140</v>
      </c>
      <c r="AU624" s="238" t="s">
        <v>85</v>
      </c>
      <c r="AY624" s="18" t="s">
        <v>137</v>
      </c>
      <c r="BE624" s="239">
        <f>IF(N624="základní",J624,0)</f>
        <v>0</v>
      </c>
      <c r="BF624" s="239">
        <f>IF(N624="snížená",J624,0)</f>
        <v>0</v>
      </c>
      <c r="BG624" s="239">
        <f>IF(N624="zákl. přenesená",J624,0)</f>
        <v>0</v>
      </c>
      <c r="BH624" s="239">
        <f>IF(N624="sníž. přenesená",J624,0)</f>
        <v>0</v>
      </c>
      <c r="BI624" s="239">
        <f>IF(N624="nulová",J624,0)</f>
        <v>0</v>
      </c>
      <c r="BJ624" s="18" t="s">
        <v>83</v>
      </c>
      <c r="BK624" s="239">
        <f>ROUND(I624*H624,2)</f>
        <v>0</v>
      </c>
      <c r="BL624" s="18" t="s">
        <v>230</v>
      </c>
      <c r="BM624" s="238" t="s">
        <v>770</v>
      </c>
    </row>
    <row r="625" s="13" customFormat="1">
      <c r="A625" s="13"/>
      <c r="B625" s="240"/>
      <c r="C625" s="241"/>
      <c r="D625" s="242" t="s">
        <v>147</v>
      </c>
      <c r="E625" s="243" t="s">
        <v>1</v>
      </c>
      <c r="F625" s="244" t="s">
        <v>771</v>
      </c>
      <c r="G625" s="241"/>
      <c r="H625" s="245">
        <v>39.951999999999998</v>
      </c>
      <c r="I625" s="246"/>
      <c r="J625" s="241"/>
      <c r="K625" s="241"/>
      <c r="L625" s="247"/>
      <c r="M625" s="248"/>
      <c r="N625" s="249"/>
      <c r="O625" s="249"/>
      <c r="P625" s="249"/>
      <c r="Q625" s="249"/>
      <c r="R625" s="249"/>
      <c r="S625" s="249"/>
      <c r="T625" s="250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51" t="s">
        <v>147</v>
      </c>
      <c r="AU625" s="251" t="s">
        <v>85</v>
      </c>
      <c r="AV625" s="13" t="s">
        <v>85</v>
      </c>
      <c r="AW625" s="13" t="s">
        <v>32</v>
      </c>
      <c r="AX625" s="13" t="s">
        <v>76</v>
      </c>
      <c r="AY625" s="251" t="s">
        <v>137</v>
      </c>
    </row>
    <row r="626" s="13" customFormat="1">
      <c r="A626" s="13"/>
      <c r="B626" s="240"/>
      <c r="C626" s="241"/>
      <c r="D626" s="242" t="s">
        <v>147</v>
      </c>
      <c r="E626" s="243" t="s">
        <v>1</v>
      </c>
      <c r="F626" s="244" t="s">
        <v>772</v>
      </c>
      <c r="G626" s="241"/>
      <c r="H626" s="245">
        <v>4.7999999999999998</v>
      </c>
      <c r="I626" s="246"/>
      <c r="J626" s="241"/>
      <c r="K626" s="241"/>
      <c r="L626" s="247"/>
      <c r="M626" s="248"/>
      <c r="N626" s="249"/>
      <c r="O626" s="249"/>
      <c r="P626" s="249"/>
      <c r="Q626" s="249"/>
      <c r="R626" s="249"/>
      <c r="S626" s="249"/>
      <c r="T626" s="250"/>
      <c r="U626" s="13"/>
      <c r="V626" s="13"/>
      <c r="W626" s="13"/>
      <c r="X626" s="13"/>
      <c r="Y626" s="13"/>
      <c r="Z626" s="13"/>
      <c r="AA626" s="13"/>
      <c r="AB626" s="13"/>
      <c r="AC626" s="13"/>
      <c r="AD626" s="13"/>
      <c r="AE626" s="13"/>
      <c r="AT626" s="251" t="s">
        <v>147</v>
      </c>
      <c r="AU626" s="251" t="s">
        <v>85</v>
      </c>
      <c r="AV626" s="13" t="s">
        <v>85</v>
      </c>
      <c r="AW626" s="13" t="s">
        <v>32</v>
      </c>
      <c r="AX626" s="13" t="s">
        <v>76</v>
      </c>
      <c r="AY626" s="251" t="s">
        <v>137</v>
      </c>
    </row>
    <row r="627" s="13" customFormat="1">
      <c r="A627" s="13"/>
      <c r="B627" s="240"/>
      <c r="C627" s="241"/>
      <c r="D627" s="242" t="s">
        <v>147</v>
      </c>
      <c r="E627" s="243" t="s">
        <v>1</v>
      </c>
      <c r="F627" s="244" t="s">
        <v>773</v>
      </c>
      <c r="G627" s="241"/>
      <c r="H627" s="245">
        <v>19.199999999999999</v>
      </c>
      <c r="I627" s="246"/>
      <c r="J627" s="241"/>
      <c r="K627" s="241"/>
      <c r="L627" s="247"/>
      <c r="M627" s="248"/>
      <c r="N627" s="249"/>
      <c r="O627" s="249"/>
      <c r="P627" s="249"/>
      <c r="Q627" s="249"/>
      <c r="R627" s="249"/>
      <c r="S627" s="249"/>
      <c r="T627" s="250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51" t="s">
        <v>147</v>
      </c>
      <c r="AU627" s="251" t="s">
        <v>85</v>
      </c>
      <c r="AV627" s="13" t="s">
        <v>85</v>
      </c>
      <c r="AW627" s="13" t="s">
        <v>32</v>
      </c>
      <c r="AX627" s="13" t="s">
        <v>76</v>
      </c>
      <c r="AY627" s="251" t="s">
        <v>137</v>
      </c>
    </row>
    <row r="628" s="13" customFormat="1">
      <c r="A628" s="13"/>
      <c r="B628" s="240"/>
      <c r="C628" s="241"/>
      <c r="D628" s="242" t="s">
        <v>147</v>
      </c>
      <c r="E628" s="243" t="s">
        <v>1</v>
      </c>
      <c r="F628" s="244" t="s">
        <v>774</v>
      </c>
      <c r="G628" s="241"/>
      <c r="H628" s="245">
        <v>3.1520000000000001</v>
      </c>
      <c r="I628" s="246"/>
      <c r="J628" s="241"/>
      <c r="K628" s="241"/>
      <c r="L628" s="247"/>
      <c r="M628" s="248"/>
      <c r="N628" s="249"/>
      <c r="O628" s="249"/>
      <c r="P628" s="249"/>
      <c r="Q628" s="249"/>
      <c r="R628" s="249"/>
      <c r="S628" s="249"/>
      <c r="T628" s="250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251" t="s">
        <v>147</v>
      </c>
      <c r="AU628" s="251" t="s">
        <v>85</v>
      </c>
      <c r="AV628" s="13" t="s">
        <v>85</v>
      </c>
      <c r="AW628" s="13" t="s">
        <v>32</v>
      </c>
      <c r="AX628" s="13" t="s">
        <v>76</v>
      </c>
      <c r="AY628" s="251" t="s">
        <v>137</v>
      </c>
    </row>
    <row r="629" s="13" customFormat="1">
      <c r="A629" s="13"/>
      <c r="B629" s="240"/>
      <c r="C629" s="241"/>
      <c r="D629" s="242" t="s">
        <v>147</v>
      </c>
      <c r="E629" s="243" t="s">
        <v>1</v>
      </c>
      <c r="F629" s="244" t="s">
        <v>775</v>
      </c>
      <c r="G629" s="241"/>
      <c r="H629" s="245">
        <v>4.7859999999999996</v>
      </c>
      <c r="I629" s="246"/>
      <c r="J629" s="241"/>
      <c r="K629" s="241"/>
      <c r="L629" s="247"/>
      <c r="M629" s="248"/>
      <c r="N629" s="249"/>
      <c r="O629" s="249"/>
      <c r="P629" s="249"/>
      <c r="Q629" s="249"/>
      <c r="R629" s="249"/>
      <c r="S629" s="249"/>
      <c r="T629" s="250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51" t="s">
        <v>147</v>
      </c>
      <c r="AU629" s="251" t="s">
        <v>85</v>
      </c>
      <c r="AV629" s="13" t="s">
        <v>85</v>
      </c>
      <c r="AW629" s="13" t="s">
        <v>32</v>
      </c>
      <c r="AX629" s="13" t="s">
        <v>76</v>
      </c>
      <c r="AY629" s="251" t="s">
        <v>137</v>
      </c>
    </row>
    <row r="630" s="14" customFormat="1">
      <c r="A630" s="14"/>
      <c r="B630" s="252"/>
      <c r="C630" s="253"/>
      <c r="D630" s="242" t="s">
        <v>147</v>
      </c>
      <c r="E630" s="254" t="s">
        <v>1</v>
      </c>
      <c r="F630" s="255" t="s">
        <v>150</v>
      </c>
      <c r="G630" s="253"/>
      <c r="H630" s="256">
        <v>71.890000000000001</v>
      </c>
      <c r="I630" s="257"/>
      <c r="J630" s="253"/>
      <c r="K630" s="253"/>
      <c r="L630" s="258"/>
      <c r="M630" s="259"/>
      <c r="N630" s="260"/>
      <c r="O630" s="260"/>
      <c r="P630" s="260"/>
      <c r="Q630" s="260"/>
      <c r="R630" s="260"/>
      <c r="S630" s="260"/>
      <c r="T630" s="261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62" t="s">
        <v>147</v>
      </c>
      <c r="AU630" s="262" t="s">
        <v>85</v>
      </c>
      <c r="AV630" s="14" t="s">
        <v>138</v>
      </c>
      <c r="AW630" s="14" t="s">
        <v>32</v>
      </c>
      <c r="AX630" s="14" t="s">
        <v>76</v>
      </c>
      <c r="AY630" s="262" t="s">
        <v>137</v>
      </c>
    </row>
    <row r="631" s="15" customFormat="1">
      <c r="A631" s="15"/>
      <c r="B631" s="263"/>
      <c r="C631" s="264"/>
      <c r="D631" s="242" t="s">
        <v>147</v>
      </c>
      <c r="E631" s="265" t="s">
        <v>1</v>
      </c>
      <c r="F631" s="266" t="s">
        <v>151</v>
      </c>
      <c r="G631" s="264"/>
      <c r="H631" s="267">
        <v>71.890000000000001</v>
      </c>
      <c r="I631" s="268"/>
      <c r="J631" s="264"/>
      <c r="K631" s="264"/>
      <c r="L631" s="269"/>
      <c r="M631" s="270"/>
      <c r="N631" s="271"/>
      <c r="O631" s="271"/>
      <c r="P631" s="271"/>
      <c r="Q631" s="271"/>
      <c r="R631" s="271"/>
      <c r="S631" s="271"/>
      <c r="T631" s="272"/>
      <c r="U631" s="15"/>
      <c r="V631" s="15"/>
      <c r="W631" s="15"/>
      <c r="X631" s="15"/>
      <c r="Y631" s="15"/>
      <c r="Z631" s="15"/>
      <c r="AA631" s="15"/>
      <c r="AB631" s="15"/>
      <c r="AC631" s="15"/>
      <c r="AD631" s="15"/>
      <c r="AE631" s="15"/>
      <c r="AT631" s="273" t="s">
        <v>147</v>
      </c>
      <c r="AU631" s="273" t="s">
        <v>85</v>
      </c>
      <c r="AV631" s="15" t="s">
        <v>145</v>
      </c>
      <c r="AW631" s="15" t="s">
        <v>32</v>
      </c>
      <c r="AX631" s="15" t="s">
        <v>83</v>
      </c>
      <c r="AY631" s="273" t="s">
        <v>137</v>
      </c>
    </row>
    <row r="632" s="2" customFormat="1" ht="24.15" customHeight="1">
      <c r="A632" s="39"/>
      <c r="B632" s="40"/>
      <c r="C632" s="274" t="s">
        <v>776</v>
      </c>
      <c r="D632" s="274" t="s">
        <v>181</v>
      </c>
      <c r="E632" s="275" t="s">
        <v>777</v>
      </c>
      <c r="F632" s="276" t="s">
        <v>778</v>
      </c>
      <c r="G632" s="277" t="s">
        <v>154</v>
      </c>
      <c r="H632" s="278">
        <v>71.890000000000001</v>
      </c>
      <c r="I632" s="279"/>
      <c r="J632" s="280">
        <f>ROUND(I632*H632,2)</f>
        <v>0</v>
      </c>
      <c r="K632" s="276" t="s">
        <v>144</v>
      </c>
      <c r="L632" s="281"/>
      <c r="M632" s="282" t="s">
        <v>1</v>
      </c>
      <c r="N632" s="283" t="s">
        <v>41</v>
      </c>
      <c r="O632" s="92"/>
      <c r="P632" s="236">
        <f>O632*H632</f>
        <v>0</v>
      </c>
      <c r="Q632" s="236">
        <v>0.036110000000000003</v>
      </c>
      <c r="R632" s="236">
        <f>Q632*H632</f>
        <v>2.5959479000000001</v>
      </c>
      <c r="S632" s="236">
        <v>0</v>
      </c>
      <c r="T632" s="237">
        <f>S632*H632</f>
        <v>0</v>
      </c>
      <c r="U632" s="39"/>
      <c r="V632" s="39"/>
      <c r="W632" s="39"/>
      <c r="X632" s="39"/>
      <c r="Y632" s="39"/>
      <c r="Z632" s="39"/>
      <c r="AA632" s="39"/>
      <c r="AB632" s="39"/>
      <c r="AC632" s="39"/>
      <c r="AD632" s="39"/>
      <c r="AE632" s="39"/>
      <c r="AR632" s="238" t="s">
        <v>306</v>
      </c>
      <c r="AT632" s="238" t="s">
        <v>181</v>
      </c>
      <c r="AU632" s="238" t="s">
        <v>85</v>
      </c>
      <c r="AY632" s="18" t="s">
        <v>137</v>
      </c>
      <c r="BE632" s="239">
        <f>IF(N632="základní",J632,0)</f>
        <v>0</v>
      </c>
      <c r="BF632" s="239">
        <f>IF(N632="snížená",J632,0)</f>
        <v>0</v>
      </c>
      <c r="BG632" s="239">
        <f>IF(N632="zákl. přenesená",J632,0)</f>
        <v>0</v>
      </c>
      <c r="BH632" s="239">
        <f>IF(N632="sníž. přenesená",J632,0)</f>
        <v>0</v>
      </c>
      <c r="BI632" s="239">
        <f>IF(N632="nulová",J632,0)</f>
        <v>0</v>
      </c>
      <c r="BJ632" s="18" t="s">
        <v>83</v>
      </c>
      <c r="BK632" s="239">
        <f>ROUND(I632*H632,2)</f>
        <v>0</v>
      </c>
      <c r="BL632" s="18" t="s">
        <v>230</v>
      </c>
      <c r="BM632" s="238" t="s">
        <v>779</v>
      </c>
    </row>
    <row r="633" s="2" customFormat="1" ht="24.15" customHeight="1">
      <c r="A633" s="39"/>
      <c r="B633" s="40"/>
      <c r="C633" s="227" t="s">
        <v>780</v>
      </c>
      <c r="D633" s="227" t="s">
        <v>140</v>
      </c>
      <c r="E633" s="228" t="s">
        <v>781</v>
      </c>
      <c r="F633" s="229" t="s">
        <v>782</v>
      </c>
      <c r="G633" s="230" t="s">
        <v>154</v>
      </c>
      <c r="H633" s="231">
        <v>5.4400000000000004</v>
      </c>
      <c r="I633" s="232"/>
      <c r="J633" s="233">
        <f>ROUND(I633*H633,2)</f>
        <v>0</v>
      </c>
      <c r="K633" s="229" t="s">
        <v>144</v>
      </c>
      <c r="L633" s="45"/>
      <c r="M633" s="234" t="s">
        <v>1</v>
      </c>
      <c r="N633" s="235" t="s">
        <v>41</v>
      </c>
      <c r="O633" s="92"/>
      <c r="P633" s="236">
        <f>O633*H633</f>
        <v>0</v>
      </c>
      <c r="Q633" s="236">
        <v>0.00027</v>
      </c>
      <c r="R633" s="236">
        <f>Q633*H633</f>
        <v>0.0014688000000000001</v>
      </c>
      <c r="S633" s="236">
        <v>0</v>
      </c>
      <c r="T633" s="237">
        <f>S633*H633</f>
        <v>0</v>
      </c>
      <c r="U633" s="39"/>
      <c r="V633" s="39"/>
      <c r="W633" s="39"/>
      <c r="X633" s="39"/>
      <c r="Y633" s="39"/>
      <c r="Z633" s="39"/>
      <c r="AA633" s="39"/>
      <c r="AB633" s="39"/>
      <c r="AC633" s="39"/>
      <c r="AD633" s="39"/>
      <c r="AE633" s="39"/>
      <c r="AR633" s="238" t="s">
        <v>230</v>
      </c>
      <c r="AT633" s="238" t="s">
        <v>140</v>
      </c>
      <c r="AU633" s="238" t="s">
        <v>85</v>
      </c>
      <c r="AY633" s="18" t="s">
        <v>137</v>
      </c>
      <c r="BE633" s="239">
        <f>IF(N633="základní",J633,0)</f>
        <v>0</v>
      </c>
      <c r="BF633" s="239">
        <f>IF(N633="snížená",J633,0)</f>
        <v>0</v>
      </c>
      <c r="BG633" s="239">
        <f>IF(N633="zákl. přenesená",J633,0)</f>
        <v>0</v>
      </c>
      <c r="BH633" s="239">
        <f>IF(N633="sníž. přenesená",J633,0)</f>
        <v>0</v>
      </c>
      <c r="BI633" s="239">
        <f>IF(N633="nulová",J633,0)</f>
        <v>0</v>
      </c>
      <c r="BJ633" s="18" t="s">
        <v>83</v>
      </c>
      <c r="BK633" s="239">
        <f>ROUND(I633*H633,2)</f>
        <v>0</v>
      </c>
      <c r="BL633" s="18" t="s">
        <v>230</v>
      </c>
      <c r="BM633" s="238" t="s">
        <v>783</v>
      </c>
    </row>
    <row r="634" s="13" customFormat="1">
      <c r="A634" s="13"/>
      <c r="B634" s="240"/>
      <c r="C634" s="241"/>
      <c r="D634" s="242" t="s">
        <v>147</v>
      </c>
      <c r="E634" s="243" t="s">
        <v>1</v>
      </c>
      <c r="F634" s="244" t="s">
        <v>784</v>
      </c>
      <c r="G634" s="241"/>
      <c r="H634" s="245">
        <v>5.4400000000000004</v>
      </c>
      <c r="I634" s="246"/>
      <c r="J634" s="241"/>
      <c r="K634" s="241"/>
      <c r="L634" s="247"/>
      <c r="M634" s="248"/>
      <c r="N634" s="249"/>
      <c r="O634" s="249"/>
      <c r="P634" s="249"/>
      <c r="Q634" s="249"/>
      <c r="R634" s="249"/>
      <c r="S634" s="249"/>
      <c r="T634" s="250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51" t="s">
        <v>147</v>
      </c>
      <c r="AU634" s="251" t="s">
        <v>85</v>
      </c>
      <c r="AV634" s="13" t="s">
        <v>85</v>
      </c>
      <c r="AW634" s="13" t="s">
        <v>32</v>
      </c>
      <c r="AX634" s="13" t="s">
        <v>76</v>
      </c>
      <c r="AY634" s="251" t="s">
        <v>137</v>
      </c>
    </row>
    <row r="635" s="14" customFormat="1">
      <c r="A635" s="14"/>
      <c r="B635" s="252"/>
      <c r="C635" s="253"/>
      <c r="D635" s="242" t="s">
        <v>147</v>
      </c>
      <c r="E635" s="254" t="s">
        <v>1</v>
      </c>
      <c r="F635" s="255" t="s">
        <v>150</v>
      </c>
      <c r="G635" s="253"/>
      <c r="H635" s="256">
        <v>5.4400000000000004</v>
      </c>
      <c r="I635" s="257"/>
      <c r="J635" s="253"/>
      <c r="K635" s="253"/>
      <c r="L635" s="258"/>
      <c r="M635" s="259"/>
      <c r="N635" s="260"/>
      <c r="O635" s="260"/>
      <c r="P635" s="260"/>
      <c r="Q635" s="260"/>
      <c r="R635" s="260"/>
      <c r="S635" s="260"/>
      <c r="T635" s="261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62" t="s">
        <v>147</v>
      </c>
      <c r="AU635" s="262" t="s">
        <v>85</v>
      </c>
      <c r="AV635" s="14" t="s">
        <v>138</v>
      </c>
      <c r="AW635" s="14" t="s">
        <v>32</v>
      </c>
      <c r="AX635" s="14" t="s">
        <v>76</v>
      </c>
      <c r="AY635" s="262" t="s">
        <v>137</v>
      </c>
    </row>
    <row r="636" s="15" customFormat="1">
      <c r="A636" s="15"/>
      <c r="B636" s="263"/>
      <c r="C636" s="264"/>
      <c r="D636" s="242" t="s">
        <v>147</v>
      </c>
      <c r="E636" s="265" t="s">
        <v>1</v>
      </c>
      <c r="F636" s="266" t="s">
        <v>151</v>
      </c>
      <c r="G636" s="264"/>
      <c r="H636" s="267">
        <v>5.4400000000000004</v>
      </c>
      <c r="I636" s="268"/>
      <c r="J636" s="264"/>
      <c r="K636" s="264"/>
      <c r="L636" s="269"/>
      <c r="M636" s="270"/>
      <c r="N636" s="271"/>
      <c r="O636" s="271"/>
      <c r="P636" s="271"/>
      <c r="Q636" s="271"/>
      <c r="R636" s="271"/>
      <c r="S636" s="271"/>
      <c r="T636" s="272"/>
      <c r="U636" s="15"/>
      <c r="V636" s="15"/>
      <c r="W636" s="15"/>
      <c r="X636" s="15"/>
      <c r="Y636" s="15"/>
      <c r="Z636" s="15"/>
      <c r="AA636" s="15"/>
      <c r="AB636" s="15"/>
      <c r="AC636" s="15"/>
      <c r="AD636" s="15"/>
      <c r="AE636" s="15"/>
      <c r="AT636" s="273" t="s">
        <v>147</v>
      </c>
      <c r="AU636" s="273" t="s">
        <v>85</v>
      </c>
      <c r="AV636" s="15" t="s">
        <v>145</v>
      </c>
      <c r="AW636" s="15" t="s">
        <v>32</v>
      </c>
      <c r="AX636" s="15" t="s">
        <v>83</v>
      </c>
      <c r="AY636" s="273" t="s">
        <v>137</v>
      </c>
    </row>
    <row r="637" s="2" customFormat="1" ht="24.15" customHeight="1">
      <c r="A637" s="39"/>
      <c r="B637" s="40"/>
      <c r="C637" s="274" t="s">
        <v>785</v>
      </c>
      <c r="D637" s="274" t="s">
        <v>181</v>
      </c>
      <c r="E637" s="275" t="s">
        <v>786</v>
      </c>
      <c r="F637" s="276" t="s">
        <v>787</v>
      </c>
      <c r="G637" s="277" t="s">
        <v>154</v>
      </c>
      <c r="H637" s="278">
        <v>5.4400000000000004</v>
      </c>
      <c r="I637" s="279"/>
      <c r="J637" s="280">
        <f>ROUND(I637*H637,2)</f>
        <v>0</v>
      </c>
      <c r="K637" s="276" t="s">
        <v>144</v>
      </c>
      <c r="L637" s="281"/>
      <c r="M637" s="282" t="s">
        <v>1</v>
      </c>
      <c r="N637" s="283" t="s">
        <v>41</v>
      </c>
      <c r="O637" s="92"/>
      <c r="P637" s="236">
        <f>O637*H637</f>
        <v>0</v>
      </c>
      <c r="Q637" s="236">
        <v>0.036420000000000001</v>
      </c>
      <c r="R637" s="236">
        <f>Q637*H637</f>
        <v>0.19812480000000002</v>
      </c>
      <c r="S637" s="236">
        <v>0</v>
      </c>
      <c r="T637" s="237">
        <f>S637*H637</f>
        <v>0</v>
      </c>
      <c r="U637" s="39"/>
      <c r="V637" s="39"/>
      <c r="W637" s="39"/>
      <c r="X637" s="39"/>
      <c r="Y637" s="39"/>
      <c r="Z637" s="39"/>
      <c r="AA637" s="39"/>
      <c r="AB637" s="39"/>
      <c r="AC637" s="39"/>
      <c r="AD637" s="39"/>
      <c r="AE637" s="39"/>
      <c r="AR637" s="238" t="s">
        <v>306</v>
      </c>
      <c r="AT637" s="238" t="s">
        <v>181</v>
      </c>
      <c r="AU637" s="238" t="s">
        <v>85</v>
      </c>
      <c r="AY637" s="18" t="s">
        <v>137</v>
      </c>
      <c r="BE637" s="239">
        <f>IF(N637="základní",J637,0)</f>
        <v>0</v>
      </c>
      <c r="BF637" s="239">
        <f>IF(N637="snížená",J637,0)</f>
        <v>0</v>
      </c>
      <c r="BG637" s="239">
        <f>IF(N637="zákl. přenesená",J637,0)</f>
        <v>0</v>
      </c>
      <c r="BH637" s="239">
        <f>IF(N637="sníž. přenesená",J637,0)</f>
        <v>0</v>
      </c>
      <c r="BI637" s="239">
        <f>IF(N637="nulová",J637,0)</f>
        <v>0</v>
      </c>
      <c r="BJ637" s="18" t="s">
        <v>83</v>
      </c>
      <c r="BK637" s="239">
        <f>ROUND(I637*H637,2)</f>
        <v>0</v>
      </c>
      <c r="BL637" s="18" t="s">
        <v>230</v>
      </c>
      <c r="BM637" s="238" t="s">
        <v>788</v>
      </c>
    </row>
    <row r="638" s="2" customFormat="1" ht="24.15" customHeight="1">
      <c r="A638" s="39"/>
      <c r="B638" s="40"/>
      <c r="C638" s="227" t="s">
        <v>789</v>
      </c>
      <c r="D638" s="227" t="s">
        <v>140</v>
      </c>
      <c r="E638" s="228" t="s">
        <v>790</v>
      </c>
      <c r="F638" s="229" t="s">
        <v>791</v>
      </c>
      <c r="G638" s="230" t="s">
        <v>524</v>
      </c>
      <c r="H638" s="231">
        <v>7</v>
      </c>
      <c r="I638" s="232"/>
      <c r="J638" s="233">
        <f>ROUND(I638*H638,2)</f>
        <v>0</v>
      </c>
      <c r="K638" s="229" t="s">
        <v>144</v>
      </c>
      <c r="L638" s="45"/>
      <c r="M638" s="234" t="s">
        <v>1</v>
      </c>
      <c r="N638" s="235" t="s">
        <v>41</v>
      </c>
      <c r="O638" s="92"/>
      <c r="P638" s="236">
        <f>O638*H638</f>
        <v>0</v>
      </c>
      <c r="Q638" s="236">
        <v>0.00027</v>
      </c>
      <c r="R638" s="236">
        <f>Q638*H638</f>
        <v>0.00189</v>
      </c>
      <c r="S638" s="236">
        <v>0</v>
      </c>
      <c r="T638" s="237">
        <f>S638*H638</f>
        <v>0</v>
      </c>
      <c r="U638" s="39"/>
      <c r="V638" s="39"/>
      <c r="W638" s="39"/>
      <c r="X638" s="39"/>
      <c r="Y638" s="39"/>
      <c r="Z638" s="39"/>
      <c r="AA638" s="39"/>
      <c r="AB638" s="39"/>
      <c r="AC638" s="39"/>
      <c r="AD638" s="39"/>
      <c r="AE638" s="39"/>
      <c r="AR638" s="238" t="s">
        <v>230</v>
      </c>
      <c r="AT638" s="238" t="s">
        <v>140</v>
      </c>
      <c r="AU638" s="238" t="s">
        <v>85</v>
      </c>
      <c r="AY638" s="18" t="s">
        <v>137</v>
      </c>
      <c r="BE638" s="239">
        <f>IF(N638="základní",J638,0)</f>
        <v>0</v>
      </c>
      <c r="BF638" s="239">
        <f>IF(N638="snížená",J638,0)</f>
        <v>0</v>
      </c>
      <c r="BG638" s="239">
        <f>IF(N638="zákl. přenesená",J638,0)</f>
        <v>0</v>
      </c>
      <c r="BH638" s="239">
        <f>IF(N638="sníž. přenesená",J638,0)</f>
        <v>0</v>
      </c>
      <c r="BI638" s="239">
        <f>IF(N638="nulová",J638,0)</f>
        <v>0</v>
      </c>
      <c r="BJ638" s="18" t="s">
        <v>83</v>
      </c>
      <c r="BK638" s="239">
        <f>ROUND(I638*H638,2)</f>
        <v>0</v>
      </c>
      <c r="BL638" s="18" t="s">
        <v>230</v>
      </c>
      <c r="BM638" s="238" t="s">
        <v>792</v>
      </c>
    </row>
    <row r="639" s="13" customFormat="1">
      <c r="A639" s="13"/>
      <c r="B639" s="240"/>
      <c r="C639" s="241"/>
      <c r="D639" s="242" t="s">
        <v>147</v>
      </c>
      <c r="E639" s="243" t="s">
        <v>1</v>
      </c>
      <c r="F639" s="244" t="s">
        <v>793</v>
      </c>
      <c r="G639" s="241"/>
      <c r="H639" s="245">
        <v>1</v>
      </c>
      <c r="I639" s="246"/>
      <c r="J639" s="241"/>
      <c r="K639" s="241"/>
      <c r="L639" s="247"/>
      <c r="M639" s="248"/>
      <c r="N639" s="249"/>
      <c r="O639" s="249"/>
      <c r="P639" s="249"/>
      <c r="Q639" s="249"/>
      <c r="R639" s="249"/>
      <c r="S639" s="249"/>
      <c r="T639" s="250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51" t="s">
        <v>147</v>
      </c>
      <c r="AU639" s="251" t="s">
        <v>85</v>
      </c>
      <c r="AV639" s="13" t="s">
        <v>85</v>
      </c>
      <c r="AW639" s="13" t="s">
        <v>32</v>
      </c>
      <c r="AX639" s="13" t="s">
        <v>76</v>
      </c>
      <c r="AY639" s="251" t="s">
        <v>137</v>
      </c>
    </row>
    <row r="640" s="13" customFormat="1">
      <c r="A640" s="13"/>
      <c r="B640" s="240"/>
      <c r="C640" s="241"/>
      <c r="D640" s="242" t="s">
        <v>147</v>
      </c>
      <c r="E640" s="243" t="s">
        <v>1</v>
      </c>
      <c r="F640" s="244" t="s">
        <v>794</v>
      </c>
      <c r="G640" s="241"/>
      <c r="H640" s="245">
        <v>1</v>
      </c>
      <c r="I640" s="246"/>
      <c r="J640" s="241"/>
      <c r="K640" s="241"/>
      <c r="L640" s="247"/>
      <c r="M640" s="248"/>
      <c r="N640" s="249"/>
      <c r="O640" s="249"/>
      <c r="P640" s="249"/>
      <c r="Q640" s="249"/>
      <c r="R640" s="249"/>
      <c r="S640" s="249"/>
      <c r="T640" s="250"/>
      <c r="U640" s="13"/>
      <c r="V640" s="13"/>
      <c r="W640" s="13"/>
      <c r="X640" s="13"/>
      <c r="Y640" s="13"/>
      <c r="Z640" s="13"/>
      <c r="AA640" s="13"/>
      <c r="AB640" s="13"/>
      <c r="AC640" s="13"/>
      <c r="AD640" s="13"/>
      <c r="AE640" s="13"/>
      <c r="AT640" s="251" t="s">
        <v>147</v>
      </c>
      <c r="AU640" s="251" t="s">
        <v>85</v>
      </c>
      <c r="AV640" s="13" t="s">
        <v>85</v>
      </c>
      <c r="AW640" s="13" t="s">
        <v>32</v>
      </c>
      <c r="AX640" s="13" t="s">
        <v>76</v>
      </c>
      <c r="AY640" s="251" t="s">
        <v>137</v>
      </c>
    </row>
    <row r="641" s="13" customFormat="1">
      <c r="A641" s="13"/>
      <c r="B641" s="240"/>
      <c r="C641" s="241"/>
      <c r="D641" s="242" t="s">
        <v>147</v>
      </c>
      <c r="E641" s="243" t="s">
        <v>1</v>
      </c>
      <c r="F641" s="244" t="s">
        <v>795</v>
      </c>
      <c r="G641" s="241"/>
      <c r="H641" s="245">
        <v>1</v>
      </c>
      <c r="I641" s="246"/>
      <c r="J641" s="241"/>
      <c r="K641" s="241"/>
      <c r="L641" s="247"/>
      <c r="M641" s="248"/>
      <c r="N641" s="249"/>
      <c r="O641" s="249"/>
      <c r="P641" s="249"/>
      <c r="Q641" s="249"/>
      <c r="R641" s="249"/>
      <c r="S641" s="249"/>
      <c r="T641" s="250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51" t="s">
        <v>147</v>
      </c>
      <c r="AU641" s="251" t="s">
        <v>85</v>
      </c>
      <c r="AV641" s="13" t="s">
        <v>85</v>
      </c>
      <c r="AW641" s="13" t="s">
        <v>32</v>
      </c>
      <c r="AX641" s="13" t="s">
        <v>76</v>
      </c>
      <c r="AY641" s="251" t="s">
        <v>137</v>
      </c>
    </row>
    <row r="642" s="13" customFormat="1">
      <c r="A642" s="13"/>
      <c r="B642" s="240"/>
      <c r="C642" s="241"/>
      <c r="D642" s="242" t="s">
        <v>147</v>
      </c>
      <c r="E642" s="243" t="s">
        <v>1</v>
      </c>
      <c r="F642" s="244" t="s">
        <v>796</v>
      </c>
      <c r="G642" s="241"/>
      <c r="H642" s="245">
        <v>4</v>
      </c>
      <c r="I642" s="246"/>
      <c r="J642" s="241"/>
      <c r="K642" s="241"/>
      <c r="L642" s="247"/>
      <c r="M642" s="248"/>
      <c r="N642" s="249"/>
      <c r="O642" s="249"/>
      <c r="P642" s="249"/>
      <c r="Q642" s="249"/>
      <c r="R642" s="249"/>
      <c r="S642" s="249"/>
      <c r="T642" s="250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51" t="s">
        <v>147</v>
      </c>
      <c r="AU642" s="251" t="s">
        <v>85</v>
      </c>
      <c r="AV642" s="13" t="s">
        <v>85</v>
      </c>
      <c r="AW642" s="13" t="s">
        <v>32</v>
      </c>
      <c r="AX642" s="13" t="s">
        <v>76</v>
      </c>
      <c r="AY642" s="251" t="s">
        <v>137</v>
      </c>
    </row>
    <row r="643" s="14" customFormat="1">
      <c r="A643" s="14"/>
      <c r="B643" s="252"/>
      <c r="C643" s="253"/>
      <c r="D643" s="242" t="s">
        <v>147</v>
      </c>
      <c r="E643" s="254" t="s">
        <v>1</v>
      </c>
      <c r="F643" s="255" t="s">
        <v>150</v>
      </c>
      <c r="G643" s="253"/>
      <c r="H643" s="256">
        <v>7</v>
      </c>
      <c r="I643" s="257"/>
      <c r="J643" s="253"/>
      <c r="K643" s="253"/>
      <c r="L643" s="258"/>
      <c r="M643" s="259"/>
      <c r="N643" s="260"/>
      <c r="O643" s="260"/>
      <c r="P643" s="260"/>
      <c r="Q643" s="260"/>
      <c r="R643" s="260"/>
      <c r="S643" s="260"/>
      <c r="T643" s="261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62" t="s">
        <v>147</v>
      </c>
      <c r="AU643" s="262" t="s">
        <v>85</v>
      </c>
      <c r="AV643" s="14" t="s">
        <v>138</v>
      </c>
      <c r="AW643" s="14" t="s">
        <v>32</v>
      </c>
      <c r="AX643" s="14" t="s">
        <v>76</v>
      </c>
      <c r="AY643" s="262" t="s">
        <v>137</v>
      </c>
    </row>
    <row r="644" s="15" customFormat="1">
      <c r="A644" s="15"/>
      <c r="B644" s="263"/>
      <c r="C644" s="264"/>
      <c r="D644" s="242" t="s">
        <v>147</v>
      </c>
      <c r="E644" s="265" t="s">
        <v>1</v>
      </c>
      <c r="F644" s="266" t="s">
        <v>151</v>
      </c>
      <c r="G644" s="264"/>
      <c r="H644" s="267">
        <v>7</v>
      </c>
      <c r="I644" s="268"/>
      <c r="J644" s="264"/>
      <c r="K644" s="264"/>
      <c r="L644" s="269"/>
      <c r="M644" s="270"/>
      <c r="N644" s="271"/>
      <c r="O644" s="271"/>
      <c r="P644" s="271"/>
      <c r="Q644" s="271"/>
      <c r="R644" s="271"/>
      <c r="S644" s="271"/>
      <c r="T644" s="272"/>
      <c r="U644" s="15"/>
      <c r="V644" s="15"/>
      <c r="W644" s="15"/>
      <c r="X644" s="15"/>
      <c r="Y644" s="15"/>
      <c r="Z644" s="15"/>
      <c r="AA644" s="15"/>
      <c r="AB644" s="15"/>
      <c r="AC644" s="15"/>
      <c r="AD644" s="15"/>
      <c r="AE644" s="15"/>
      <c r="AT644" s="273" t="s">
        <v>147</v>
      </c>
      <c r="AU644" s="273" t="s">
        <v>85</v>
      </c>
      <c r="AV644" s="15" t="s">
        <v>145</v>
      </c>
      <c r="AW644" s="15" t="s">
        <v>32</v>
      </c>
      <c r="AX644" s="15" t="s">
        <v>83</v>
      </c>
      <c r="AY644" s="273" t="s">
        <v>137</v>
      </c>
    </row>
    <row r="645" s="2" customFormat="1" ht="21.75" customHeight="1">
      <c r="A645" s="39"/>
      <c r="B645" s="40"/>
      <c r="C645" s="274" t="s">
        <v>797</v>
      </c>
      <c r="D645" s="274" t="s">
        <v>181</v>
      </c>
      <c r="E645" s="275" t="s">
        <v>798</v>
      </c>
      <c r="F645" s="276" t="s">
        <v>799</v>
      </c>
      <c r="G645" s="277" t="s">
        <v>154</v>
      </c>
      <c r="H645" s="278">
        <v>3.8199999999999998</v>
      </c>
      <c r="I645" s="279"/>
      <c r="J645" s="280">
        <f>ROUND(I645*H645,2)</f>
        <v>0</v>
      </c>
      <c r="K645" s="276" t="s">
        <v>144</v>
      </c>
      <c r="L645" s="281"/>
      <c r="M645" s="282" t="s">
        <v>1</v>
      </c>
      <c r="N645" s="283" t="s">
        <v>41</v>
      </c>
      <c r="O645" s="92"/>
      <c r="P645" s="236">
        <f>O645*H645</f>
        <v>0</v>
      </c>
      <c r="Q645" s="236">
        <v>0.040280000000000003</v>
      </c>
      <c r="R645" s="236">
        <f>Q645*H645</f>
        <v>0.1538696</v>
      </c>
      <c r="S645" s="236">
        <v>0</v>
      </c>
      <c r="T645" s="237">
        <f>S645*H645</f>
        <v>0</v>
      </c>
      <c r="U645" s="39"/>
      <c r="V645" s="39"/>
      <c r="W645" s="39"/>
      <c r="X645" s="39"/>
      <c r="Y645" s="39"/>
      <c r="Z645" s="39"/>
      <c r="AA645" s="39"/>
      <c r="AB645" s="39"/>
      <c r="AC645" s="39"/>
      <c r="AD645" s="39"/>
      <c r="AE645" s="39"/>
      <c r="AR645" s="238" t="s">
        <v>306</v>
      </c>
      <c r="AT645" s="238" t="s">
        <v>181</v>
      </c>
      <c r="AU645" s="238" t="s">
        <v>85</v>
      </c>
      <c r="AY645" s="18" t="s">
        <v>137</v>
      </c>
      <c r="BE645" s="239">
        <f>IF(N645="základní",J645,0)</f>
        <v>0</v>
      </c>
      <c r="BF645" s="239">
        <f>IF(N645="snížená",J645,0)</f>
        <v>0</v>
      </c>
      <c r="BG645" s="239">
        <f>IF(N645="zákl. přenesená",J645,0)</f>
        <v>0</v>
      </c>
      <c r="BH645" s="239">
        <f>IF(N645="sníž. přenesená",J645,0)</f>
        <v>0</v>
      </c>
      <c r="BI645" s="239">
        <f>IF(N645="nulová",J645,0)</f>
        <v>0</v>
      </c>
      <c r="BJ645" s="18" t="s">
        <v>83</v>
      </c>
      <c r="BK645" s="239">
        <f>ROUND(I645*H645,2)</f>
        <v>0</v>
      </c>
      <c r="BL645" s="18" t="s">
        <v>230</v>
      </c>
      <c r="BM645" s="238" t="s">
        <v>800</v>
      </c>
    </row>
    <row r="646" s="13" customFormat="1">
      <c r="A646" s="13"/>
      <c r="B646" s="240"/>
      <c r="C646" s="241"/>
      <c r="D646" s="242" t="s">
        <v>147</v>
      </c>
      <c r="E646" s="243" t="s">
        <v>1</v>
      </c>
      <c r="F646" s="244" t="s">
        <v>801</v>
      </c>
      <c r="G646" s="241"/>
      <c r="H646" s="245">
        <v>0.83999999999999997</v>
      </c>
      <c r="I646" s="246"/>
      <c r="J646" s="241"/>
      <c r="K646" s="241"/>
      <c r="L646" s="247"/>
      <c r="M646" s="248"/>
      <c r="N646" s="249"/>
      <c r="O646" s="249"/>
      <c r="P646" s="249"/>
      <c r="Q646" s="249"/>
      <c r="R646" s="249"/>
      <c r="S646" s="249"/>
      <c r="T646" s="250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51" t="s">
        <v>147</v>
      </c>
      <c r="AU646" s="251" t="s">
        <v>85</v>
      </c>
      <c r="AV646" s="13" t="s">
        <v>85</v>
      </c>
      <c r="AW646" s="13" t="s">
        <v>32</v>
      </c>
      <c r="AX646" s="13" t="s">
        <v>76</v>
      </c>
      <c r="AY646" s="251" t="s">
        <v>137</v>
      </c>
    </row>
    <row r="647" s="13" customFormat="1">
      <c r="A647" s="13"/>
      <c r="B647" s="240"/>
      <c r="C647" s="241"/>
      <c r="D647" s="242" t="s">
        <v>147</v>
      </c>
      <c r="E647" s="243" t="s">
        <v>1</v>
      </c>
      <c r="F647" s="244" t="s">
        <v>802</v>
      </c>
      <c r="G647" s="241"/>
      <c r="H647" s="245">
        <v>0.73599999999999999</v>
      </c>
      <c r="I647" s="246"/>
      <c r="J647" s="241"/>
      <c r="K647" s="241"/>
      <c r="L647" s="247"/>
      <c r="M647" s="248"/>
      <c r="N647" s="249"/>
      <c r="O647" s="249"/>
      <c r="P647" s="249"/>
      <c r="Q647" s="249"/>
      <c r="R647" s="249"/>
      <c r="S647" s="249"/>
      <c r="T647" s="250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51" t="s">
        <v>147</v>
      </c>
      <c r="AU647" s="251" t="s">
        <v>85</v>
      </c>
      <c r="AV647" s="13" t="s">
        <v>85</v>
      </c>
      <c r="AW647" s="13" t="s">
        <v>32</v>
      </c>
      <c r="AX647" s="13" t="s">
        <v>76</v>
      </c>
      <c r="AY647" s="251" t="s">
        <v>137</v>
      </c>
    </row>
    <row r="648" s="13" customFormat="1">
      <c r="A648" s="13"/>
      <c r="B648" s="240"/>
      <c r="C648" s="241"/>
      <c r="D648" s="242" t="s">
        <v>147</v>
      </c>
      <c r="E648" s="243" t="s">
        <v>1</v>
      </c>
      <c r="F648" s="244" t="s">
        <v>803</v>
      </c>
      <c r="G648" s="241"/>
      <c r="H648" s="245">
        <v>0.29399999999999998</v>
      </c>
      <c r="I648" s="246"/>
      <c r="J648" s="241"/>
      <c r="K648" s="241"/>
      <c r="L648" s="247"/>
      <c r="M648" s="248"/>
      <c r="N648" s="249"/>
      <c r="O648" s="249"/>
      <c r="P648" s="249"/>
      <c r="Q648" s="249"/>
      <c r="R648" s="249"/>
      <c r="S648" s="249"/>
      <c r="T648" s="250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51" t="s">
        <v>147</v>
      </c>
      <c r="AU648" s="251" t="s">
        <v>85</v>
      </c>
      <c r="AV648" s="13" t="s">
        <v>85</v>
      </c>
      <c r="AW648" s="13" t="s">
        <v>32</v>
      </c>
      <c r="AX648" s="13" t="s">
        <v>76</v>
      </c>
      <c r="AY648" s="251" t="s">
        <v>137</v>
      </c>
    </row>
    <row r="649" s="13" customFormat="1">
      <c r="A649" s="13"/>
      <c r="B649" s="240"/>
      <c r="C649" s="241"/>
      <c r="D649" s="242" t="s">
        <v>147</v>
      </c>
      <c r="E649" s="243" t="s">
        <v>1</v>
      </c>
      <c r="F649" s="244" t="s">
        <v>804</v>
      </c>
      <c r="G649" s="241"/>
      <c r="H649" s="245">
        <v>1.95</v>
      </c>
      <c r="I649" s="246"/>
      <c r="J649" s="241"/>
      <c r="K649" s="241"/>
      <c r="L649" s="247"/>
      <c r="M649" s="248"/>
      <c r="N649" s="249"/>
      <c r="O649" s="249"/>
      <c r="P649" s="249"/>
      <c r="Q649" s="249"/>
      <c r="R649" s="249"/>
      <c r="S649" s="249"/>
      <c r="T649" s="250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51" t="s">
        <v>147</v>
      </c>
      <c r="AU649" s="251" t="s">
        <v>85</v>
      </c>
      <c r="AV649" s="13" t="s">
        <v>85</v>
      </c>
      <c r="AW649" s="13" t="s">
        <v>32</v>
      </c>
      <c r="AX649" s="13" t="s">
        <v>76</v>
      </c>
      <c r="AY649" s="251" t="s">
        <v>137</v>
      </c>
    </row>
    <row r="650" s="14" customFormat="1">
      <c r="A650" s="14"/>
      <c r="B650" s="252"/>
      <c r="C650" s="253"/>
      <c r="D650" s="242" t="s">
        <v>147</v>
      </c>
      <c r="E650" s="254" t="s">
        <v>1</v>
      </c>
      <c r="F650" s="255" t="s">
        <v>150</v>
      </c>
      <c r="G650" s="253"/>
      <c r="H650" s="256">
        <v>3.8199999999999998</v>
      </c>
      <c r="I650" s="257"/>
      <c r="J650" s="253"/>
      <c r="K650" s="253"/>
      <c r="L650" s="258"/>
      <c r="M650" s="259"/>
      <c r="N650" s="260"/>
      <c r="O650" s="260"/>
      <c r="P650" s="260"/>
      <c r="Q650" s="260"/>
      <c r="R650" s="260"/>
      <c r="S650" s="260"/>
      <c r="T650" s="261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62" t="s">
        <v>147</v>
      </c>
      <c r="AU650" s="262" t="s">
        <v>85</v>
      </c>
      <c r="AV650" s="14" t="s">
        <v>138</v>
      </c>
      <c r="AW650" s="14" t="s">
        <v>32</v>
      </c>
      <c r="AX650" s="14" t="s">
        <v>76</v>
      </c>
      <c r="AY650" s="262" t="s">
        <v>137</v>
      </c>
    </row>
    <row r="651" s="15" customFormat="1">
      <c r="A651" s="15"/>
      <c r="B651" s="263"/>
      <c r="C651" s="264"/>
      <c r="D651" s="242" t="s">
        <v>147</v>
      </c>
      <c r="E651" s="265" t="s">
        <v>1</v>
      </c>
      <c r="F651" s="266" t="s">
        <v>151</v>
      </c>
      <c r="G651" s="264"/>
      <c r="H651" s="267">
        <v>3.8199999999999998</v>
      </c>
      <c r="I651" s="268"/>
      <c r="J651" s="264"/>
      <c r="K651" s="264"/>
      <c r="L651" s="269"/>
      <c r="M651" s="270"/>
      <c r="N651" s="271"/>
      <c r="O651" s="271"/>
      <c r="P651" s="271"/>
      <c r="Q651" s="271"/>
      <c r="R651" s="271"/>
      <c r="S651" s="271"/>
      <c r="T651" s="272"/>
      <c r="U651" s="15"/>
      <c r="V651" s="15"/>
      <c r="W651" s="15"/>
      <c r="X651" s="15"/>
      <c r="Y651" s="15"/>
      <c r="Z651" s="15"/>
      <c r="AA651" s="15"/>
      <c r="AB651" s="15"/>
      <c r="AC651" s="15"/>
      <c r="AD651" s="15"/>
      <c r="AE651" s="15"/>
      <c r="AT651" s="273" t="s">
        <v>147</v>
      </c>
      <c r="AU651" s="273" t="s">
        <v>85</v>
      </c>
      <c r="AV651" s="15" t="s">
        <v>145</v>
      </c>
      <c r="AW651" s="15" t="s">
        <v>32</v>
      </c>
      <c r="AX651" s="15" t="s">
        <v>83</v>
      </c>
      <c r="AY651" s="273" t="s">
        <v>137</v>
      </c>
    </row>
    <row r="652" s="2" customFormat="1" ht="24.15" customHeight="1">
      <c r="A652" s="39"/>
      <c r="B652" s="40"/>
      <c r="C652" s="227" t="s">
        <v>805</v>
      </c>
      <c r="D652" s="227" t="s">
        <v>140</v>
      </c>
      <c r="E652" s="228" t="s">
        <v>806</v>
      </c>
      <c r="F652" s="229" t="s">
        <v>807</v>
      </c>
      <c r="G652" s="230" t="s">
        <v>162</v>
      </c>
      <c r="H652" s="231">
        <v>219.15000000000001</v>
      </c>
      <c r="I652" s="232"/>
      <c r="J652" s="233">
        <f>ROUND(I652*H652,2)</f>
        <v>0</v>
      </c>
      <c r="K652" s="229" t="s">
        <v>144</v>
      </c>
      <c r="L652" s="45"/>
      <c r="M652" s="234" t="s">
        <v>1</v>
      </c>
      <c r="N652" s="235" t="s">
        <v>41</v>
      </c>
      <c r="O652" s="92"/>
      <c r="P652" s="236">
        <f>O652*H652</f>
        <v>0</v>
      </c>
      <c r="Q652" s="236">
        <v>0.00014999999999999999</v>
      </c>
      <c r="R652" s="236">
        <f>Q652*H652</f>
        <v>0.032872499999999999</v>
      </c>
      <c r="S652" s="236">
        <v>0</v>
      </c>
      <c r="T652" s="237">
        <f>S652*H652</f>
        <v>0</v>
      </c>
      <c r="U652" s="39"/>
      <c r="V652" s="39"/>
      <c r="W652" s="39"/>
      <c r="X652" s="39"/>
      <c r="Y652" s="39"/>
      <c r="Z652" s="39"/>
      <c r="AA652" s="39"/>
      <c r="AB652" s="39"/>
      <c r="AC652" s="39"/>
      <c r="AD652" s="39"/>
      <c r="AE652" s="39"/>
      <c r="AR652" s="238" t="s">
        <v>230</v>
      </c>
      <c r="AT652" s="238" t="s">
        <v>140</v>
      </c>
      <c r="AU652" s="238" t="s">
        <v>85</v>
      </c>
      <c r="AY652" s="18" t="s">
        <v>137</v>
      </c>
      <c r="BE652" s="239">
        <f>IF(N652="základní",J652,0)</f>
        <v>0</v>
      </c>
      <c r="BF652" s="239">
        <f>IF(N652="snížená",J652,0)</f>
        <v>0</v>
      </c>
      <c r="BG652" s="239">
        <f>IF(N652="zákl. přenesená",J652,0)</f>
        <v>0</v>
      </c>
      <c r="BH652" s="239">
        <f>IF(N652="sníž. přenesená",J652,0)</f>
        <v>0</v>
      </c>
      <c r="BI652" s="239">
        <f>IF(N652="nulová",J652,0)</f>
        <v>0</v>
      </c>
      <c r="BJ652" s="18" t="s">
        <v>83</v>
      </c>
      <c r="BK652" s="239">
        <f>ROUND(I652*H652,2)</f>
        <v>0</v>
      </c>
      <c r="BL652" s="18" t="s">
        <v>230</v>
      </c>
      <c r="BM652" s="238" t="s">
        <v>808</v>
      </c>
    </row>
    <row r="653" s="13" customFormat="1">
      <c r="A653" s="13"/>
      <c r="B653" s="240"/>
      <c r="C653" s="241"/>
      <c r="D653" s="242" t="s">
        <v>147</v>
      </c>
      <c r="E653" s="243" t="s">
        <v>1</v>
      </c>
      <c r="F653" s="244" t="s">
        <v>809</v>
      </c>
      <c r="G653" s="241"/>
      <c r="H653" s="245">
        <v>219.15000000000001</v>
      </c>
      <c r="I653" s="246"/>
      <c r="J653" s="241"/>
      <c r="K653" s="241"/>
      <c r="L653" s="247"/>
      <c r="M653" s="248"/>
      <c r="N653" s="249"/>
      <c r="O653" s="249"/>
      <c r="P653" s="249"/>
      <c r="Q653" s="249"/>
      <c r="R653" s="249"/>
      <c r="S653" s="249"/>
      <c r="T653" s="250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51" t="s">
        <v>147</v>
      </c>
      <c r="AU653" s="251" t="s">
        <v>85</v>
      </c>
      <c r="AV653" s="13" t="s">
        <v>85</v>
      </c>
      <c r="AW653" s="13" t="s">
        <v>32</v>
      </c>
      <c r="AX653" s="13" t="s">
        <v>76</v>
      </c>
      <c r="AY653" s="251" t="s">
        <v>137</v>
      </c>
    </row>
    <row r="654" s="14" customFormat="1">
      <c r="A654" s="14"/>
      <c r="B654" s="252"/>
      <c r="C654" s="253"/>
      <c r="D654" s="242" t="s">
        <v>147</v>
      </c>
      <c r="E654" s="254" t="s">
        <v>1</v>
      </c>
      <c r="F654" s="255" t="s">
        <v>150</v>
      </c>
      <c r="G654" s="253"/>
      <c r="H654" s="256">
        <v>219.15000000000001</v>
      </c>
      <c r="I654" s="257"/>
      <c r="J654" s="253"/>
      <c r="K654" s="253"/>
      <c r="L654" s="258"/>
      <c r="M654" s="259"/>
      <c r="N654" s="260"/>
      <c r="O654" s="260"/>
      <c r="P654" s="260"/>
      <c r="Q654" s="260"/>
      <c r="R654" s="260"/>
      <c r="S654" s="260"/>
      <c r="T654" s="261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62" t="s">
        <v>147</v>
      </c>
      <c r="AU654" s="262" t="s">
        <v>85</v>
      </c>
      <c r="AV654" s="14" t="s">
        <v>138</v>
      </c>
      <c r="AW654" s="14" t="s">
        <v>32</v>
      </c>
      <c r="AX654" s="14" t="s">
        <v>76</v>
      </c>
      <c r="AY654" s="262" t="s">
        <v>137</v>
      </c>
    </row>
    <row r="655" s="15" customFormat="1">
      <c r="A655" s="15"/>
      <c r="B655" s="263"/>
      <c r="C655" s="264"/>
      <c r="D655" s="242" t="s">
        <v>147</v>
      </c>
      <c r="E655" s="265" t="s">
        <v>1</v>
      </c>
      <c r="F655" s="266" t="s">
        <v>151</v>
      </c>
      <c r="G655" s="264"/>
      <c r="H655" s="267">
        <v>219.15000000000001</v>
      </c>
      <c r="I655" s="268"/>
      <c r="J655" s="264"/>
      <c r="K655" s="264"/>
      <c r="L655" s="269"/>
      <c r="M655" s="270"/>
      <c r="N655" s="271"/>
      <c r="O655" s="271"/>
      <c r="P655" s="271"/>
      <c r="Q655" s="271"/>
      <c r="R655" s="271"/>
      <c r="S655" s="271"/>
      <c r="T655" s="272"/>
      <c r="U655" s="15"/>
      <c r="V655" s="15"/>
      <c r="W655" s="15"/>
      <c r="X655" s="15"/>
      <c r="Y655" s="15"/>
      <c r="Z655" s="15"/>
      <c r="AA655" s="15"/>
      <c r="AB655" s="15"/>
      <c r="AC655" s="15"/>
      <c r="AD655" s="15"/>
      <c r="AE655" s="15"/>
      <c r="AT655" s="273" t="s">
        <v>147</v>
      </c>
      <c r="AU655" s="273" t="s">
        <v>85</v>
      </c>
      <c r="AV655" s="15" t="s">
        <v>145</v>
      </c>
      <c r="AW655" s="15" t="s">
        <v>32</v>
      </c>
      <c r="AX655" s="15" t="s">
        <v>83</v>
      </c>
      <c r="AY655" s="273" t="s">
        <v>137</v>
      </c>
    </row>
    <row r="656" s="2" customFormat="1" ht="24.15" customHeight="1">
      <c r="A656" s="39"/>
      <c r="B656" s="40"/>
      <c r="C656" s="227" t="s">
        <v>810</v>
      </c>
      <c r="D656" s="227" t="s">
        <v>140</v>
      </c>
      <c r="E656" s="228" t="s">
        <v>811</v>
      </c>
      <c r="F656" s="229" t="s">
        <v>812</v>
      </c>
      <c r="G656" s="230" t="s">
        <v>524</v>
      </c>
      <c r="H656" s="231">
        <v>1</v>
      </c>
      <c r="I656" s="232"/>
      <c r="J656" s="233">
        <f>ROUND(I656*H656,2)</f>
        <v>0</v>
      </c>
      <c r="K656" s="229" t="s">
        <v>144</v>
      </c>
      <c r="L656" s="45"/>
      <c r="M656" s="234" t="s">
        <v>1</v>
      </c>
      <c r="N656" s="235" t="s">
        <v>41</v>
      </c>
      <c r="O656" s="92"/>
      <c r="P656" s="236">
        <f>O656*H656</f>
        <v>0</v>
      </c>
      <c r="Q656" s="236">
        <v>0.00093000000000000005</v>
      </c>
      <c r="R656" s="236">
        <f>Q656*H656</f>
        <v>0.00093000000000000005</v>
      </c>
      <c r="S656" s="236">
        <v>0</v>
      </c>
      <c r="T656" s="237">
        <f>S656*H656</f>
        <v>0</v>
      </c>
      <c r="U656" s="39"/>
      <c r="V656" s="39"/>
      <c r="W656" s="39"/>
      <c r="X656" s="39"/>
      <c r="Y656" s="39"/>
      <c r="Z656" s="39"/>
      <c r="AA656" s="39"/>
      <c r="AB656" s="39"/>
      <c r="AC656" s="39"/>
      <c r="AD656" s="39"/>
      <c r="AE656" s="39"/>
      <c r="AR656" s="238" t="s">
        <v>230</v>
      </c>
      <c r="AT656" s="238" t="s">
        <v>140</v>
      </c>
      <c r="AU656" s="238" t="s">
        <v>85</v>
      </c>
      <c r="AY656" s="18" t="s">
        <v>137</v>
      </c>
      <c r="BE656" s="239">
        <f>IF(N656="základní",J656,0)</f>
        <v>0</v>
      </c>
      <c r="BF656" s="239">
        <f>IF(N656="snížená",J656,0)</f>
        <v>0</v>
      </c>
      <c r="BG656" s="239">
        <f>IF(N656="zákl. přenesená",J656,0)</f>
        <v>0</v>
      </c>
      <c r="BH656" s="239">
        <f>IF(N656="sníž. přenesená",J656,0)</f>
        <v>0</v>
      </c>
      <c r="BI656" s="239">
        <f>IF(N656="nulová",J656,0)</f>
        <v>0</v>
      </c>
      <c r="BJ656" s="18" t="s">
        <v>83</v>
      </c>
      <c r="BK656" s="239">
        <f>ROUND(I656*H656,2)</f>
        <v>0</v>
      </c>
      <c r="BL656" s="18" t="s">
        <v>230</v>
      </c>
      <c r="BM656" s="238" t="s">
        <v>813</v>
      </c>
    </row>
    <row r="657" s="13" customFormat="1">
      <c r="A657" s="13"/>
      <c r="B657" s="240"/>
      <c r="C657" s="241"/>
      <c r="D657" s="242" t="s">
        <v>147</v>
      </c>
      <c r="E657" s="243" t="s">
        <v>1</v>
      </c>
      <c r="F657" s="244" t="s">
        <v>814</v>
      </c>
      <c r="G657" s="241"/>
      <c r="H657" s="245">
        <v>1</v>
      </c>
      <c r="I657" s="246"/>
      <c r="J657" s="241"/>
      <c r="K657" s="241"/>
      <c r="L657" s="247"/>
      <c r="M657" s="248"/>
      <c r="N657" s="249"/>
      <c r="O657" s="249"/>
      <c r="P657" s="249"/>
      <c r="Q657" s="249"/>
      <c r="R657" s="249"/>
      <c r="S657" s="249"/>
      <c r="T657" s="250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51" t="s">
        <v>147</v>
      </c>
      <c r="AU657" s="251" t="s">
        <v>85</v>
      </c>
      <c r="AV657" s="13" t="s">
        <v>85</v>
      </c>
      <c r="AW657" s="13" t="s">
        <v>32</v>
      </c>
      <c r="AX657" s="13" t="s">
        <v>76</v>
      </c>
      <c r="AY657" s="251" t="s">
        <v>137</v>
      </c>
    </row>
    <row r="658" s="14" customFormat="1">
      <c r="A658" s="14"/>
      <c r="B658" s="252"/>
      <c r="C658" s="253"/>
      <c r="D658" s="242" t="s">
        <v>147</v>
      </c>
      <c r="E658" s="254" t="s">
        <v>1</v>
      </c>
      <c r="F658" s="255" t="s">
        <v>150</v>
      </c>
      <c r="G658" s="253"/>
      <c r="H658" s="256">
        <v>1</v>
      </c>
      <c r="I658" s="257"/>
      <c r="J658" s="253"/>
      <c r="K658" s="253"/>
      <c r="L658" s="258"/>
      <c r="M658" s="259"/>
      <c r="N658" s="260"/>
      <c r="O658" s="260"/>
      <c r="P658" s="260"/>
      <c r="Q658" s="260"/>
      <c r="R658" s="260"/>
      <c r="S658" s="260"/>
      <c r="T658" s="261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262" t="s">
        <v>147</v>
      </c>
      <c r="AU658" s="262" t="s">
        <v>85</v>
      </c>
      <c r="AV658" s="14" t="s">
        <v>138</v>
      </c>
      <c r="AW658" s="14" t="s">
        <v>32</v>
      </c>
      <c r="AX658" s="14" t="s">
        <v>76</v>
      </c>
      <c r="AY658" s="262" t="s">
        <v>137</v>
      </c>
    </row>
    <row r="659" s="15" customFormat="1">
      <c r="A659" s="15"/>
      <c r="B659" s="263"/>
      <c r="C659" s="264"/>
      <c r="D659" s="242" t="s">
        <v>147</v>
      </c>
      <c r="E659" s="265" t="s">
        <v>1</v>
      </c>
      <c r="F659" s="266" t="s">
        <v>151</v>
      </c>
      <c r="G659" s="264"/>
      <c r="H659" s="267">
        <v>1</v>
      </c>
      <c r="I659" s="268"/>
      <c r="J659" s="264"/>
      <c r="K659" s="264"/>
      <c r="L659" s="269"/>
      <c r="M659" s="270"/>
      <c r="N659" s="271"/>
      <c r="O659" s="271"/>
      <c r="P659" s="271"/>
      <c r="Q659" s="271"/>
      <c r="R659" s="271"/>
      <c r="S659" s="271"/>
      <c r="T659" s="272"/>
      <c r="U659" s="15"/>
      <c r="V659" s="15"/>
      <c r="W659" s="15"/>
      <c r="X659" s="15"/>
      <c r="Y659" s="15"/>
      <c r="Z659" s="15"/>
      <c r="AA659" s="15"/>
      <c r="AB659" s="15"/>
      <c r="AC659" s="15"/>
      <c r="AD659" s="15"/>
      <c r="AE659" s="15"/>
      <c r="AT659" s="273" t="s">
        <v>147</v>
      </c>
      <c r="AU659" s="273" t="s">
        <v>85</v>
      </c>
      <c r="AV659" s="15" t="s">
        <v>145</v>
      </c>
      <c r="AW659" s="15" t="s">
        <v>32</v>
      </c>
      <c r="AX659" s="15" t="s">
        <v>83</v>
      </c>
      <c r="AY659" s="273" t="s">
        <v>137</v>
      </c>
    </row>
    <row r="660" s="2" customFormat="1" ht="24.15" customHeight="1">
      <c r="A660" s="39"/>
      <c r="B660" s="40"/>
      <c r="C660" s="274" t="s">
        <v>815</v>
      </c>
      <c r="D660" s="274" t="s">
        <v>181</v>
      </c>
      <c r="E660" s="275" t="s">
        <v>816</v>
      </c>
      <c r="F660" s="276" t="s">
        <v>817</v>
      </c>
      <c r="G660" s="277" t="s">
        <v>154</v>
      </c>
      <c r="H660" s="278">
        <v>2.4500000000000002</v>
      </c>
      <c r="I660" s="279"/>
      <c r="J660" s="280">
        <f>ROUND(I660*H660,2)</f>
        <v>0</v>
      </c>
      <c r="K660" s="276" t="s">
        <v>144</v>
      </c>
      <c r="L660" s="281"/>
      <c r="M660" s="282" t="s">
        <v>1</v>
      </c>
      <c r="N660" s="283" t="s">
        <v>41</v>
      </c>
      <c r="O660" s="92"/>
      <c r="P660" s="236">
        <f>O660*H660</f>
        <v>0</v>
      </c>
      <c r="Q660" s="236">
        <v>0.03388</v>
      </c>
      <c r="R660" s="236">
        <f>Q660*H660</f>
        <v>0.08300600000000001</v>
      </c>
      <c r="S660" s="236">
        <v>0</v>
      </c>
      <c r="T660" s="237">
        <f>S660*H660</f>
        <v>0</v>
      </c>
      <c r="U660" s="39"/>
      <c r="V660" s="39"/>
      <c r="W660" s="39"/>
      <c r="X660" s="39"/>
      <c r="Y660" s="39"/>
      <c r="Z660" s="39"/>
      <c r="AA660" s="39"/>
      <c r="AB660" s="39"/>
      <c r="AC660" s="39"/>
      <c r="AD660" s="39"/>
      <c r="AE660" s="39"/>
      <c r="AR660" s="238" t="s">
        <v>306</v>
      </c>
      <c r="AT660" s="238" t="s">
        <v>181</v>
      </c>
      <c r="AU660" s="238" t="s">
        <v>85</v>
      </c>
      <c r="AY660" s="18" t="s">
        <v>137</v>
      </c>
      <c r="BE660" s="239">
        <f>IF(N660="základní",J660,0)</f>
        <v>0</v>
      </c>
      <c r="BF660" s="239">
        <f>IF(N660="snížená",J660,0)</f>
        <v>0</v>
      </c>
      <c r="BG660" s="239">
        <f>IF(N660="zákl. přenesená",J660,0)</f>
        <v>0</v>
      </c>
      <c r="BH660" s="239">
        <f>IF(N660="sníž. přenesená",J660,0)</f>
        <v>0</v>
      </c>
      <c r="BI660" s="239">
        <f>IF(N660="nulová",J660,0)</f>
        <v>0</v>
      </c>
      <c r="BJ660" s="18" t="s">
        <v>83</v>
      </c>
      <c r="BK660" s="239">
        <f>ROUND(I660*H660,2)</f>
        <v>0</v>
      </c>
      <c r="BL660" s="18" t="s">
        <v>230</v>
      </c>
      <c r="BM660" s="238" t="s">
        <v>818</v>
      </c>
    </row>
    <row r="661" s="13" customFormat="1">
      <c r="A661" s="13"/>
      <c r="B661" s="240"/>
      <c r="C661" s="241"/>
      <c r="D661" s="242" t="s">
        <v>147</v>
      </c>
      <c r="E661" s="243" t="s">
        <v>1</v>
      </c>
      <c r="F661" s="244" t="s">
        <v>819</v>
      </c>
      <c r="G661" s="241"/>
      <c r="H661" s="245">
        <v>2.4500000000000002</v>
      </c>
      <c r="I661" s="246"/>
      <c r="J661" s="241"/>
      <c r="K661" s="241"/>
      <c r="L661" s="247"/>
      <c r="M661" s="248"/>
      <c r="N661" s="249"/>
      <c r="O661" s="249"/>
      <c r="P661" s="249"/>
      <c r="Q661" s="249"/>
      <c r="R661" s="249"/>
      <c r="S661" s="249"/>
      <c r="T661" s="250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51" t="s">
        <v>147</v>
      </c>
      <c r="AU661" s="251" t="s">
        <v>85</v>
      </c>
      <c r="AV661" s="13" t="s">
        <v>85</v>
      </c>
      <c r="AW661" s="13" t="s">
        <v>32</v>
      </c>
      <c r="AX661" s="13" t="s">
        <v>76</v>
      </c>
      <c r="AY661" s="251" t="s">
        <v>137</v>
      </c>
    </row>
    <row r="662" s="14" customFormat="1">
      <c r="A662" s="14"/>
      <c r="B662" s="252"/>
      <c r="C662" s="253"/>
      <c r="D662" s="242" t="s">
        <v>147</v>
      </c>
      <c r="E662" s="254" t="s">
        <v>1</v>
      </c>
      <c r="F662" s="255" t="s">
        <v>150</v>
      </c>
      <c r="G662" s="253"/>
      <c r="H662" s="256">
        <v>2.4500000000000002</v>
      </c>
      <c r="I662" s="257"/>
      <c r="J662" s="253"/>
      <c r="K662" s="253"/>
      <c r="L662" s="258"/>
      <c r="M662" s="259"/>
      <c r="N662" s="260"/>
      <c r="O662" s="260"/>
      <c r="P662" s="260"/>
      <c r="Q662" s="260"/>
      <c r="R662" s="260"/>
      <c r="S662" s="260"/>
      <c r="T662" s="261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62" t="s">
        <v>147</v>
      </c>
      <c r="AU662" s="262" t="s">
        <v>85</v>
      </c>
      <c r="AV662" s="14" t="s">
        <v>138</v>
      </c>
      <c r="AW662" s="14" t="s">
        <v>32</v>
      </c>
      <c r="AX662" s="14" t="s">
        <v>76</v>
      </c>
      <c r="AY662" s="262" t="s">
        <v>137</v>
      </c>
    </row>
    <row r="663" s="15" customFormat="1">
      <c r="A663" s="15"/>
      <c r="B663" s="263"/>
      <c r="C663" s="264"/>
      <c r="D663" s="242" t="s">
        <v>147</v>
      </c>
      <c r="E663" s="265" t="s">
        <v>1</v>
      </c>
      <c r="F663" s="266" t="s">
        <v>151</v>
      </c>
      <c r="G663" s="264"/>
      <c r="H663" s="267">
        <v>2.4500000000000002</v>
      </c>
      <c r="I663" s="268"/>
      <c r="J663" s="264"/>
      <c r="K663" s="264"/>
      <c r="L663" s="269"/>
      <c r="M663" s="270"/>
      <c r="N663" s="271"/>
      <c r="O663" s="271"/>
      <c r="P663" s="271"/>
      <c r="Q663" s="271"/>
      <c r="R663" s="271"/>
      <c r="S663" s="271"/>
      <c r="T663" s="272"/>
      <c r="U663" s="15"/>
      <c r="V663" s="15"/>
      <c r="W663" s="15"/>
      <c r="X663" s="15"/>
      <c r="Y663" s="15"/>
      <c r="Z663" s="15"/>
      <c r="AA663" s="15"/>
      <c r="AB663" s="15"/>
      <c r="AC663" s="15"/>
      <c r="AD663" s="15"/>
      <c r="AE663" s="15"/>
      <c r="AT663" s="273" t="s">
        <v>147</v>
      </c>
      <c r="AU663" s="273" t="s">
        <v>85</v>
      </c>
      <c r="AV663" s="15" t="s">
        <v>145</v>
      </c>
      <c r="AW663" s="15" t="s">
        <v>32</v>
      </c>
      <c r="AX663" s="15" t="s">
        <v>83</v>
      </c>
      <c r="AY663" s="273" t="s">
        <v>137</v>
      </c>
    </row>
    <row r="664" s="2" customFormat="1" ht="24.15" customHeight="1">
      <c r="A664" s="39"/>
      <c r="B664" s="40"/>
      <c r="C664" s="227" t="s">
        <v>820</v>
      </c>
      <c r="D664" s="227" t="s">
        <v>140</v>
      </c>
      <c r="E664" s="228" t="s">
        <v>821</v>
      </c>
      <c r="F664" s="229" t="s">
        <v>822</v>
      </c>
      <c r="G664" s="230" t="s">
        <v>524</v>
      </c>
      <c r="H664" s="231">
        <v>1</v>
      </c>
      <c r="I664" s="232"/>
      <c r="J664" s="233">
        <f>ROUND(I664*H664,2)</f>
        <v>0</v>
      </c>
      <c r="K664" s="229" t="s">
        <v>144</v>
      </c>
      <c r="L664" s="45"/>
      <c r="M664" s="234" t="s">
        <v>1</v>
      </c>
      <c r="N664" s="235" t="s">
        <v>41</v>
      </c>
      <c r="O664" s="92"/>
      <c r="P664" s="236">
        <f>O664*H664</f>
        <v>0</v>
      </c>
      <c r="Q664" s="236">
        <v>0.00088000000000000003</v>
      </c>
      <c r="R664" s="236">
        <f>Q664*H664</f>
        <v>0.00088000000000000003</v>
      </c>
      <c r="S664" s="236">
        <v>0</v>
      </c>
      <c r="T664" s="237">
        <f>S664*H664</f>
        <v>0</v>
      </c>
      <c r="U664" s="39"/>
      <c r="V664" s="39"/>
      <c r="W664" s="39"/>
      <c r="X664" s="39"/>
      <c r="Y664" s="39"/>
      <c r="Z664" s="39"/>
      <c r="AA664" s="39"/>
      <c r="AB664" s="39"/>
      <c r="AC664" s="39"/>
      <c r="AD664" s="39"/>
      <c r="AE664" s="39"/>
      <c r="AR664" s="238" t="s">
        <v>230</v>
      </c>
      <c r="AT664" s="238" t="s">
        <v>140</v>
      </c>
      <c r="AU664" s="238" t="s">
        <v>85</v>
      </c>
      <c r="AY664" s="18" t="s">
        <v>137</v>
      </c>
      <c r="BE664" s="239">
        <f>IF(N664="základní",J664,0)</f>
        <v>0</v>
      </c>
      <c r="BF664" s="239">
        <f>IF(N664="snížená",J664,0)</f>
        <v>0</v>
      </c>
      <c r="BG664" s="239">
        <f>IF(N664="zákl. přenesená",J664,0)</f>
        <v>0</v>
      </c>
      <c r="BH664" s="239">
        <f>IF(N664="sníž. přenesená",J664,0)</f>
        <v>0</v>
      </c>
      <c r="BI664" s="239">
        <f>IF(N664="nulová",J664,0)</f>
        <v>0</v>
      </c>
      <c r="BJ664" s="18" t="s">
        <v>83</v>
      </c>
      <c r="BK664" s="239">
        <f>ROUND(I664*H664,2)</f>
        <v>0</v>
      </c>
      <c r="BL664" s="18" t="s">
        <v>230</v>
      </c>
      <c r="BM664" s="238" t="s">
        <v>823</v>
      </c>
    </row>
    <row r="665" s="13" customFormat="1">
      <c r="A665" s="13"/>
      <c r="B665" s="240"/>
      <c r="C665" s="241"/>
      <c r="D665" s="242" t="s">
        <v>147</v>
      </c>
      <c r="E665" s="243" t="s">
        <v>1</v>
      </c>
      <c r="F665" s="244" t="s">
        <v>824</v>
      </c>
      <c r="G665" s="241"/>
      <c r="H665" s="245">
        <v>1</v>
      </c>
      <c r="I665" s="246"/>
      <c r="J665" s="241"/>
      <c r="K665" s="241"/>
      <c r="L665" s="247"/>
      <c r="M665" s="248"/>
      <c r="N665" s="249"/>
      <c r="O665" s="249"/>
      <c r="P665" s="249"/>
      <c r="Q665" s="249"/>
      <c r="R665" s="249"/>
      <c r="S665" s="249"/>
      <c r="T665" s="250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51" t="s">
        <v>147</v>
      </c>
      <c r="AU665" s="251" t="s">
        <v>85</v>
      </c>
      <c r="AV665" s="13" t="s">
        <v>85</v>
      </c>
      <c r="AW665" s="13" t="s">
        <v>32</v>
      </c>
      <c r="AX665" s="13" t="s">
        <v>76</v>
      </c>
      <c r="AY665" s="251" t="s">
        <v>137</v>
      </c>
    </row>
    <row r="666" s="14" customFormat="1">
      <c r="A666" s="14"/>
      <c r="B666" s="252"/>
      <c r="C666" s="253"/>
      <c r="D666" s="242" t="s">
        <v>147</v>
      </c>
      <c r="E666" s="254" t="s">
        <v>1</v>
      </c>
      <c r="F666" s="255" t="s">
        <v>150</v>
      </c>
      <c r="G666" s="253"/>
      <c r="H666" s="256">
        <v>1</v>
      </c>
      <c r="I666" s="257"/>
      <c r="J666" s="253"/>
      <c r="K666" s="253"/>
      <c r="L666" s="258"/>
      <c r="M666" s="259"/>
      <c r="N666" s="260"/>
      <c r="O666" s="260"/>
      <c r="P666" s="260"/>
      <c r="Q666" s="260"/>
      <c r="R666" s="260"/>
      <c r="S666" s="260"/>
      <c r="T666" s="261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62" t="s">
        <v>147</v>
      </c>
      <c r="AU666" s="262" t="s">
        <v>85</v>
      </c>
      <c r="AV666" s="14" t="s">
        <v>138</v>
      </c>
      <c r="AW666" s="14" t="s">
        <v>32</v>
      </c>
      <c r="AX666" s="14" t="s">
        <v>76</v>
      </c>
      <c r="AY666" s="262" t="s">
        <v>137</v>
      </c>
    </row>
    <row r="667" s="15" customFormat="1">
      <c r="A667" s="15"/>
      <c r="B667" s="263"/>
      <c r="C667" s="264"/>
      <c r="D667" s="242" t="s">
        <v>147</v>
      </c>
      <c r="E667" s="265" t="s">
        <v>1</v>
      </c>
      <c r="F667" s="266" t="s">
        <v>151</v>
      </c>
      <c r="G667" s="264"/>
      <c r="H667" s="267">
        <v>1</v>
      </c>
      <c r="I667" s="268"/>
      <c r="J667" s="264"/>
      <c r="K667" s="264"/>
      <c r="L667" s="269"/>
      <c r="M667" s="270"/>
      <c r="N667" s="271"/>
      <c r="O667" s="271"/>
      <c r="P667" s="271"/>
      <c r="Q667" s="271"/>
      <c r="R667" s="271"/>
      <c r="S667" s="271"/>
      <c r="T667" s="272"/>
      <c r="U667" s="15"/>
      <c r="V667" s="15"/>
      <c r="W667" s="15"/>
      <c r="X667" s="15"/>
      <c r="Y667" s="15"/>
      <c r="Z667" s="15"/>
      <c r="AA667" s="15"/>
      <c r="AB667" s="15"/>
      <c r="AC667" s="15"/>
      <c r="AD667" s="15"/>
      <c r="AE667" s="15"/>
      <c r="AT667" s="273" t="s">
        <v>147</v>
      </c>
      <c r="AU667" s="273" t="s">
        <v>85</v>
      </c>
      <c r="AV667" s="15" t="s">
        <v>145</v>
      </c>
      <c r="AW667" s="15" t="s">
        <v>32</v>
      </c>
      <c r="AX667" s="15" t="s">
        <v>83</v>
      </c>
      <c r="AY667" s="273" t="s">
        <v>137</v>
      </c>
    </row>
    <row r="668" s="2" customFormat="1" ht="24.15" customHeight="1">
      <c r="A668" s="39"/>
      <c r="B668" s="40"/>
      <c r="C668" s="274" t="s">
        <v>825</v>
      </c>
      <c r="D668" s="274" t="s">
        <v>181</v>
      </c>
      <c r="E668" s="275" t="s">
        <v>826</v>
      </c>
      <c r="F668" s="276" t="s">
        <v>827</v>
      </c>
      <c r="G668" s="277" t="s">
        <v>154</v>
      </c>
      <c r="H668" s="278">
        <v>3.8410000000000002</v>
      </c>
      <c r="I668" s="279"/>
      <c r="J668" s="280">
        <f>ROUND(I668*H668,2)</f>
        <v>0</v>
      </c>
      <c r="K668" s="276" t="s">
        <v>144</v>
      </c>
      <c r="L668" s="281"/>
      <c r="M668" s="282" t="s">
        <v>1</v>
      </c>
      <c r="N668" s="283" t="s">
        <v>41</v>
      </c>
      <c r="O668" s="92"/>
      <c r="P668" s="236">
        <f>O668*H668</f>
        <v>0</v>
      </c>
      <c r="Q668" s="236">
        <v>0.03388</v>
      </c>
      <c r="R668" s="236">
        <f>Q668*H668</f>
        <v>0.13013308000000001</v>
      </c>
      <c r="S668" s="236">
        <v>0</v>
      </c>
      <c r="T668" s="237">
        <f>S668*H668</f>
        <v>0</v>
      </c>
      <c r="U668" s="39"/>
      <c r="V668" s="39"/>
      <c r="W668" s="39"/>
      <c r="X668" s="39"/>
      <c r="Y668" s="39"/>
      <c r="Z668" s="39"/>
      <c r="AA668" s="39"/>
      <c r="AB668" s="39"/>
      <c r="AC668" s="39"/>
      <c r="AD668" s="39"/>
      <c r="AE668" s="39"/>
      <c r="AR668" s="238" t="s">
        <v>306</v>
      </c>
      <c r="AT668" s="238" t="s">
        <v>181</v>
      </c>
      <c r="AU668" s="238" t="s">
        <v>85</v>
      </c>
      <c r="AY668" s="18" t="s">
        <v>137</v>
      </c>
      <c r="BE668" s="239">
        <f>IF(N668="základní",J668,0)</f>
        <v>0</v>
      </c>
      <c r="BF668" s="239">
        <f>IF(N668="snížená",J668,0)</f>
        <v>0</v>
      </c>
      <c r="BG668" s="239">
        <f>IF(N668="zákl. přenesená",J668,0)</f>
        <v>0</v>
      </c>
      <c r="BH668" s="239">
        <f>IF(N668="sníž. přenesená",J668,0)</f>
        <v>0</v>
      </c>
      <c r="BI668" s="239">
        <f>IF(N668="nulová",J668,0)</f>
        <v>0</v>
      </c>
      <c r="BJ668" s="18" t="s">
        <v>83</v>
      </c>
      <c r="BK668" s="239">
        <f>ROUND(I668*H668,2)</f>
        <v>0</v>
      </c>
      <c r="BL668" s="18" t="s">
        <v>230</v>
      </c>
      <c r="BM668" s="238" t="s">
        <v>828</v>
      </c>
    </row>
    <row r="669" s="13" customFormat="1">
      <c r="A669" s="13"/>
      <c r="B669" s="240"/>
      <c r="C669" s="241"/>
      <c r="D669" s="242" t="s">
        <v>147</v>
      </c>
      <c r="E669" s="243" t="s">
        <v>1</v>
      </c>
      <c r="F669" s="244" t="s">
        <v>829</v>
      </c>
      <c r="G669" s="241"/>
      <c r="H669" s="245">
        <v>3.8410000000000002</v>
      </c>
      <c r="I669" s="246"/>
      <c r="J669" s="241"/>
      <c r="K669" s="241"/>
      <c r="L669" s="247"/>
      <c r="M669" s="248"/>
      <c r="N669" s="249"/>
      <c r="O669" s="249"/>
      <c r="P669" s="249"/>
      <c r="Q669" s="249"/>
      <c r="R669" s="249"/>
      <c r="S669" s="249"/>
      <c r="T669" s="250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51" t="s">
        <v>147</v>
      </c>
      <c r="AU669" s="251" t="s">
        <v>85</v>
      </c>
      <c r="AV669" s="13" t="s">
        <v>85</v>
      </c>
      <c r="AW669" s="13" t="s">
        <v>32</v>
      </c>
      <c r="AX669" s="13" t="s">
        <v>76</v>
      </c>
      <c r="AY669" s="251" t="s">
        <v>137</v>
      </c>
    </row>
    <row r="670" s="14" customFormat="1">
      <c r="A670" s="14"/>
      <c r="B670" s="252"/>
      <c r="C670" s="253"/>
      <c r="D670" s="242" t="s">
        <v>147</v>
      </c>
      <c r="E670" s="254" t="s">
        <v>1</v>
      </c>
      <c r="F670" s="255" t="s">
        <v>150</v>
      </c>
      <c r="G670" s="253"/>
      <c r="H670" s="256">
        <v>3.8410000000000002</v>
      </c>
      <c r="I670" s="257"/>
      <c r="J670" s="253"/>
      <c r="K670" s="253"/>
      <c r="L670" s="258"/>
      <c r="M670" s="259"/>
      <c r="N670" s="260"/>
      <c r="O670" s="260"/>
      <c r="P670" s="260"/>
      <c r="Q670" s="260"/>
      <c r="R670" s="260"/>
      <c r="S670" s="260"/>
      <c r="T670" s="261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62" t="s">
        <v>147</v>
      </c>
      <c r="AU670" s="262" t="s">
        <v>85</v>
      </c>
      <c r="AV670" s="14" t="s">
        <v>138</v>
      </c>
      <c r="AW670" s="14" t="s">
        <v>32</v>
      </c>
      <c r="AX670" s="14" t="s">
        <v>76</v>
      </c>
      <c r="AY670" s="262" t="s">
        <v>137</v>
      </c>
    </row>
    <row r="671" s="15" customFormat="1">
      <c r="A671" s="15"/>
      <c r="B671" s="263"/>
      <c r="C671" s="264"/>
      <c r="D671" s="242" t="s">
        <v>147</v>
      </c>
      <c r="E671" s="265" t="s">
        <v>1</v>
      </c>
      <c r="F671" s="266" t="s">
        <v>151</v>
      </c>
      <c r="G671" s="264"/>
      <c r="H671" s="267">
        <v>3.8410000000000002</v>
      </c>
      <c r="I671" s="268"/>
      <c r="J671" s="264"/>
      <c r="K671" s="264"/>
      <c r="L671" s="269"/>
      <c r="M671" s="270"/>
      <c r="N671" s="271"/>
      <c r="O671" s="271"/>
      <c r="P671" s="271"/>
      <c r="Q671" s="271"/>
      <c r="R671" s="271"/>
      <c r="S671" s="271"/>
      <c r="T671" s="272"/>
      <c r="U671" s="15"/>
      <c r="V671" s="15"/>
      <c r="W671" s="15"/>
      <c r="X671" s="15"/>
      <c r="Y671" s="15"/>
      <c r="Z671" s="15"/>
      <c r="AA671" s="15"/>
      <c r="AB671" s="15"/>
      <c r="AC671" s="15"/>
      <c r="AD671" s="15"/>
      <c r="AE671" s="15"/>
      <c r="AT671" s="273" t="s">
        <v>147</v>
      </c>
      <c r="AU671" s="273" t="s">
        <v>85</v>
      </c>
      <c r="AV671" s="15" t="s">
        <v>145</v>
      </c>
      <c r="AW671" s="15" t="s">
        <v>32</v>
      </c>
      <c r="AX671" s="15" t="s">
        <v>83</v>
      </c>
      <c r="AY671" s="273" t="s">
        <v>137</v>
      </c>
    </row>
    <row r="672" s="2" customFormat="1" ht="24.15" customHeight="1">
      <c r="A672" s="39"/>
      <c r="B672" s="40"/>
      <c r="C672" s="227" t="s">
        <v>830</v>
      </c>
      <c r="D672" s="227" t="s">
        <v>140</v>
      </c>
      <c r="E672" s="228" t="s">
        <v>831</v>
      </c>
      <c r="F672" s="229" t="s">
        <v>832</v>
      </c>
      <c r="G672" s="230" t="s">
        <v>162</v>
      </c>
      <c r="H672" s="231">
        <v>32.899999999999999</v>
      </c>
      <c r="I672" s="232"/>
      <c r="J672" s="233">
        <f>ROUND(I672*H672,2)</f>
        <v>0</v>
      </c>
      <c r="K672" s="229" t="s">
        <v>144</v>
      </c>
      <c r="L672" s="45"/>
      <c r="M672" s="234" t="s">
        <v>1</v>
      </c>
      <c r="N672" s="235" t="s">
        <v>41</v>
      </c>
      <c r="O672" s="92"/>
      <c r="P672" s="236">
        <f>O672*H672</f>
        <v>0</v>
      </c>
      <c r="Q672" s="236">
        <v>0</v>
      </c>
      <c r="R672" s="236">
        <f>Q672*H672</f>
        <v>0</v>
      </c>
      <c r="S672" s="236">
        <v>0.002</v>
      </c>
      <c r="T672" s="237">
        <f>S672*H672</f>
        <v>0.065799999999999997</v>
      </c>
      <c r="U672" s="39"/>
      <c r="V672" s="39"/>
      <c r="W672" s="39"/>
      <c r="X672" s="39"/>
      <c r="Y672" s="39"/>
      <c r="Z672" s="39"/>
      <c r="AA672" s="39"/>
      <c r="AB672" s="39"/>
      <c r="AC672" s="39"/>
      <c r="AD672" s="39"/>
      <c r="AE672" s="39"/>
      <c r="AR672" s="238" t="s">
        <v>230</v>
      </c>
      <c r="AT672" s="238" t="s">
        <v>140</v>
      </c>
      <c r="AU672" s="238" t="s">
        <v>85</v>
      </c>
      <c r="AY672" s="18" t="s">
        <v>137</v>
      </c>
      <c r="BE672" s="239">
        <f>IF(N672="základní",J672,0)</f>
        <v>0</v>
      </c>
      <c r="BF672" s="239">
        <f>IF(N672="snížená",J672,0)</f>
        <v>0</v>
      </c>
      <c r="BG672" s="239">
        <f>IF(N672="zákl. přenesená",J672,0)</f>
        <v>0</v>
      </c>
      <c r="BH672" s="239">
        <f>IF(N672="sníž. přenesená",J672,0)</f>
        <v>0</v>
      </c>
      <c r="BI672" s="239">
        <f>IF(N672="nulová",J672,0)</f>
        <v>0</v>
      </c>
      <c r="BJ672" s="18" t="s">
        <v>83</v>
      </c>
      <c r="BK672" s="239">
        <f>ROUND(I672*H672,2)</f>
        <v>0</v>
      </c>
      <c r="BL672" s="18" t="s">
        <v>230</v>
      </c>
      <c r="BM672" s="238" t="s">
        <v>833</v>
      </c>
    </row>
    <row r="673" s="2" customFormat="1" ht="24.15" customHeight="1">
      <c r="A673" s="39"/>
      <c r="B673" s="40"/>
      <c r="C673" s="227" t="s">
        <v>834</v>
      </c>
      <c r="D673" s="227" t="s">
        <v>140</v>
      </c>
      <c r="E673" s="228" t="s">
        <v>835</v>
      </c>
      <c r="F673" s="229" t="s">
        <v>836</v>
      </c>
      <c r="G673" s="230" t="s">
        <v>162</v>
      </c>
      <c r="H673" s="231">
        <v>32.899999999999999</v>
      </c>
      <c r="I673" s="232"/>
      <c r="J673" s="233">
        <f>ROUND(I673*H673,2)</f>
        <v>0</v>
      </c>
      <c r="K673" s="229" t="s">
        <v>144</v>
      </c>
      <c r="L673" s="45"/>
      <c r="M673" s="234" t="s">
        <v>1</v>
      </c>
      <c r="N673" s="235" t="s">
        <v>41</v>
      </c>
      <c r="O673" s="92"/>
      <c r="P673" s="236">
        <f>O673*H673</f>
        <v>0</v>
      </c>
      <c r="Q673" s="236">
        <v>0</v>
      </c>
      <c r="R673" s="236">
        <f>Q673*H673</f>
        <v>0</v>
      </c>
      <c r="S673" s="236">
        <v>0</v>
      </c>
      <c r="T673" s="237">
        <f>S673*H673</f>
        <v>0</v>
      </c>
      <c r="U673" s="39"/>
      <c r="V673" s="39"/>
      <c r="W673" s="39"/>
      <c r="X673" s="39"/>
      <c r="Y673" s="39"/>
      <c r="Z673" s="39"/>
      <c r="AA673" s="39"/>
      <c r="AB673" s="39"/>
      <c r="AC673" s="39"/>
      <c r="AD673" s="39"/>
      <c r="AE673" s="39"/>
      <c r="AR673" s="238" t="s">
        <v>230</v>
      </c>
      <c r="AT673" s="238" t="s">
        <v>140</v>
      </c>
      <c r="AU673" s="238" t="s">
        <v>85</v>
      </c>
      <c r="AY673" s="18" t="s">
        <v>137</v>
      </c>
      <c r="BE673" s="239">
        <f>IF(N673="základní",J673,0)</f>
        <v>0</v>
      </c>
      <c r="BF673" s="239">
        <f>IF(N673="snížená",J673,0)</f>
        <v>0</v>
      </c>
      <c r="BG673" s="239">
        <f>IF(N673="zákl. přenesená",J673,0)</f>
        <v>0</v>
      </c>
      <c r="BH673" s="239">
        <f>IF(N673="sníž. přenesená",J673,0)</f>
        <v>0</v>
      </c>
      <c r="BI673" s="239">
        <f>IF(N673="nulová",J673,0)</f>
        <v>0</v>
      </c>
      <c r="BJ673" s="18" t="s">
        <v>83</v>
      </c>
      <c r="BK673" s="239">
        <f>ROUND(I673*H673,2)</f>
        <v>0</v>
      </c>
      <c r="BL673" s="18" t="s">
        <v>230</v>
      </c>
      <c r="BM673" s="238" t="s">
        <v>837</v>
      </c>
    </row>
    <row r="674" s="13" customFormat="1">
      <c r="A674" s="13"/>
      <c r="B674" s="240"/>
      <c r="C674" s="241"/>
      <c r="D674" s="242" t="s">
        <v>147</v>
      </c>
      <c r="E674" s="243" t="s">
        <v>1</v>
      </c>
      <c r="F674" s="244" t="s">
        <v>838</v>
      </c>
      <c r="G674" s="241"/>
      <c r="H674" s="245">
        <v>30.449999999999999</v>
      </c>
      <c r="I674" s="246"/>
      <c r="J674" s="241"/>
      <c r="K674" s="241"/>
      <c r="L674" s="247"/>
      <c r="M674" s="248"/>
      <c r="N674" s="249"/>
      <c r="O674" s="249"/>
      <c r="P674" s="249"/>
      <c r="Q674" s="249"/>
      <c r="R674" s="249"/>
      <c r="S674" s="249"/>
      <c r="T674" s="250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51" t="s">
        <v>147</v>
      </c>
      <c r="AU674" s="251" t="s">
        <v>85</v>
      </c>
      <c r="AV674" s="13" t="s">
        <v>85</v>
      </c>
      <c r="AW674" s="13" t="s">
        <v>32</v>
      </c>
      <c r="AX674" s="13" t="s">
        <v>76</v>
      </c>
      <c r="AY674" s="251" t="s">
        <v>137</v>
      </c>
    </row>
    <row r="675" s="13" customFormat="1">
      <c r="A675" s="13"/>
      <c r="B675" s="240"/>
      <c r="C675" s="241"/>
      <c r="D675" s="242" t="s">
        <v>147</v>
      </c>
      <c r="E675" s="243" t="s">
        <v>1</v>
      </c>
      <c r="F675" s="244" t="s">
        <v>839</v>
      </c>
      <c r="G675" s="241"/>
      <c r="H675" s="245">
        <v>0.84999999999999998</v>
      </c>
      <c r="I675" s="246"/>
      <c r="J675" s="241"/>
      <c r="K675" s="241"/>
      <c r="L675" s="247"/>
      <c r="M675" s="248"/>
      <c r="N675" s="249"/>
      <c r="O675" s="249"/>
      <c r="P675" s="249"/>
      <c r="Q675" s="249"/>
      <c r="R675" s="249"/>
      <c r="S675" s="249"/>
      <c r="T675" s="250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51" t="s">
        <v>147</v>
      </c>
      <c r="AU675" s="251" t="s">
        <v>85</v>
      </c>
      <c r="AV675" s="13" t="s">
        <v>85</v>
      </c>
      <c r="AW675" s="13" t="s">
        <v>32</v>
      </c>
      <c r="AX675" s="13" t="s">
        <v>76</v>
      </c>
      <c r="AY675" s="251" t="s">
        <v>137</v>
      </c>
    </row>
    <row r="676" s="13" customFormat="1">
      <c r="A676" s="13"/>
      <c r="B676" s="240"/>
      <c r="C676" s="241"/>
      <c r="D676" s="242" t="s">
        <v>147</v>
      </c>
      <c r="E676" s="243" t="s">
        <v>1</v>
      </c>
      <c r="F676" s="244" t="s">
        <v>840</v>
      </c>
      <c r="G676" s="241"/>
      <c r="H676" s="245">
        <v>1.6000000000000001</v>
      </c>
      <c r="I676" s="246"/>
      <c r="J676" s="241"/>
      <c r="K676" s="241"/>
      <c r="L676" s="247"/>
      <c r="M676" s="248"/>
      <c r="N676" s="249"/>
      <c r="O676" s="249"/>
      <c r="P676" s="249"/>
      <c r="Q676" s="249"/>
      <c r="R676" s="249"/>
      <c r="S676" s="249"/>
      <c r="T676" s="250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51" t="s">
        <v>147</v>
      </c>
      <c r="AU676" s="251" t="s">
        <v>85</v>
      </c>
      <c r="AV676" s="13" t="s">
        <v>85</v>
      </c>
      <c r="AW676" s="13" t="s">
        <v>32</v>
      </c>
      <c r="AX676" s="13" t="s">
        <v>76</v>
      </c>
      <c r="AY676" s="251" t="s">
        <v>137</v>
      </c>
    </row>
    <row r="677" s="14" customFormat="1">
      <c r="A677" s="14"/>
      <c r="B677" s="252"/>
      <c r="C677" s="253"/>
      <c r="D677" s="242" t="s">
        <v>147</v>
      </c>
      <c r="E677" s="254" t="s">
        <v>1</v>
      </c>
      <c r="F677" s="255" t="s">
        <v>150</v>
      </c>
      <c r="G677" s="253"/>
      <c r="H677" s="256">
        <v>32.899999999999999</v>
      </c>
      <c r="I677" s="257"/>
      <c r="J677" s="253"/>
      <c r="K677" s="253"/>
      <c r="L677" s="258"/>
      <c r="M677" s="259"/>
      <c r="N677" s="260"/>
      <c r="O677" s="260"/>
      <c r="P677" s="260"/>
      <c r="Q677" s="260"/>
      <c r="R677" s="260"/>
      <c r="S677" s="260"/>
      <c r="T677" s="261"/>
      <c r="U677" s="14"/>
      <c r="V677" s="14"/>
      <c r="W677" s="14"/>
      <c r="X677" s="14"/>
      <c r="Y677" s="14"/>
      <c r="Z677" s="14"/>
      <c r="AA677" s="14"/>
      <c r="AB677" s="14"/>
      <c r="AC677" s="14"/>
      <c r="AD677" s="14"/>
      <c r="AE677" s="14"/>
      <c r="AT677" s="262" t="s">
        <v>147</v>
      </c>
      <c r="AU677" s="262" t="s">
        <v>85</v>
      </c>
      <c r="AV677" s="14" t="s">
        <v>138</v>
      </c>
      <c r="AW677" s="14" t="s">
        <v>32</v>
      </c>
      <c r="AX677" s="14" t="s">
        <v>76</v>
      </c>
      <c r="AY677" s="262" t="s">
        <v>137</v>
      </c>
    </row>
    <row r="678" s="15" customFormat="1">
      <c r="A678" s="15"/>
      <c r="B678" s="263"/>
      <c r="C678" s="264"/>
      <c r="D678" s="242" t="s">
        <v>147</v>
      </c>
      <c r="E678" s="265" t="s">
        <v>1</v>
      </c>
      <c r="F678" s="266" t="s">
        <v>151</v>
      </c>
      <c r="G678" s="264"/>
      <c r="H678" s="267">
        <v>32.899999999999999</v>
      </c>
      <c r="I678" s="268"/>
      <c r="J678" s="264"/>
      <c r="K678" s="264"/>
      <c r="L678" s="269"/>
      <c r="M678" s="270"/>
      <c r="N678" s="271"/>
      <c r="O678" s="271"/>
      <c r="P678" s="271"/>
      <c r="Q678" s="271"/>
      <c r="R678" s="271"/>
      <c r="S678" s="271"/>
      <c r="T678" s="272"/>
      <c r="U678" s="15"/>
      <c r="V678" s="15"/>
      <c r="W678" s="15"/>
      <c r="X678" s="15"/>
      <c r="Y678" s="15"/>
      <c r="Z678" s="15"/>
      <c r="AA678" s="15"/>
      <c r="AB678" s="15"/>
      <c r="AC678" s="15"/>
      <c r="AD678" s="15"/>
      <c r="AE678" s="15"/>
      <c r="AT678" s="273" t="s">
        <v>147</v>
      </c>
      <c r="AU678" s="273" t="s">
        <v>85</v>
      </c>
      <c r="AV678" s="15" t="s">
        <v>145</v>
      </c>
      <c r="AW678" s="15" t="s">
        <v>32</v>
      </c>
      <c r="AX678" s="15" t="s">
        <v>83</v>
      </c>
      <c r="AY678" s="273" t="s">
        <v>137</v>
      </c>
    </row>
    <row r="679" s="2" customFormat="1" ht="24.15" customHeight="1">
      <c r="A679" s="39"/>
      <c r="B679" s="40"/>
      <c r="C679" s="274" t="s">
        <v>841</v>
      </c>
      <c r="D679" s="274" t="s">
        <v>181</v>
      </c>
      <c r="E679" s="275" t="s">
        <v>842</v>
      </c>
      <c r="F679" s="276" t="s">
        <v>843</v>
      </c>
      <c r="G679" s="277" t="s">
        <v>162</v>
      </c>
      <c r="H679" s="278">
        <v>30.449999999999999</v>
      </c>
      <c r="I679" s="279"/>
      <c r="J679" s="280">
        <f>ROUND(I679*H679,2)</f>
        <v>0</v>
      </c>
      <c r="K679" s="276" t="s">
        <v>144</v>
      </c>
      <c r="L679" s="281"/>
      <c r="M679" s="282" t="s">
        <v>1</v>
      </c>
      <c r="N679" s="283" t="s">
        <v>41</v>
      </c>
      <c r="O679" s="92"/>
      <c r="P679" s="236">
        <f>O679*H679</f>
        <v>0</v>
      </c>
      <c r="Q679" s="236">
        <v>0.0030000000000000001</v>
      </c>
      <c r="R679" s="236">
        <f>Q679*H679</f>
        <v>0.091350000000000001</v>
      </c>
      <c r="S679" s="236">
        <v>0</v>
      </c>
      <c r="T679" s="237">
        <f>S679*H679</f>
        <v>0</v>
      </c>
      <c r="U679" s="39"/>
      <c r="V679" s="39"/>
      <c r="W679" s="39"/>
      <c r="X679" s="39"/>
      <c r="Y679" s="39"/>
      <c r="Z679" s="39"/>
      <c r="AA679" s="39"/>
      <c r="AB679" s="39"/>
      <c r="AC679" s="39"/>
      <c r="AD679" s="39"/>
      <c r="AE679" s="39"/>
      <c r="AR679" s="238" t="s">
        <v>306</v>
      </c>
      <c r="AT679" s="238" t="s">
        <v>181</v>
      </c>
      <c r="AU679" s="238" t="s">
        <v>85</v>
      </c>
      <c r="AY679" s="18" t="s">
        <v>137</v>
      </c>
      <c r="BE679" s="239">
        <f>IF(N679="základní",J679,0)</f>
        <v>0</v>
      </c>
      <c r="BF679" s="239">
        <f>IF(N679="snížená",J679,0)</f>
        <v>0</v>
      </c>
      <c r="BG679" s="239">
        <f>IF(N679="zákl. přenesená",J679,0)</f>
        <v>0</v>
      </c>
      <c r="BH679" s="239">
        <f>IF(N679="sníž. přenesená",J679,0)</f>
        <v>0</v>
      </c>
      <c r="BI679" s="239">
        <f>IF(N679="nulová",J679,0)</f>
        <v>0</v>
      </c>
      <c r="BJ679" s="18" t="s">
        <v>83</v>
      </c>
      <c r="BK679" s="239">
        <f>ROUND(I679*H679,2)</f>
        <v>0</v>
      </c>
      <c r="BL679" s="18" t="s">
        <v>230</v>
      </c>
      <c r="BM679" s="238" t="s">
        <v>844</v>
      </c>
    </row>
    <row r="680" s="13" customFormat="1">
      <c r="A680" s="13"/>
      <c r="B680" s="240"/>
      <c r="C680" s="241"/>
      <c r="D680" s="242" t="s">
        <v>147</v>
      </c>
      <c r="E680" s="243" t="s">
        <v>1</v>
      </c>
      <c r="F680" s="244" t="s">
        <v>838</v>
      </c>
      <c r="G680" s="241"/>
      <c r="H680" s="245">
        <v>30.449999999999999</v>
      </c>
      <c r="I680" s="246"/>
      <c r="J680" s="241"/>
      <c r="K680" s="241"/>
      <c r="L680" s="247"/>
      <c r="M680" s="248"/>
      <c r="N680" s="249"/>
      <c r="O680" s="249"/>
      <c r="P680" s="249"/>
      <c r="Q680" s="249"/>
      <c r="R680" s="249"/>
      <c r="S680" s="249"/>
      <c r="T680" s="250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51" t="s">
        <v>147</v>
      </c>
      <c r="AU680" s="251" t="s">
        <v>85</v>
      </c>
      <c r="AV680" s="13" t="s">
        <v>85</v>
      </c>
      <c r="AW680" s="13" t="s">
        <v>32</v>
      </c>
      <c r="AX680" s="13" t="s">
        <v>76</v>
      </c>
      <c r="AY680" s="251" t="s">
        <v>137</v>
      </c>
    </row>
    <row r="681" s="14" customFormat="1">
      <c r="A681" s="14"/>
      <c r="B681" s="252"/>
      <c r="C681" s="253"/>
      <c r="D681" s="242" t="s">
        <v>147</v>
      </c>
      <c r="E681" s="254" t="s">
        <v>1</v>
      </c>
      <c r="F681" s="255" t="s">
        <v>150</v>
      </c>
      <c r="G681" s="253"/>
      <c r="H681" s="256">
        <v>30.449999999999999</v>
      </c>
      <c r="I681" s="257"/>
      <c r="J681" s="253"/>
      <c r="K681" s="253"/>
      <c r="L681" s="258"/>
      <c r="M681" s="259"/>
      <c r="N681" s="260"/>
      <c r="O681" s="260"/>
      <c r="P681" s="260"/>
      <c r="Q681" s="260"/>
      <c r="R681" s="260"/>
      <c r="S681" s="260"/>
      <c r="T681" s="261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62" t="s">
        <v>147</v>
      </c>
      <c r="AU681" s="262" t="s">
        <v>85</v>
      </c>
      <c r="AV681" s="14" t="s">
        <v>138</v>
      </c>
      <c r="AW681" s="14" t="s">
        <v>32</v>
      </c>
      <c r="AX681" s="14" t="s">
        <v>76</v>
      </c>
      <c r="AY681" s="262" t="s">
        <v>137</v>
      </c>
    </row>
    <row r="682" s="15" customFormat="1">
      <c r="A682" s="15"/>
      <c r="B682" s="263"/>
      <c r="C682" s="264"/>
      <c r="D682" s="242" t="s">
        <v>147</v>
      </c>
      <c r="E682" s="265" t="s">
        <v>1</v>
      </c>
      <c r="F682" s="266" t="s">
        <v>151</v>
      </c>
      <c r="G682" s="264"/>
      <c r="H682" s="267">
        <v>30.449999999999999</v>
      </c>
      <c r="I682" s="268"/>
      <c r="J682" s="264"/>
      <c r="K682" s="264"/>
      <c r="L682" s="269"/>
      <c r="M682" s="270"/>
      <c r="N682" s="271"/>
      <c r="O682" s="271"/>
      <c r="P682" s="271"/>
      <c r="Q682" s="271"/>
      <c r="R682" s="271"/>
      <c r="S682" s="271"/>
      <c r="T682" s="272"/>
      <c r="U682" s="15"/>
      <c r="V682" s="15"/>
      <c r="W682" s="15"/>
      <c r="X682" s="15"/>
      <c r="Y682" s="15"/>
      <c r="Z682" s="15"/>
      <c r="AA682" s="15"/>
      <c r="AB682" s="15"/>
      <c r="AC682" s="15"/>
      <c r="AD682" s="15"/>
      <c r="AE682" s="15"/>
      <c r="AT682" s="273" t="s">
        <v>147</v>
      </c>
      <c r="AU682" s="273" t="s">
        <v>85</v>
      </c>
      <c r="AV682" s="15" t="s">
        <v>145</v>
      </c>
      <c r="AW682" s="15" t="s">
        <v>32</v>
      </c>
      <c r="AX682" s="15" t="s">
        <v>83</v>
      </c>
      <c r="AY682" s="273" t="s">
        <v>137</v>
      </c>
    </row>
    <row r="683" s="2" customFormat="1" ht="24.15" customHeight="1">
      <c r="A683" s="39"/>
      <c r="B683" s="40"/>
      <c r="C683" s="274" t="s">
        <v>845</v>
      </c>
      <c r="D683" s="274" t="s">
        <v>181</v>
      </c>
      <c r="E683" s="275" t="s">
        <v>846</v>
      </c>
      <c r="F683" s="276" t="s">
        <v>847</v>
      </c>
      <c r="G683" s="277" t="s">
        <v>162</v>
      </c>
      <c r="H683" s="278">
        <v>1.6000000000000001</v>
      </c>
      <c r="I683" s="279"/>
      <c r="J683" s="280">
        <f>ROUND(I683*H683,2)</f>
        <v>0</v>
      </c>
      <c r="K683" s="276" t="s">
        <v>144</v>
      </c>
      <c r="L683" s="281"/>
      <c r="M683" s="282" t="s">
        <v>1</v>
      </c>
      <c r="N683" s="283" t="s">
        <v>41</v>
      </c>
      <c r="O683" s="92"/>
      <c r="P683" s="236">
        <f>O683*H683</f>
        <v>0</v>
      </c>
      <c r="Q683" s="236">
        <v>0.0040000000000000001</v>
      </c>
      <c r="R683" s="236">
        <f>Q683*H683</f>
        <v>0.0064000000000000003</v>
      </c>
      <c r="S683" s="236">
        <v>0</v>
      </c>
      <c r="T683" s="237">
        <f>S683*H683</f>
        <v>0</v>
      </c>
      <c r="U683" s="39"/>
      <c r="V683" s="39"/>
      <c r="W683" s="39"/>
      <c r="X683" s="39"/>
      <c r="Y683" s="39"/>
      <c r="Z683" s="39"/>
      <c r="AA683" s="39"/>
      <c r="AB683" s="39"/>
      <c r="AC683" s="39"/>
      <c r="AD683" s="39"/>
      <c r="AE683" s="39"/>
      <c r="AR683" s="238" t="s">
        <v>306</v>
      </c>
      <c r="AT683" s="238" t="s">
        <v>181</v>
      </c>
      <c r="AU683" s="238" t="s">
        <v>85</v>
      </c>
      <c r="AY683" s="18" t="s">
        <v>137</v>
      </c>
      <c r="BE683" s="239">
        <f>IF(N683="základní",J683,0)</f>
        <v>0</v>
      </c>
      <c r="BF683" s="239">
        <f>IF(N683="snížená",J683,0)</f>
        <v>0</v>
      </c>
      <c r="BG683" s="239">
        <f>IF(N683="zákl. přenesená",J683,0)</f>
        <v>0</v>
      </c>
      <c r="BH683" s="239">
        <f>IF(N683="sníž. přenesená",J683,0)</f>
        <v>0</v>
      </c>
      <c r="BI683" s="239">
        <f>IF(N683="nulová",J683,0)</f>
        <v>0</v>
      </c>
      <c r="BJ683" s="18" t="s">
        <v>83</v>
      </c>
      <c r="BK683" s="239">
        <f>ROUND(I683*H683,2)</f>
        <v>0</v>
      </c>
      <c r="BL683" s="18" t="s">
        <v>230</v>
      </c>
      <c r="BM683" s="238" t="s">
        <v>848</v>
      </c>
    </row>
    <row r="684" s="13" customFormat="1">
      <c r="A684" s="13"/>
      <c r="B684" s="240"/>
      <c r="C684" s="241"/>
      <c r="D684" s="242" t="s">
        <v>147</v>
      </c>
      <c r="E684" s="243" t="s">
        <v>1</v>
      </c>
      <c r="F684" s="244" t="s">
        <v>840</v>
      </c>
      <c r="G684" s="241"/>
      <c r="H684" s="245">
        <v>1.6000000000000001</v>
      </c>
      <c r="I684" s="246"/>
      <c r="J684" s="241"/>
      <c r="K684" s="241"/>
      <c r="L684" s="247"/>
      <c r="M684" s="248"/>
      <c r="N684" s="249"/>
      <c r="O684" s="249"/>
      <c r="P684" s="249"/>
      <c r="Q684" s="249"/>
      <c r="R684" s="249"/>
      <c r="S684" s="249"/>
      <c r="T684" s="250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251" t="s">
        <v>147</v>
      </c>
      <c r="AU684" s="251" t="s">
        <v>85</v>
      </c>
      <c r="AV684" s="13" t="s">
        <v>85</v>
      </c>
      <c r="AW684" s="13" t="s">
        <v>32</v>
      </c>
      <c r="AX684" s="13" t="s">
        <v>76</v>
      </c>
      <c r="AY684" s="251" t="s">
        <v>137</v>
      </c>
    </row>
    <row r="685" s="14" customFormat="1">
      <c r="A685" s="14"/>
      <c r="B685" s="252"/>
      <c r="C685" s="253"/>
      <c r="D685" s="242" t="s">
        <v>147</v>
      </c>
      <c r="E685" s="254" t="s">
        <v>1</v>
      </c>
      <c r="F685" s="255" t="s">
        <v>150</v>
      </c>
      <c r="G685" s="253"/>
      <c r="H685" s="256">
        <v>1.6000000000000001</v>
      </c>
      <c r="I685" s="257"/>
      <c r="J685" s="253"/>
      <c r="K685" s="253"/>
      <c r="L685" s="258"/>
      <c r="M685" s="259"/>
      <c r="N685" s="260"/>
      <c r="O685" s="260"/>
      <c r="P685" s="260"/>
      <c r="Q685" s="260"/>
      <c r="R685" s="260"/>
      <c r="S685" s="260"/>
      <c r="T685" s="261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262" t="s">
        <v>147</v>
      </c>
      <c r="AU685" s="262" t="s">
        <v>85</v>
      </c>
      <c r="AV685" s="14" t="s">
        <v>138</v>
      </c>
      <c r="AW685" s="14" t="s">
        <v>32</v>
      </c>
      <c r="AX685" s="14" t="s">
        <v>76</v>
      </c>
      <c r="AY685" s="262" t="s">
        <v>137</v>
      </c>
    </row>
    <row r="686" s="15" customFormat="1">
      <c r="A686" s="15"/>
      <c r="B686" s="263"/>
      <c r="C686" s="264"/>
      <c r="D686" s="242" t="s">
        <v>147</v>
      </c>
      <c r="E686" s="265" t="s">
        <v>1</v>
      </c>
      <c r="F686" s="266" t="s">
        <v>151</v>
      </c>
      <c r="G686" s="264"/>
      <c r="H686" s="267">
        <v>1.6000000000000001</v>
      </c>
      <c r="I686" s="268"/>
      <c r="J686" s="264"/>
      <c r="K686" s="264"/>
      <c r="L686" s="269"/>
      <c r="M686" s="270"/>
      <c r="N686" s="271"/>
      <c r="O686" s="271"/>
      <c r="P686" s="271"/>
      <c r="Q686" s="271"/>
      <c r="R686" s="271"/>
      <c r="S686" s="271"/>
      <c r="T686" s="272"/>
      <c r="U686" s="15"/>
      <c r="V686" s="15"/>
      <c r="W686" s="15"/>
      <c r="X686" s="15"/>
      <c r="Y686" s="15"/>
      <c r="Z686" s="15"/>
      <c r="AA686" s="15"/>
      <c r="AB686" s="15"/>
      <c r="AC686" s="15"/>
      <c r="AD686" s="15"/>
      <c r="AE686" s="15"/>
      <c r="AT686" s="273" t="s">
        <v>147</v>
      </c>
      <c r="AU686" s="273" t="s">
        <v>85</v>
      </c>
      <c r="AV686" s="15" t="s">
        <v>145</v>
      </c>
      <c r="AW686" s="15" t="s">
        <v>32</v>
      </c>
      <c r="AX686" s="15" t="s">
        <v>83</v>
      </c>
      <c r="AY686" s="273" t="s">
        <v>137</v>
      </c>
    </row>
    <row r="687" s="2" customFormat="1" ht="24.15" customHeight="1">
      <c r="A687" s="39"/>
      <c r="B687" s="40"/>
      <c r="C687" s="274" t="s">
        <v>849</v>
      </c>
      <c r="D687" s="274" t="s">
        <v>181</v>
      </c>
      <c r="E687" s="275" t="s">
        <v>850</v>
      </c>
      <c r="F687" s="276" t="s">
        <v>851</v>
      </c>
      <c r="G687" s="277" t="s">
        <v>162</v>
      </c>
      <c r="H687" s="278">
        <v>0.84999999999999998</v>
      </c>
      <c r="I687" s="279"/>
      <c r="J687" s="280">
        <f>ROUND(I687*H687,2)</f>
        <v>0</v>
      </c>
      <c r="K687" s="276" t="s">
        <v>144</v>
      </c>
      <c r="L687" s="281"/>
      <c r="M687" s="282" t="s">
        <v>1</v>
      </c>
      <c r="N687" s="283" t="s">
        <v>41</v>
      </c>
      <c r="O687" s="92"/>
      <c r="P687" s="236">
        <f>O687*H687</f>
        <v>0</v>
      </c>
      <c r="Q687" s="236">
        <v>0.0050000000000000001</v>
      </c>
      <c r="R687" s="236">
        <f>Q687*H687</f>
        <v>0.0042500000000000003</v>
      </c>
      <c r="S687" s="236">
        <v>0</v>
      </c>
      <c r="T687" s="237">
        <f>S687*H687</f>
        <v>0</v>
      </c>
      <c r="U687" s="39"/>
      <c r="V687" s="39"/>
      <c r="W687" s="39"/>
      <c r="X687" s="39"/>
      <c r="Y687" s="39"/>
      <c r="Z687" s="39"/>
      <c r="AA687" s="39"/>
      <c r="AB687" s="39"/>
      <c r="AC687" s="39"/>
      <c r="AD687" s="39"/>
      <c r="AE687" s="39"/>
      <c r="AR687" s="238" t="s">
        <v>306</v>
      </c>
      <c r="AT687" s="238" t="s">
        <v>181</v>
      </c>
      <c r="AU687" s="238" t="s">
        <v>85</v>
      </c>
      <c r="AY687" s="18" t="s">
        <v>137</v>
      </c>
      <c r="BE687" s="239">
        <f>IF(N687="základní",J687,0)</f>
        <v>0</v>
      </c>
      <c r="BF687" s="239">
        <f>IF(N687="snížená",J687,0)</f>
        <v>0</v>
      </c>
      <c r="BG687" s="239">
        <f>IF(N687="zákl. přenesená",J687,0)</f>
        <v>0</v>
      </c>
      <c r="BH687" s="239">
        <f>IF(N687="sníž. přenesená",J687,0)</f>
        <v>0</v>
      </c>
      <c r="BI687" s="239">
        <f>IF(N687="nulová",J687,0)</f>
        <v>0</v>
      </c>
      <c r="BJ687" s="18" t="s">
        <v>83</v>
      </c>
      <c r="BK687" s="239">
        <f>ROUND(I687*H687,2)</f>
        <v>0</v>
      </c>
      <c r="BL687" s="18" t="s">
        <v>230</v>
      </c>
      <c r="BM687" s="238" t="s">
        <v>852</v>
      </c>
    </row>
    <row r="688" s="13" customFormat="1">
      <c r="A688" s="13"/>
      <c r="B688" s="240"/>
      <c r="C688" s="241"/>
      <c r="D688" s="242" t="s">
        <v>147</v>
      </c>
      <c r="E688" s="243" t="s">
        <v>1</v>
      </c>
      <c r="F688" s="244" t="s">
        <v>839</v>
      </c>
      <c r="G688" s="241"/>
      <c r="H688" s="245">
        <v>0.84999999999999998</v>
      </c>
      <c r="I688" s="246"/>
      <c r="J688" s="241"/>
      <c r="K688" s="241"/>
      <c r="L688" s="247"/>
      <c r="M688" s="248"/>
      <c r="N688" s="249"/>
      <c r="O688" s="249"/>
      <c r="P688" s="249"/>
      <c r="Q688" s="249"/>
      <c r="R688" s="249"/>
      <c r="S688" s="249"/>
      <c r="T688" s="250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51" t="s">
        <v>147</v>
      </c>
      <c r="AU688" s="251" t="s">
        <v>85</v>
      </c>
      <c r="AV688" s="13" t="s">
        <v>85</v>
      </c>
      <c r="AW688" s="13" t="s">
        <v>32</v>
      </c>
      <c r="AX688" s="13" t="s">
        <v>76</v>
      </c>
      <c r="AY688" s="251" t="s">
        <v>137</v>
      </c>
    </row>
    <row r="689" s="14" customFormat="1">
      <c r="A689" s="14"/>
      <c r="B689" s="252"/>
      <c r="C689" s="253"/>
      <c r="D689" s="242" t="s">
        <v>147</v>
      </c>
      <c r="E689" s="254" t="s">
        <v>1</v>
      </c>
      <c r="F689" s="255" t="s">
        <v>150</v>
      </c>
      <c r="G689" s="253"/>
      <c r="H689" s="256">
        <v>0.84999999999999998</v>
      </c>
      <c r="I689" s="257"/>
      <c r="J689" s="253"/>
      <c r="K689" s="253"/>
      <c r="L689" s="258"/>
      <c r="M689" s="259"/>
      <c r="N689" s="260"/>
      <c r="O689" s="260"/>
      <c r="P689" s="260"/>
      <c r="Q689" s="260"/>
      <c r="R689" s="260"/>
      <c r="S689" s="260"/>
      <c r="T689" s="261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T689" s="262" t="s">
        <v>147</v>
      </c>
      <c r="AU689" s="262" t="s">
        <v>85</v>
      </c>
      <c r="AV689" s="14" t="s">
        <v>138</v>
      </c>
      <c r="AW689" s="14" t="s">
        <v>32</v>
      </c>
      <c r="AX689" s="14" t="s">
        <v>76</v>
      </c>
      <c r="AY689" s="262" t="s">
        <v>137</v>
      </c>
    </row>
    <row r="690" s="15" customFormat="1">
      <c r="A690" s="15"/>
      <c r="B690" s="263"/>
      <c r="C690" s="264"/>
      <c r="D690" s="242" t="s">
        <v>147</v>
      </c>
      <c r="E690" s="265" t="s">
        <v>1</v>
      </c>
      <c r="F690" s="266" t="s">
        <v>151</v>
      </c>
      <c r="G690" s="264"/>
      <c r="H690" s="267">
        <v>0.84999999999999998</v>
      </c>
      <c r="I690" s="268"/>
      <c r="J690" s="264"/>
      <c r="K690" s="264"/>
      <c r="L690" s="269"/>
      <c r="M690" s="270"/>
      <c r="N690" s="271"/>
      <c r="O690" s="271"/>
      <c r="P690" s="271"/>
      <c r="Q690" s="271"/>
      <c r="R690" s="271"/>
      <c r="S690" s="271"/>
      <c r="T690" s="272"/>
      <c r="U690" s="15"/>
      <c r="V690" s="15"/>
      <c r="W690" s="15"/>
      <c r="X690" s="15"/>
      <c r="Y690" s="15"/>
      <c r="Z690" s="15"/>
      <c r="AA690" s="15"/>
      <c r="AB690" s="15"/>
      <c r="AC690" s="15"/>
      <c r="AD690" s="15"/>
      <c r="AE690" s="15"/>
      <c r="AT690" s="273" t="s">
        <v>147</v>
      </c>
      <c r="AU690" s="273" t="s">
        <v>85</v>
      </c>
      <c r="AV690" s="15" t="s">
        <v>145</v>
      </c>
      <c r="AW690" s="15" t="s">
        <v>32</v>
      </c>
      <c r="AX690" s="15" t="s">
        <v>83</v>
      </c>
      <c r="AY690" s="273" t="s">
        <v>137</v>
      </c>
    </row>
    <row r="691" s="2" customFormat="1" ht="24.15" customHeight="1">
      <c r="A691" s="39"/>
      <c r="B691" s="40"/>
      <c r="C691" s="274" t="s">
        <v>853</v>
      </c>
      <c r="D691" s="274" t="s">
        <v>181</v>
      </c>
      <c r="E691" s="275" t="s">
        <v>854</v>
      </c>
      <c r="F691" s="276" t="s">
        <v>855</v>
      </c>
      <c r="G691" s="277" t="s">
        <v>524</v>
      </c>
      <c r="H691" s="278">
        <v>34</v>
      </c>
      <c r="I691" s="279"/>
      <c r="J691" s="280">
        <f>ROUND(I691*H691,2)</f>
        <v>0</v>
      </c>
      <c r="K691" s="276" t="s">
        <v>144</v>
      </c>
      <c r="L691" s="281"/>
      <c r="M691" s="282" t="s">
        <v>1</v>
      </c>
      <c r="N691" s="283" t="s">
        <v>41</v>
      </c>
      <c r="O691" s="92"/>
      <c r="P691" s="236">
        <f>O691*H691</f>
        <v>0</v>
      </c>
      <c r="Q691" s="236">
        <v>6.0000000000000002E-05</v>
      </c>
      <c r="R691" s="236">
        <f>Q691*H691</f>
        <v>0.0020400000000000001</v>
      </c>
      <c r="S691" s="236">
        <v>0</v>
      </c>
      <c r="T691" s="237">
        <f>S691*H691</f>
        <v>0</v>
      </c>
      <c r="U691" s="39"/>
      <c r="V691" s="39"/>
      <c r="W691" s="39"/>
      <c r="X691" s="39"/>
      <c r="Y691" s="39"/>
      <c r="Z691" s="39"/>
      <c r="AA691" s="39"/>
      <c r="AB691" s="39"/>
      <c r="AC691" s="39"/>
      <c r="AD691" s="39"/>
      <c r="AE691" s="39"/>
      <c r="AR691" s="238" t="s">
        <v>306</v>
      </c>
      <c r="AT691" s="238" t="s">
        <v>181</v>
      </c>
      <c r="AU691" s="238" t="s">
        <v>85</v>
      </c>
      <c r="AY691" s="18" t="s">
        <v>137</v>
      </c>
      <c r="BE691" s="239">
        <f>IF(N691="základní",J691,0)</f>
        <v>0</v>
      </c>
      <c r="BF691" s="239">
        <f>IF(N691="snížená",J691,0)</f>
        <v>0</v>
      </c>
      <c r="BG691" s="239">
        <f>IF(N691="zákl. přenesená",J691,0)</f>
        <v>0</v>
      </c>
      <c r="BH691" s="239">
        <f>IF(N691="sníž. přenesená",J691,0)</f>
        <v>0</v>
      </c>
      <c r="BI691" s="239">
        <f>IF(N691="nulová",J691,0)</f>
        <v>0</v>
      </c>
      <c r="BJ691" s="18" t="s">
        <v>83</v>
      </c>
      <c r="BK691" s="239">
        <f>ROUND(I691*H691,2)</f>
        <v>0</v>
      </c>
      <c r="BL691" s="18" t="s">
        <v>230</v>
      </c>
      <c r="BM691" s="238" t="s">
        <v>856</v>
      </c>
    </row>
    <row r="692" s="2" customFormat="1" ht="24.15" customHeight="1">
      <c r="A692" s="39"/>
      <c r="B692" s="40"/>
      <c r="C692" s="227" t="s">
        <v>857</v>
      </c>
      <c r="D692" s="227" t="s">
        <v>140</v>
      </c>
      <c r="E692" s="228" t="s">
        <v>858</v>
      </c>
      <c r="F692" s="229" t="s">
        <v>859</v>
      </c>
      <c r="G692" s="230" t="s">
        <v>490</v>
      </c>
      <c r="H692" s="294"/>
      <c r="I692" s="232"/>
      <c r="J692" s="233">
        <f>ROUND(I692*H692,2)</f>
        <v>0</v>
      </c>
      <c r="K692" s="229" t="s">
        <v>144</v>
      </c>
      <c r="L692" s="45"/>
      <c r="M692" s="234" t="s">
        <v>1</v>
      </c>
      <c r="N692" s="235" t="s">
        <v>41</v>
      </c>
      <c r="O692" s="92"/>
      <c r="P692" s="236">
        <f>O692*H692</f>
        <v>0</v>
      </c>
      <c r="Q692" s="236">
        <v>0</v>
      </c>
      <c r="R692" s="236">
        <f>Q692*H692</f>
        <v>0</v>
      </c>
      <c r="S692" s="236">
        <v>0</v>
      </c>
      <c r="T692" s="237">
        <f>S692*H692</f>
        <v>0</v>
      </c>
      <c r="U692" s="39"/>
      <c r="V692" s="39"/>
      <c r="W692" s="39"/>
      <c r="X692" s="39"/>
      <c r="Y692" s="39"/>
      <c r="Z692" s="39"/>
      <c r="AA692" s="39"/>
      <c r="AB692" s="39"/>
      <c r="AC692" s="39"/>
      <c r="AD692" s="39"/>
      <c r="AE692" s="39"/>
      <c r="AR692" s="238" t="s">
        <v>230</v>
      </c>
      <c r="AT692" s="238" t="s">
        <v>140</v>
      </c>
      <c r="AU692" s="238" t="s">
        <v>85</v>
      </c>
      <c r="AY692" s="18" t="s">
        <v>137</v>
      </c>
      <c r="BE692" s="239">
        <f>IF(N692="základní",J692,0)</f>
        <v>0</v>
      </c>
      <c r="BF692" s="239">
        <f>IF(N692="snížená",J692,0)</f>
        <v>0</v>
      </c>
      <c r="BG692" s="239">
        <f>IF(N692="zákl. přenesená",J692,0)</f>
        <v>0</v>
      </c>
      <c r="BH692" s="239">
        <f>IF(N692="sníž. přenesená",J692,0)</f>
        <v>0</v>
      </c>
      <c r="BI692" s="239">
        <f>IF(N692="nulová",J692,0)</f>
        <v>0</v>
      </c>
      <c r="BJ692" s="18" t="s">
        <v>83</v>
      </c>
      <c r="BK692" s="239">
        <f>ROUND(I692*H692,2)</f>
        <v>0</v>
      </c>
      <c r="BL692" s="18" t="s">
        <v>230</v>
      </c>
      <c r="BM692" s="238" t="s">
        <v>860</v>
      </c>
    </row>
    <row r="693" s="12" customFormat="1" ht="22.8" customHeight="1">
      <c r="A693" s="12"/>
      <c r="B693" s="211"/>
      <c r="C693" s="212"/>
      <c r="D693" s="213" t="s">
        <v>75</v>
      </c>
      <c r="E693" s="225" t="s">
        <v>861</v>
      </c>
      <c r="F693" s="225" t="s">
        <v>862</v>
      </c>
      <c r="G693" s="212"/>
      <c r="H693" s="212"/>
      <c r="I693" s="215"/>
      <c r="J693" s="226">
        <f>BK693</f>
        <v>0</v>
      </c>
      <c r="K693" s="212"/>
      <c r="L693" s="217"/>
      <c r="M693" s="218"/>
      <c r="N693" s="219"/>
      <c r="O693" s="219"/>
      <c r="P693" s="220">
        <f>SUM(P694:P705)</f>
        <v>0</v>
      </c>
      <c r="Q693" s="219"/>
      <c r="R693" s="220">
        <f>SUM(R694:R705)</f>
        <v>0.0060000000000000001</v>
      </c>
      <c r="S693" s="219"/>
      <c r="T693" s="221">
        <f>SUM(T694:T705)</f>
        <v>0.14400000000000002</v>
      </c>
      <c r="U693" s="12"/>
      <c r="V693" s="12"/>
      <c r="W693" s="12"/>
      <c r="X693" s="12"/>
      <c r="Y693" s="12"/>
      <c r="Z693" s="12"/>
      <c r="AA693" s="12"/>
      <c r="AB693" s="12"/>
      <c r="AC693" s="12"/>
      <c r="AD693" s="12"/>
      <c r="AE693" s="12"/>
      <c r="AR693" s="222" t="s">
        <v>85</v>
      </c>
      <c r="AT693" s="223" t="s">
        <v>75</v>
      </c>
      <c r="AU693" s="223" t="s">
        <v>83</v>
      </c>
      <c r="AY693" s="222" t="s">
        <v>137</v>
      </c>
      <c r="BK693" s="224">
        <f>SUM(BK694:BK705)</f>
        <v>0</v>
      </c>
    </row>
    <row r="694" s="2" customFormat="1" ht="16.5" customHeight="1">
      <c r="A694" s="39"/>
      <c r="B694" s="40"/>
      <c r="C694" s="227" t="s">
        <v>863</v>
      </c>
      <c r="D694" s="227" t="s">
        <v>140</v>
      </c>
      <c r="E694" s="228" t="s">
        <v>864</v>
      </c>
      <c r="F694" s="229" t="s">
        <v>865</v>
      </c>
      <c r="G694" s="230" t="s">
        <v>353</v>
      </c>
      <c r="H694" s="231">
        <v>2</v>
      </c>
      <c r="I694" s="232"/>
      <c r="J694" s="233">
        <f>ROUND(I694*H694,2)</f>
        <v>0</v>
      </c>
      <c r="K694" s="229" t="s">
        <v>1</v>
      </c>
      <c r="L694" s="45"/>
      <c r="M694" s="234" t="s">
        <v>1</v>
      </c>
      <c r="N694" s="235" t="s">
        <v>41</v>
      </c>
      <c r="O694" s="92"/>
      <c r="P694" s="236">
        <f>O694*H694</f>
        <v>0</v>
      </c>
      <c r="Q694" s="236">
        <v>0</v>
      </c>
      <c r="R694" s="236">
        <f>Q694*H694</f>
        <v>0</v>
      </c>
      <c r="S694" s="236">
        <v>0</v>
      </c>
      <c r="T694" s="237">
        <f>S694*H694</f>
        <v>0</v>
      </c>
      <c r="U694" s="39"/>
      <c r="V694" s="39"/>
      <c r="W694" s="39"/>
      <c r="X694" s="39"/>
      <c r="Y694" s="39"/>
      <c r="Z694" s="39"/>
      <c r="AA694" s="39"/>
      <c r="AB694" s="39"/>
      <c r="AC694" s="39"/>
      <c r="AD694" s="39"/>
      <c r="AE694" s="39"/>
      <c r="AR694" s="238" t="s">
        <v>230</v>
      </c>
      <c r="AT694" s="238" t="s">
        <v>140</v>
      </c>
      <c r="AU694" s="238" t="s">
        <v>85</v>
      </c>
      <c r="AY694" s="18" t="s">
        <v>137</v>
      </c>
      <c r="BE694" s="239">
        <f>IF(N694="základní",J694,0)</f>
        <v>0</v>
      </c>
      <c r="BF694" s="239">
        <f>IF(N694="snížená",J694,0)</f>
        <v>0</v>
      </c>
      <c r="BG694" s="239">
        <f>IF(N694="zákl. přenesená",J694,0)</f>
        <v>0</v>
      </c>
      <c r="BH694" s="239">
        <f>IF(N694="sníž. přenesená",J694,0)</f>
        <v>0</v>
      </c>
      <c r="BI694" s="239">
        <f>IF(N694="nulová",J694,0)</f>
        <v>0</v>
      </c>
      <c r="BJ694" s="18" t="s">
        <v>83</v>
      </c>
      <c r="BK694" s="239">
        <f>ROUND(I694*H694,2)</f>
        <v>0</v>
      </c>
      <c r="BL694" s="18" t="s">
        <v>230</v>
      </c>
      <c r="BM694" s="238" t="s">
        <v>866</v>
      </c>
    </row>
    <row r="695" s="2" customFormat="1" ht="16.5" customHeight="1">
      <c r="A695" s="39"/>
      <c r="B695" s="40"/>
      <c r="C695" s="227" t="s">
        <v>867</v>
      </c>
      <c r="D695" s="227" t="s">
        <v>140</v>
      </c>
      <c r="E695" s="228" t="s">
        <v>868</v>
      </c>
      <c r="F695" s="229" t="s">
        <v>869</v>
      </c>
      <c r="G695" s="230" t="s">
        <v>353</v>
      </c>
      <c r="H695" s="231">
        <v>2</v>
      </c>
      <c r="I695" s="232"/>
      <c r="J695" s="233">
        <f>ROUND(I695*H695,2)</f>
        <v>0</v>
      </c>
      <c r="K695" s="229" t="s">
        <v>1</v>
      </c>
      <c r="L695" s="45"/>
      <c r="M695" s="234" t="s">
        <v>1</v>
      </c>
      <c r="N695" s="235" t="s">
        <v>41</v>
      </c>
      <c r="O695" s="92"/>
      <c r="P695" s="236">
        <f>O695*H695</f>
        <v>0</v>
      </c>
      <c r="Q695" s="236">
        <v>0</v>
      </c>
      <c r="R695" s="236">
        <f>Q695*H695</f>
        <v>0</v>
      </c>
      <c r="S695" s="236">
        <v>0</v>
      </c>
      <c r="T695" s="237">
        <f>S695*H695</f>
        <v>0</v>
      </c>
      <c r="U695" s="39"/>
      <c r="V695" s="39"/>
      <c r="W695" s="39"/>
      <c r="X695" s="39"/>
      <c r="Y695" s="39"/>
      <c r="Z695" s="39"/>
      <c r="AA695" s="39"/>
      <c r="AB695" s="39"/>
      <c r="AC695" s="39"/>
      <c r="AD695" s="39"/>
      <c r="AE695" s="39"/>
      <c r="AR695" s="238" t="s">
        <v>230</v>
      </c>
      <c r="AT695" s="238" t="s">
        <v>140</v>
      </c>
      <c r="AU695" s="238" t="s">
        <v>85</v>
      </c>
      <c r="AY695" s="18" t="s">
        <v>137</v>
      </c>
      <c r="BE695" s="239">
        <f>IF(N695="základní",J695,0)</f>
        <v>0</v>
      </c>
      <c r="BF695" s="239">
        <f>IF(N695="snížená",J695,0)</f>
        <v>0</v>
      </c>
      <c r="BG695" s="239">
        <f>IF(N695="zákl. přenesená",J695,0)</f>
        <v>0</v>
      </c>
      <c r="BH695" s="239">
        <f>IF(N695="sníž. přenesená",J695,0)</f>
        <v>0</v>
      </c>
      <c r="BI695" s="239">
        <f>IF(N695="nulová",J695,0)</f>
        <v>0</v>
      </c>
      <c r="BJ695" s="18" t="s">
        <v>83</v>
      </c>
      <c r="BK695" s="239">
        <f>ROUND(I695*H695,2)</f>
        <v>0</v>
      </c>
      <c r="BL695" s="18" t="s">
        <v>230</v>
      </c>
      <c r="BM695" s="238" t="s">
        <v>870</v>
      </c>
    </row>
    <row r="696" s="2" customFormat="1" ht="21.75" customHeight="1">
      <c r="A696" s="39"/>
      <c r="B696" s="40"/>
      <c r="C696" s="227" t="s">
        <v>871</v>
      </c>
      <c r="D696" s="227" t="s">
        <v>140</v>
      </c>
      <c r="E696" s="228" t="s">
        <v>872</v>
      </c>
      <c r="F696" s="229" t="s">
        <v>873</v>
      </c>
      <c r="G696" s="230" t="s">
        <v>353</v>
      </c>
      <c r="H696" s="231">
        <v>1</v>
      </c>
      <c r="I696" s="232"/>
      <c r="J696" s="233">
        <f>ROUND(I696*H696,2)</f>
        <v>0</v>
      </c>
      <c r="K696" s="229" t="s">
        <v>1</v>
      </c>
      <c r="L696" s="45"/>
      <c r="M696" s="234" t="s">
        <v>1</v>
      </c>
      <c r="N696" s="235" t="s">
        <v>41</v>
      </c>
      <c r="O696" s="92"/>
      <c r="P696" s="236">
        <f>O696*H696</f>
        <v>0</v>
      </c>
      <c r="Q696" s="236">
        <v>0</v>
      </c>
      <c r="R696" s="236">
        <f>Q696*H696</f>
        <v>0</v>
      </c>
      <c r="S696" s="236">
        <v>0</v>
      </c>
      <c r="T696" s="237">
        <f>S696*H696</f>
        <v>0</v>
      </c>
      <c r="U696" s="39"/>
      <c r="V696" s="39"/>
      <c r="W696" s="39"/>
      <c r="X696" s="39"/>
      <c r="Y696" s="39"/>
      <c r="Z696" s="39"/>
      <c r="AA696" s="39"/>
      <c r="AB696" s="39"/>
      <c r="AC696" s="39"/>
      <c r="AD696" s="39"/>
      <c r="AE696" s="39"/>
      <c r="AR696" s="238" t="s">
        <v>230</v>
      </c>
      <c r="AT696" s="238" t="s">
        <v>140</v>
      </c>
      <c r="AU696" s="238" t="s">
        <v>85</v>
      </c>
      <c r="AY696" s="18" t="s">
        <v>137</v>
      </c>
      <c r="BE696" s="239">
        <f>IF(N696="základní",J696,0)</f>
        <v>0</v>
      </c>
      <c r="BF696" s="239">
        <f>IF(N696="snížená",J696,0)</f>
        <v>0</v>
      </c>
      <c r="BG696" s="239">
        <f>IF(N696="zákl. přenesená",J696,0)</f>
        <v>0</v>
      </c>
      <c r="BH696" s="239">
        <f>IF(N696="sníž. přenesená",J696,0)</f>
        <v>0</v>
      </c>
      <c r="BI696" s="239">
        <f>IF(N696="nulová",J696,0)</f>
        <v>0</v>
      </c>
      <c r="BJ696" s="18" t="s">
        <v>83</v>
      </c>
      <c r="BK696" s="239">
        <f>ROUND(I696*H696,2)</f>
        <v>0</v>
      </c>
      <c r="BL696" s="18" t="s">
        <v>230</v>
      </c>
      <c r="BM696" s="238" t="s">
        <v>874</v>
      </c>
    </row>
    <row r="697" s="2" customFormat="1" ht="24.15" customHeight="1">
      <c r="A697" s="39"/>
      <c r="B697" s="40"/>
      <c r="C697" s="227" t="s">
        <v>875</v>
      </c>
      <c r="D697" s="227" t="s">
        <v>140</v>
      </c>
      <c r="E697" s="228" t="s">
        <v>876</v>
      </c>
      <c r="F697" s="229" t="s">
        <v>877</v>
      </c>
      <c r="G697" s="230" t="s">
        <v>162</v>
      </c>
      <c r="H697" s="231">
        <v>5.4000000000000004</v>
      </c>
      <c r="I697" s="232"/>
      <c r="J697" s="233">
        <f>ROUND(I697*H697,2)</f>
        <v>0</v>
      </c>
      <c r="K697" s="229" t="s">
        <v>144</v>
      </c>
      <c r="L697" s="45"/>
      <c r="M697" s="234" t="s">
        <v>1</v>
      </c>
      <c r="N697" s="235" t="s">
        <v>41</v>
      </c>
      <c r="O697" s="92"/>
      <c r="P697" s="236">
        <f>O697*H697</f>
        <v>0</v>
      </c>
      <c r="Q697" s="236">
        <v>0</v>
      </c>
      <c r="R697" s="236">
        <f>Q697*H697</f>
        <v>0</v>
      </c>
      <c r="S697" s="236">
        <v>0.025000000000000001</v>
      </c>
      <c r="T697" s="237">
        <f>S697*H697</f>
        <v>0.13500000000000001</v>
      </c>
      <c r="U697" s="39"/>
      <c r="V697" s="39"/>
      <c r="W697" s="39"/>
      <c r="X697" s="39"/>
      <c r="Y697" s="39"/>
      <c r="Z697" s="39"/>
      <c r="AA697" s="39"/>
      <c r="AB697" s="39"/>
      <c r="AC697" s="39"/>
      <c r="AD697" s="39"/>
      <c r="AE697" s="39"/>
      <c r="AR697" s="238" t="s">
        <v>230</v>
      </c>
      <c r="AT697" s="238" t="s">
        <v>140</v>
      </c>
      <c r="AU697" s="238" t="s">
        <v>85</v>
      </c>
      <c r="AY697" s="18" t="s">
        <v>137</v>
      </c>
      <c r="BE697" s="239">
        <f>IF(N697="základní",J697,0)</f>
        <v>0</v>
      </c>
      <c r="BF697" s="239">
        <f>IF(N697="snížená",J697,0)</f>
        <v>0</v>
      </c>
      <c r="BG697" s="239">
        <f>IF(N697="zákl. přenesená",J697,0)</f>
        <v>0</v>
      </c>
      <c r="BH697" s="239">
        <f>IF(N697="sníž. přenesená",J697,0)</f>
        <v>0</v>
      </c>
      <c r="BI697" s="239">
        <f>IF(N697="nulová",J697,0)</f>
        <v>0</v>
      </c>
      <c r="BJ697" s="18" t="s">
        <v>83</v>
      </c>
      <c r="BK697" s="239">
        <f>ROUND(I697*H697,2)</f>
        <v>0</v>
      </c>
      <c r="BL697" s="18" t="s">
        <v>230</v>
      </c>
      <c r="BM697" s="238" t="s">
        <v>878</v>
      </c>
    </row>
    <row r="698" s="13" customFormat="1">
      <c r="A698" s="13"/>
      <c r="B698" s="240"/>
      <c r="C698" s="241"/>
      <c r="D698" s="242" t="s">
        <v>147</v>
      </c>
      <c r="E698" s="243" t="s">
        <v>1</v>
      </c>
      <c r="F698" s="244" t="s">
        <v>879</v>
      </c>
      <c r="G698" s="241"/>
      <c r="H698" s="245">
        <v>5.4000000000000004</v>
      </c>
      <c r="I698" s="246"/>
      <c r="J698" s="241"/>
      <c r="K698" s="241"/>
      <c r="L698" s="247"/>
      <c r="M698" s="248"/>
      <c r="N698" s="249"/>
      <c r="O698" s="249"/>
      <c r="P698" s="249"/>
      <c r="Q698" s="249"/>
      <c r="R698" s="249"/>
      <c r="S698" s="249"/>
      <c r="T698" s="250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T698" s="251" t="s">
        <v>147</v>
      </c>
      <c r="AU698" s="251" t="s">
        <v>85</v>
      </c>
      <c r="AV698" s="13" t="s">
        <v>85</v>
      </c>
      <c r="AW698" s="13" t="s">
        <v>32</v>
      </c>
      <c r="AX698" s="13" t="s">
        <v>76</v>
      </c>
      <c r="AY698" s="251" t="s">
        <v>137</v>
      </c>
    </row>
    <row r="699" s="14" customFormat="1">
      <c r="A699" s="14"/>
      <c r="B699" s="252"/>
      <c r="C699" s="253"/>
      <c r="D699" s="242" t="s">
        <v>147</v>
      </c>
      <c r="E699" s="254" t="s">
        <v>1</v>
      </c>
      <c r="F699" s="255" t="s">
        <v>150</v>
      </c>
      <c r="G699" s="253"/>
      <c r="H699" s="256">
        <v>5.4000000000000004</v>
      </c>
      <c r="I699" s="257"/>
      <c r="J699" s="253"/>
      <c r="K699" s="253"/>
      <c r="L699" s="258"/>
      <c r="M699" s="259"/>
      <c r="N699" s="260"/>
      <c r="O699" s="260"/>
      <c r="P699" s="260"/>
      <c r="Q699" s="260"/>
      <c r="R699" s="260"/>
      <c r="S699" s="260"/>
      <c r="T699" s="261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T699" s="262" t="s">
        <v>147</v>
      </c>
      <c r="AU699" s="262" t="s">
        <v>85</v>
      </c>
      <c r="AV699" s="14" t="s">
        <v>138</v>
      </c>
      <c r="AW699" s="14" t="s">
        <v>32</v>
      </c>
      <c r="AX699" s="14" t="s">
        <v>76</v>
      </c>
      <c r="AY699" s="262" t="s">
        <v>137</v>
      </c>
    </row>
    <row r="700" s="15" customFormat="1">
      <c r="A700" s="15"/>
      <c r="B700" s="263"/>
      <c r="C700" s="264"/>
      <c r="D700" s="242" t="s">
        <v>147</v>
      </c>
      <c r="E700" s="265" t="s">
        <v>1</v>
      </c>
      <c r="F700" s="266" t="s">
        <v>151</v>
      </c>
      <c r="G700" s="264"/>
      <c r="H700" s="267">
        <v>5.4000000000000004</v>
      </c>
      <c r="I700" s="268"/>
      <c r="J700" s="264"/>
      <c r="K700" s="264"/>
      <c r="L700" s="269"/>
      <c r="M700" s="270"/>
      <c r="N700" s="271"/>
      <c r="O700" s="271"/>
      <c r="P700" s="271"/>
      <c r="Q700" s="271"/>
      <c r="R700" s="271"/>
      <c r="S700" s="271"/>
      <c r="T700" s="272"/>
      <c r="U700" s="15"/>
      <c r="V700" s="15"/>
      <c r="W700" s="15"/>
      <c r="X700" s="15"/>
      <c r="Y700" s="15"/>
      <c r="Z700" s="15"/>
      <c r="AA700" s="15"/>
      <c r="AB700" s="15"/>
      <c r="AC700" s="15"/>
      <c r="AD700" s="15"/>
      <c r="AE700" s="15"/>
      <c r="AT700" s="273" t="s">
        <v>147</v>
      </c>
      <c r="AU700" s="273" t="s">
        <v>85</v>
      </c>
      <c r="AV700" s="15" t="s">
        <v>145</v>
      </c>
      <c r="AW700" s="15" t="s">
        <v>32</v>
      </c>
      <c r="AX700" s="15" t="s">
        <v>83</v>
      </c>
      <c r="AY700" s="273" t="s">
        <v>137</v>
      </c>
    </row>
    <row r="701" s="2" customFormat="1" ht="37.8" customHeight="1">
      <c r="A701" s="39"/>
      <c r="B701" s="40"/>
      <c r="C701" s="227" t="s">
        <v>880</v>
      </c>
      <c r="D701" s="227" t="s">
        <v>140</v>
      </c>
      <c r="E701" s="228" t="s">
        <v>881</v>
      </c>
      <c r="F701" s="229" t="s">
        <v>882</v>
      </c>
      <c r="G701" s="230" t="s">
        <v>524</v>
      </c>
      <c r="H701" s="231">
        <v>1</v>
      </c>
      <c r="I701" s="232"/>
      <c r="J701" s="233">
        <f>ROUND(I701*H701,2)</f>
        <v>0</v>
      </c>
      <c r="K701" s="229" t="s">
        <v>144</v>
      </c>
      <c r="L701" s="45"/>
      <c r="M701" s="234" t="s">
        <v>1</v>
      </c>
      <c r="N701" s="235" t="s">
        <v>41</v>
      </c>
      <c r="O701" s="92"/>
      <c r="P701" s="236">
        <f>O701*H701</f>
        <v>0</v>
      </c>
      <c r="Q701" s="236">
        <v>0.0060000000000000001</v>
      </c>
      <c r="R701" s="236">
        <f>Q701*H701</f>
        <v>0.0060000000000000001</v>
      </c>
      <c r="S701" s="236">
        <v>0</v>
      </c>
      <c r="T701" s="237">
        <f>S701*H701</f>
        <v>0</v>
      </c>
      <c r="U701" s="39"/>
      <c r="V701" s="39"/>
      <c r="W701" s="39"/>
      <c r="X701" s="39"/>
      <c r="Y701" s="39"/>
      <c r="Z701" s="39"/>
      <c r="AA701" s="39"/>
      <c r="AB701" s="39"/>
      <c r="AC701" s="39"/>
      <c r="AD701" s="39"/>
      <c r="AE701" s="39"/>
      <c r="AR701" s="238" t="s">
        <v>230</v>
      </c>
      <c r="AT701" s="238" t="s">
        <v>140</v>
      </c>
      <c r="AU701" s="238" t="s">
        <v>85</v>
      </c>
      <c r="AY701" s="18" t="s">
        <v>137</v>
      </c>
      <c r="BE701" s="239">
        <f>IF(N701="základní",J701,0)</f>
        <v>0</v>
      </c>
      <c r="BF701" s="239">
        <f>IF(N701="snížená",J701,0)</f>
        <v>0</v>
      </c>
      <c r="BG701" s="239">
        <f>IF(N701="zákl. přenesená",J701,0)</f>
        <v>0</v>
      </c>
      <c r="BH701" s="239">
        <f>IF(N701="sníž. přenesená",J701,0)</f>
        <v>0</v>
      </c>
      <c r="BI701" s="239">
        <f>IF(N701="nulová",J701,0)</f>
        <v>0</v>
      </c>
      <c r="BJ701" s="18" t="s">
        <v>83</v>
      </c>
      <c r="BK701" s="239">
        <f>ROUND(I701*H701,2)</f>
        <v>0</v>
      </c>
      <c r="BL701" s="18" t="s">
        <v>230</v>
      </c>
      <c r="BM701" s="238" t="s">
        <v>883</v>
      </c>
    </row>
    <row r="702" s="2" customFormat="1" ht="24.15" customHeight="1">
      <c r="A702" s="39"/>
      <c r="B702" s="40"/>
      <c r="C702" s="274" t="s">
        <v>884</v>
      </c>
      <c r="D702" s="274" t="s">
        <v>181</v>
      </c>
      <c r="E702" s="275" t="s">
        <v>885</v>
      </c>
      <c r="F702" s="276" t="s">
        <v>886</v>
      </c>
      <c r="G702" s="277" t="s">
        <v>353</v>
      </c>
      <c r="H702" s="278">
        <v>1</v>
      </c>
      <c r="I702" s="279"/>
      <c r="J702" s="280">
        <f>ROUND(I702*H702,2)</f>
        <v>0</v>
      </c>
      <c r="K702" s="276" t="s">
        <v>1</v>
      </c>
      <c r="L702" s="281"/>
      <c r="M702" s="282" t="s">
        <v>1</v>
      </c>
      <c r="N702" s="283" t="s">
        <v>41</v>
      </c>
      <c r="O702" s="92"/>
      <c r="P702" s="236">
        <f>O702*H702</f>
        <v>0</v>
      </c>
      <c r="Q702" s="236">
        <v>0</v>
      </c>
      <c r="R702" s="236">
        <f>Q702*H702</f>
        <v>0</v>
      </c>
      <c r="S702" s="236">
        <v>0</v>
      </c>
      <c r="T702" s="237">
        <f>S702*H702</f>
        <v>0</v>
      </c>
      <c r="U702" s="39"/>
      <c r="V702" s="39"/>
      <c r="W702" s="39"/>
      <c r="X702" s="39"/>
      <c r="Y702" s="39"/>
      <c r="Z702" s="39"/>
      <c r="AA702" s="39"/>
      <c r="AB702" s="39"/>
      <c r="AC702" s="39"/>
      <c r="AD702" s="39"/>
      <c r="AE702" s="39"/>
      <c r="AR702" s="238" t="s">
        <v>306</v>
      </c>
      <c r="AT702" s="238" t="s">
        <v>181</v>
      </c>
      <c r="AU702" s="238" t="s">
        <v>85</v>
      </c>
      <c r="AY702" s="18" t="s">
        <v>137</v>
      </c>
      <c r="BE702" s="239">
        <f>IF(N702="základní",J702,0)</f>
        <v>0</v>
      </c>
      <c r="BF702" s="239">
        <f>IF(N702="snížená",J702,0)</f>
        <v>0</v>
      </c>
      <c r="BG702" s="239">
        <f>IF(N702="zákl. přenesená",J702,0)</f>
        <v>0</v>
      </c>
      <c r="BH702" s="239">
        <f>IF(N702="sníž. přenesená",J702,0)</f>
        <v>0</v>
      </c>
      <c r="BI702" s="239">
        <f>IF(N702="nulová",J702,0)</f>
        <v>0</v>
      </c>
      <c r="BJ702" s="18" t="s">
        <v>83</v>
      </c>
      <c r="BK702" s="239">
        <f>ROUND(I702*H702,2)</f>
        <v>0</v>
      </c>
      <c r="BL702" s="18" t="s">
        <v>230</v>
      </c>
      <c r="BM702" s="238" t="s">
        <v>887</v>
      </c>
    </row>
    <row r="703" s="2" customFormat="1" ht="16.5" customHeight="1">
      <c r="A703" s="39"/>
      <c r="B703" s="40"/>
      <c r="C703" s="227" t="s">
        <v>888</v>
      </c>
      <c r="D703" s="227" t="s">
        <v>140</v>
      </c>
      <c r="E703" s="228" t="s">
        <v>889</v>
      </c>
      <c r="F703" s="229" t="s">
        <v>890</v>
      </c>
      <c r="G703" s="230" t="s">
        <v>524</v>
      </c>
      <c r="H703" s="231">
        <v>3</v>
      </c>
      <c r="I703" s="232"/>
      <c r="J703" s="233">
        <f>ROUND(I703*H703,2)</f>
        <v>0</v>
      </c>
      <c r="K703" s="229" t="s">
        <v>144</v>
      </c>
      <c r="L703" s="45"/>
      <c r="M703" s="234" t="s">
        <v>1</v>
      </c>
      <c r="N703" s="235" t="s">
        <v>41</v>
      </c>
      <c r="O703" s="92"/>
      <c r="P703" s="236">
        <f>O703*H703</f>
        <v>0</v>
      </c>
      <c r="Q703" s="236">
        <v>0</v>
      </c>
      <c r="R703" s="236">
        <f>Q703*H703</f>
        <v>0</v>
      </c>
      <c r="S703" s="236">
        <v>0</v>
      </c>
      <c r="T703" s="237">
        <f>S703*H703</f>
        <v>0</v>
      </c>
      <c r="U703" s="39"/>
      <c r="V703" s="39"/>
      <c r="W703" s="39"/>
      <c r="X703" s="39"/>
      <c r="Y703" s="39"/>
      <c r="Z703" s="39"/>
      <c r="AA703" s="39"/>
      <c r="AB703" s="39"/>
      <c r="AC703" s="39"/>
      <c r="AD703" s="39"/>
      <c r="AE703" s="39"/>
      <c r="AR703" s="238" t="s">
        <v>230</v>
      </c>
      <c r="AT703" s="238" t="s">
        <v>140</v>
      </c>
      <c r="AU703" s="238" t="s">
        <v>85</v>
      </c>
      <c r="AY703" s="18" t="s">
        <v>137</v>
      </c>
      <c r="BE703" s="239">
        <f>IF(N703="základní",J703,0)</f>
        <v>0</v>
      </c>
      <c r="BF703" s="239">
        <f>IF(N703="snížená",J703,0)</f>
        <v>0</v>
      </c>
      <c r="BG703" s="239">
        <f>IF(N703="zákl. přenesená",J703,0)</f>
        <v>0</v>
      </c>
      <c r="BH703" s="239">
        <f>IF(N703="sníž. přenesená",J703,0)</f>
        <v>0</v>
      </c>
      <c r="BI703" s="239">
        <f>IF(N703="nulová",J703,0)</f>
        <v>0</v>
      </c>
      <c r="BJ703" s="18" t="s">
        <v>83</v>
      </c>
      <c r="BK703" s="239">
        <f>ROUND(I703*H703,2)</f>
        <v>0</v>
      </c>
      <c r="BL703" s="18" t="s">
        <v>230</v>
      </c>
      <c r="BM703" s="238" t="s">
        <v>891</v>
      </c>
    </row>
    <row r="704" s="2" customFormat="1" ht="16.5" customHeight="1">
      <c r="A704" s="39"/>
      <c r="B704" s="40"/>
      <c r="C704" s="227" t="s">
        <v>892</v>
      </c>
      <c r="D704" s="227" t="s">
        <v>140</v>
      </c>
      <c r="E704" s="228" t="s">
        <v>893</v>
      </c>
      <c r="F704" s="229" t="s">
        <v>894</v>
      </c>
      <c r="G704" s="230" t="s">
        <v>524</v>
      </c>
      <c r="H704" s="231">
        <v>3</v>
      </c>
      <c r="I704" s="232"/>
      <c r="J704" s="233">
        <f>ROUND(I704*H704,2)</f>
        <v>0</v>
      </c>
      <c r="K704" s="229" t="s">
        <v>144</v>
      </c>
      <c r="L704" s="45"/>
      <c r="M704" s="234" t="s">
        <v>1</v>
      </c>
      <c r="N704" s="235" t="s">
        <v>41</v>
      </c>
      <c r="O704" s="92"/>
      <c r="P704" s="236">
        <f>O704*H704</f>
        <v>0</v>
      </c>
      <c r="Q704" s="236">
        <v>0</v>
      </c>
      <c r="R704" s="236">
        <f>Q704*H704</f>
        <v>0</v>
      </c>
      <c r="S704" s="236">
        <v>0.0030000000000000001</v>
      </c>
      <c r="T704" s="237">
        <f>S704*H704</f>
        <v>0.0090000000000000011</v>
      </c>
      <c r="U704" s="39"/>
      <c r="V704" s="39"/>
      <c r="W704" s="39"/>
      <c r="X704" s="39"/>
      <c r="Y704" s="39"/>
      <c r="Z704" s="39"/>
      <c r="AA704" s="39"/>
      <c r="AB704" s="39"/>
      <c r="AC704" s="39"/>
      <c r="AD704" s="39"/>
      <c r="AE704" s="39"/>
      <c r="AR704" s="238" t="s">
        <v>230</v>
      </c>
      <c r="AT704" s="238" t="s">
        <v>140</v>
      </c>
      <c r="AU704" s="238" t="s">
        <v>85</v>
      </c>
      <c r="AY704" s="18" t="s">
        <v>137</v>
      </c>
      <c r="BE704" s="239">
        <f>IF(N704="základní",J704,0)</f>
        <v>0</v>
      </c>
      <c r="BF704" s="239">
        <f>IF(N704="snížená",J704,0)</f>
        <v>0</v>
      </c>
      <c r="BG704" s="239">
        <f>IF(N704="zákl. přenesená",J704,0)</f>
        <v>0</v>
      </c>
      <c r="BH704" s="239">
        <f>IF(N704="sníž. přenesená",J704,0)</f>
        <v>0</v>
      </c>
      <c r="BI704" s="239">
        <f>IF(N704="nulová",J704,0)</f>
        <v>0</v>
      </c>
      <c r="BJ704" s="18" t="s">
        <v>83</v>
      </c>
      <c r="BK704" s="239">
        <f>ROUND(I704*H704,2)</f>
        <v>0</v>
      </c>
      <c r="BL704" s="18" t="s">
        <v>230</v>
      </c>
      <c r="BM704" s="238" t="s">
        <v>895</v>
      </c>
    </row>
    <row r="705" s="2" customFormat="1" ht="24.15" customHeight="1">
      <c r="A705" s="39"/>
      <c r="B705" s="40"/>
      <c r="C705" s="227" t="s">
        <v>896</v>
      </c>
      <c r="D705" s="227" t="s">
        <v>140</v>
      </c>
      <c r="E705" s="228" t="s">
        <v>897</v>
      </c>
      <c r="F705" s="229" t="s">
        <v>898</v>
      </c>
      <c r="G705" s="230" t="s">
        <v>490</v>
      </c>
      <c r="H705" s="294"/>
      <c r="I705" s="232"/>
      <c r="J705" s="233">
        <f>ROUND(I705*H705,2)</f>
        <v>0</v>
      </c>
      <c r="K705" s="229" t="s">
        <v>144</v>
      </c>
      <c r="L705" s="45"/>
      <c r="M705" s="234" t="s">
        <v>1</v>
      </c>
      <c r="N705" s="235" t="s">
        <v>41</v>
      </c>
      <c r="O705" s="92"/>
      <c r="P705" s="236">
        <f>O705*H705</f>
        <v>0</v>
      </c>
      <c r="Q705" s="236">
        <v>0</v>
      </c>
      <c r="R705" s="236">
        <f>Q705*H705</f>
        <v>0</v>
      </c>
      <c r="S705" s="236">
        <v>0</v>
      </c>
      <c r="T705" s="237">
        <f>S705*H705</f>
        <v>0</v>
      </c>
      <c r="U705" s="39"/>
      <c r="V705" s="39"/>
      <c r="W705" s="39"/>
      <c r="X705" s="39"/>
      <c r="Y705" s="39"/>
      <c r="Z705" s="39"/>
      <c r="AA705" s="39"/>
      <c r="AB705" s="39"/>
      <c r="AC705" s="39"/>
      <c r="AD705" s="39"/>
      <c r="AE705" s="39"/>
      <c r="AR705" s="238" t="s">
        <v>230</v>
      </c>
      <c r="AT705" s="238" t="s">
        <v>140</v>
      </c>
      <c r="AU705" s="238" t="s">
        <v>85</v>
      </c>
      <c r="AY705" s="18" t="s">
        <v>137</v>
      </c>
      <c r="BE705" s="239">
        <f>IF(N705="základní",J705,0)</f>
        <v>0</v>
      </c>
      <c r="BF705" s="239">
        <f>IF(N705="snížená",J705,0)</f>
        <v>0</v>
      </c>
      <c r="BG705" s="239">
        <f>IF(N705="zákl. přenesená",J705,0)</f>
        <v>0</v>
      </c>
      <c r="BH705" s="239">
        <f>IF(N705="sníž. přenesená",J705,0)</f>
        <v>0</v>
      </c>
      <c r="BI705" s="239">
        <f>IF(N705="nulová",J705,0)</f>
        <v>0</v>
      </c>
      <c r="BJ705" s="18" t="s">
        <v>83</v>
      </c>
      <c r="BK705" s="239">
        <f>ROUND(I705*H705,2)</f>
        <v>0</v>
      </c>
      <c r="BL705" s="18" t="s">
        <v>230</v>
      </c>
      <c r="BM705" s="238" t="s">
        <v>899</v>
      </c>
    </row>
    <row r="706" s="12" customFormat="1" ht="22.8" customHeight="1">
      <c r="A706" s="12"/>
      <c r="B706" s="211"/>
      <c r="C706" s="212"/>
      <c r="D706" s="213" t="s">
        <v>75</v>
      </c>
      <c r="E706" s="225" t="s">
        <v>900</v>
      </c>
      <c r="F706" s="225" t="s">
        <v>901</v>
      </c>
      <c r="G706" s="212"/>
      <c r="H706" s="212"/>
      <c r="I706" s="215"/>
      <c r="J706" s="226">
        <f>BK706</f>
        <v>0</v>
      </c>
      <c r="K706" s="212"/>
      <c r="L706" s="217"/>
      <c r="M706" s="218"/>
      <c r="N706" s="219"/>
      <c r="O706" s="219"/>
      <c r="P706" s="220">
        <f>SUM(P707:P713)</f>
        <v>0</v>
      </c>
      <c r="Q706" s="219"/>
      <c r="R706" s="220">
        <f>SUM(R707:R713)</f>
        <v>0.36938550000000003</v>
      </c>
      <c r="S706" s="219"/>
      <c r="T706" s="221">
        <f>SUM(T707:T713)</f>
        <v>0</v>
      </c>
      <c r="U706" s="12"/>
      <c r="V706" s="12"/>
      <c r="W706" s="12"/>
      <c r="X706" s="12"/>
      <c r="Y706" s="12"/>
      <c r="Z706" s="12"/>
      <c r="AA706" s="12"/>
      <c r="AB706" s="12"/>
      <c r="AC706" s="12"/>
      <c r="AD706" s="12"/>
      <c r="AE706" s="12"/>
      <c r="AR706" s="222" t="s">
        <v>85</v>
      </c>
      <c r="AT706" s="223" t="s">
        <v>75</v>
      </c>
      <c r="AU706" s="223" t="s">
        <v>83</v>
      </c>
      <c r="AY706" s="222" t="s">
        <v>137</v>
      </c>
      <c r="BK706" s="224">
        <f>SUM(BK707:BK713)</f>
        <v>0</v>
      </c>
    </row>
    <row r="707" s="2" customFormat="1" ht="24.15" customHeight="1">
      <c r="A707" s="39"/>
      <c r="B707" s="40"/>
      <c r="C707" s="227" t="s">
        <v>902</v>
      </c>
      <c r="D707" s="227" t="s">
        <v>140</v>
      </c>
      <c r="E707" s="228" t="s">
        <v>903</v>
      </c>
      <c r="F707" s="229" t="s">
        <v>904</v>
      </c>
      <c r="G707" s="230" t="s">
        <v>154</v>
      </c>
      <c r="H707" s="231">
        <v>100.65000000000001</v>
      </c>
      <c r="I707" s="232"/>
      <c r="J707" s="233">
        <f>ROUND(I707*H707,2)</f>
        <v>0</v>
      </c>
      <c r="K707" s="229" t="s">
        <v>144</v>
      </c>
      <c r="L707" s="45"/>
      <c r="M707" s="234" t="s">
        <v>1</v>
      </c>
      <c r="N707" s="235" t="s">
        <v>41</v>
      </c>
      <c r="O707" s="92"/>
      <c r="P707" s="236">
        <f>O707*H707</f>
        <v>0</v>
      </c>
      <c r="Q707" s="236">
        <v>0</v>
      </c>
      <c r="R707" s="236">
        <f>Q707*H707</f>
        <v>0</v>
      </c>
      <c r="S707" s="236">
        <v>0</v>
      </c>
      <c r="T707" s="237">
        <f>S707*H707</f>
        <v>0</v>
      </c>
      <c r="U707" s="39"/>
      <c r="V707" s="39"/>
      <c r="W707" s="39"/>
      <c r="X707" s="39"/>
      <c r="Y707" s="39"/>
      <c r="Z707" s="39"/>
      <c r="AA707" s="39"/>
      <c r="AB707" s="39"/>
      <c r="AC707" s="39"/>
      <c r="AD707" s="39"/>
      <c r="AE707" s="39"/>
      <c r="AR707" s="238" t="s">
        <v>230</v>
      </c>
      <c r="AT707" s="238" t="s">
        <v>140</v>
      </c>
      <c r="AU707" s="238" t="s">
        <v>85</v>
      </c>
      <c r="AY707" s="18" t="s">
        <v>137</v>
      </c>
      <c r="BE707" s="239">
        <f>IF(N707="základní",J707,0)</f>
        <v>0</v>
      </c>
      <c r="BF707" s="239">
        <f>IF(N707="snížená",J707,0)</f>
        <v>0</v>
      </c>
      <c r="BG707" s="239">
        <f>IF(N707="zákl. přenesená",J707,0)</f>
        <v>0</v>
      </c>
      <c r="BH707" s="239">
        <f>IF(N707="sníž. přenesená",J707,0)</f>
        <v>0</v>
      </c>
      <c r="BI707" s="239">
        <f>IF(N707="nulová",J707,0)</f>
        <v>0</v>
      </c>
      <c r="BJ707" s="18" t="s">
        <v>83</v>
      </c>
      <c r="BK707" s="239">
        <f>ROUND(I707*H707,2)</f>
        <v>0</v>
      </c>
      <c r="BL707" s="18" t="s">
        <v>230</v>
      </c>
      <c r="BM707" s="238" t="s">
        <v>905</v>
      </c>
    </row>
    <row r="708" s="13" customFormat="1">
      <c r="A708" s="13"/>
      <c r="B708" s="240"/>
      <c r="C708" s="241"/>
      <c r="D708" s="242" t="s">
        <v>147</v>
      </c>
      <c r="E708" s="243" t="s">
        <v>1</v>
      </c>
      <c r="F708" s="244" t="s">
        <v>906</v>
      </c>
      <c r="G708" s="241"/>
      <c r="H708" s="245">
        <v>100.65000000000001</v>
      </c>
      <c r="I708" s="246"/>
      <c r="J708" s="241"/>
      <c r="K708" s="241"/>
      <c r="L708" s="247"/>
      <c r="M708" s="248"/>
      <c r="N708" s="249"/>
      <c r="O708" s="249"/>
      <c r="P708" s="249"/>
      <c r="Q708" s="249"/>
      <c r="R708" s="249"/>
      <c r="S708" s="249"/>
      <c r="T708" s="250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T708" s="251" t="s">
        <v>147</v>
      </c>
      <c r="AU708" s="251" t="s">
        <v>85</v>
      </c>
      <c r="AV708" s="13" t="s">
        <v>85</v>
      </c>
      <c r="AW708" s="13" t="s">
        <v>32</v>
      </c>
      <c r="AX708" s="13" t="s">
        <v>76</v>
      </c>
      <c r="AY708" s="251" t="s">
        <v>137</v>
      </c>
    </row>
    <row r="709" s="14" customFormat="1">
      <c r="A709" s="14"/>
      <c r="B709" s="252"/>
      <c r="C709" s="253"/>
      <c r="D709" s="242" t="s">
        <v>147</v>
      </c>
      <c r="E709" s="254" t="s">
        <v>1</v>
      </c>
      <c r="F709" s="255" t="s">
        <v>150</v>
      </c>
      <c r="G709" s="253"/>
      <c r="H709" s="256">
        <v>100.65000000000001</v>
      </c>
      <c r="I709" s="257"/>
      <c r="J709" s="253"/>
      <c r="K709" s="253"/>
      <c r="L709" s="258"/>
      <c r="M709" s="259"/>
      <c r="N709" s="260"/>
      <c r="O709" s="260"/>
      <c r="P709" s="260"/>
      <c r="Q709" s="260"/>
      <c r="R709" s="260"/>
      <c r="S709" s="260"/>
      <c r="T709" s="261"/>
      <c r="U709" s="14"/>
      <c r="V709" s="14"/>
      <c r="W709" s="14"/>
      <c r="X709" s="14"/>
      <c r="Y709" s="14"/>
      <c r="Z709" s="14"/>
      <c r="AA709" s="14"/>
      <c r="AB709" s="14"/>
      <c r="AC709" s="14"/>
      <c r="AD709" s="14"/>
      <c r="AE709" s="14"/>
      <c r="AT709" s="262" t="s">
        <v>147</v>
      </c>
      <c r="AU709" s="262" t="s">
        <v>85</v>
      </c>
      <c r="AV709" s="14" t="s">
        <v>138</v>
      </c>
      <c r="AW709" s="14" t="s">
        <v>32</v>
      </c>
      <c r="AX709" s="14" t="s">
        <v>76</v>
      </c>
      <c r="AY709" s="262" t="s">
        <v>137</v>
      </c>
    </row>
    <row r="710" s="15" customFormat="1">
      <c r="A710" s="15"/>
      <c r="B710" s="263"/>
      <c r="C710" s="264"/>
      <c r="D710" s="242" t="s">
        <v>147</v>
      </c>
      <c r="E710" s="265" t="s">
        <v>1</v>
      </c>
      <c r="F710" s="266" t="s">
        <v>151</v>
      </c>
      <c r="G710" s="264"/>
      <c r="H710" s="267">
        <v>100.65000000000001</v>
      </c>
      <c r="I710" s="268"/>
      <c r="J710" s="264"/>
      <c r="K710" s="264"/>
      <c r="L710" s="269"/>
      <c r="M710" s="270"/>
      <c r="N710" s="271"/>
      <c r="O710" s="271"/>
      <c r="P710" s="271"/>
      <c r="Q710" s="271"/>
      <c r="R710" s="271"/>
      <c r="S710" s="271"/>
      <c r="T710" s="272"/>
      <c r="U710" s="15"/>
      <c r="V710" s="15"/>
      <c r="W710" s="15"/>
      <c r="X710" s="15"/>
      <c r="Y710" s="15"/>
      <c r="Z710" s="15"/>
      <c r="AA710" s="15"/>
      <c r="AB710" s="15"/>
      <c r="AC710" s="15"/>
      <c r="AD710" s="15"/>
      <c r="AE710" s="15"/>
      <c r="AT710" s="273" t="s">
        <v>147</v>
      </c>
      <c r="AU710" s="273" t="s">
        <v>85</v>
      </c>
      <c r="AV710" s="15" t="s">
        <v>145</v>
      </c>
      <c r="AW710" s="15" t="s">
        <v>32</v>
      </c>
      <c r="AX710" s="15" t="s">
        <v>83</v>
      </c>
      <c r="AY710" s="273" t="s">
        <v>137</v>
      </c>
    </row>
    <row r="711" s="2" customFormat="1" ht="24.15" customHeight="1">
      <c r="A711" s="39"/>
      <c r="B711" s="40"/>
      <c r="C711" s="227" t="s">
        <v>907</v>
      </c>
      <c r="D711" s="227" t="s">
        <v>140</v>
      </c>
      <c r="E711" s="228" t="s">
        <v>908</v>
      </c>
      <c r="F711" s="229" t="s">
        <v>909</v>
      </c>
      <c r="G711" s="230" t="s">
        <v>154</v>
      </c>
      <c r="H711" s="231">
        <v>100.65000000000001</v>
      </c>
      <c r="I711" s="232"/>
      <c r="J711" s="233">
        <f>ROUND(I711*H711,2)</f>
        <v>0</v>
      </c>
      <c r="K711" s="229" t="s">
        <v>144</v>
      </c>
      <c r="L711" s="45"/>
      <c r="M711" s="234" t="s">
        <v>1</v>
      </c>
      <c r="N711" s="235" t="s">
        <v>41</v>
      </c>
      <c r="O711" s="92"/>
      <c r="P711" s="236">
        <f>O711*H711</f>
        <v>0</v>
      </c>
      <c r="Q711" s="236">
        <v>0.0031800000000000001</v>
      </c>
      <c r="R711" s="236">
        <f>Q711*H711</f>
        <v>0.32006700000000005</v>
      </c>
      <c r="S711" s="236">
        <v>0</v>
      </c>
      <c r="T711" s="237">
        <f>S711*H711</f>
        <v>0</v>
      </c>
      <c r="U711" s="39"/>
      <c r="V711" s="39"/>
      <c r="W711" s="39"/>
      <c r="X711" s="39"/>
      <c r="Y711" s="39"/>
      <c r="Z711" s="39"/>
      <c r="AA711" s="39"/>
      <c r="AB711" s="39"/>
      <c r="AC711" s="39"/>
      <c r="AD711" s="39"/>
      <c r="AE711" s="39"/>
      <c r="AR711" s="238" t="s">
        <v>230</v>
      </c>
      <c r="AT711" s="238" t="s">
        <v>140</v>
      </c>
      <c r="AU711" s="238" t="s">
        <v>85</v>
      </c>
      <c r="AY711" s="18" t="s">
        <v>137</v>
      </c>
      <c r="BE711" s="239">
        <f>IF(N711="základní",J711,0)</f>
        <v>0</v>
      </c>
      <c r="BF711" s="239">
        <f>IF(N711="snížená",J711,0)</f>
        <v>0</v>
      </c>
      <c r="BG711" s="239">
        <f>IF(N711="zákl. přenesená",J711,0)</f>
        <v>0</v>
      </c>
      <c r="BH711" s="239">
        <f>IF(N711="sníž. přenesená",J711,0)</f>
        <v>0</v>
      </c>
      <c r="BI711" s="239">
        <f>IF(N711="nulová",J711,0)</f>
        <v>0</v>
      </c>
      <c r="BJ711" s="18" t="s">
        <v>83</v>
      </c>
      <c r="BK711" s="239">
        <f>ROUND(I711*H711,2)</f>
        <v>0</v>
      </c>
      <c r="BL711" s="18" t="s">
        <v>230</v>
      </c>
      <c r="BM711" s="238" t="s">
        <v>910</v>
      </c>
    </row>
    <row r="712" s="2" customFormat="1" ht="24.15" customHeight="1">
      <c r="A712" s="39"/>
      <c r="B712" s="40"/>
      <c r="C712" s="227" t="s">
        <v>911</v>
      </c>
      <c r="D712" s="227" t="s">
        <v>140</v>
      </c>
      <c r="E712" s="228" t="s">
        <v>912</v>
      </c>
      <c r="F712" s="229" t="s">
        <v>913</v>
      </c>
      <c r="G712" s="230" t="s">
        <v>154</v>
      </c>
      <c r="H712" s="231">
        <v>100.65000000000001</v>
      </c>
      <c r="I712" s="232"/>
      <c r="J712" s="233">
        <f>ROUND(I712*H712,2)</f>
        <v>0</v>
      </c>
      <c r="K712" s="229" t="s">
        <v>144</v>
      </c>
      <c r="L712" s="45"/>
      <c r="M712" s="234" t="s">
        <v>1</v>
      </c>
      <c r="N712" s="235" t="s">
        <v>41</v>
      </c>
      <c r="O712" s="92"/>
      <c r="P712" s="236">
        <f>O712*H712</f>
        <v>0</v>
      </c>
      <c r="Q712" s="236">
        <v>0.00020000000000000001</v>
      </c>
      <c r="R712" s="236">
        <f>Q712*H712</f>
        <v>0.020130000000000002</v>
      </c>
      <c r="S712" s="236">
        <v>0</v>
      </c>
      <c r="T712" s="237">
        <f>S712*H712</f>
        <v>0</v>
      </c>
      <c r="U712" s="39"/>
      <c r="V712" s="39"/>
      <c r="W712" s="39"/>
      <c r="X712" s="39"/>
      <c r="Y712" s="39"/>
      <c r="Z712" s="39"/>
      <c r="AA712" s="39"/>
      <c r="AB712" s="39"/>
      <c r="AC712" s="39"/>
      <c r="AD712" s="39"/>
      <c r="AE712" s="39"/>
      <c r="AR712" s="238" t="s">
        <v>230</v>
      </c>
      <c r="AT712" s="238" t="s">
        <v>140</v>
      </c>
      <c r="AU712" s="238" t="s">
        <v>85</v>
      </c>
      <c r="AY712" s="18" t="s">
        <v>137</v>
      </c>
      <c r="BE712" s="239">
        <f>IF(N712="základní",J712,0)</f>
        <v>0</v>
      </c>
      <c r="BF712" s="239">
        <f>IF(N712="snížená",J712,0)</f>
        <v>0</v>
      </c>
      <c r="BG712" s="239">
        <f>IF(N712="zákl. přenesená",J712,0)</f>
        <v>0</v>
      </c>
      <c r="BH712" s="239">
        <f>IF(N712="sníž. přenesená",J712,0)</f>
        <v>0</v>
      </c>
      <c r="BI712" s="239">
        <f>IF(N712="nulová",J712,0)</f>
        <v>0</v>
      </c>
      <c r="BJ712" s="18" t="s">
        <v>83</v>
      </c>
      <c r="BK712" s="239">
        <f>ROUND(I712*H712,2)</f>
        <v>0</v>
      </c>
      <c r="BL712" s="18" t="s">
        <v>230</v>
      </c>
      <c r="BM712" s="238" t="s">
        <v>914</v>
      </c>
    </row>
    <row r="713" s="2" customFormat="1" ht="24.15" customHeight="1">
      <c r="A713" s="39"/>
      <c r="B713" s="40"/>
      <c r="C713" s="227" t="s">
        <v>915</v>
      </c>
      <c r="D713" s="227" t="s">
        <v>140</v>
      </c>
      <c r="E713" s="228" t="s">
        <v>916</v>
      </c>
      <c r="F713" s="229" t="s">
        <v>917</v>
      </c>
      <c r="G713" s="230" t="s">
        <v>154</v>
      </c>
      <c r="H713" s="231">
        <v>100.65000000000001</v>
      </c>
      <c r="I713" s="232"/>
      <c r="J713" s="233">
        <f>ROUND(I713*H713,2)</f>
        <v>0</v>
      </c>
      <c r="K713" s="229" t="s">
        <v>144</v>
      </c>
      <c r="L713" s="45"/>
      <c r="M713" s="234" t="s">
        <v>1</v>
      </c>
      <c r="N713" s="235" t="s">
        <v>41</v>
      </c>
      <c r="O713" s="92"/>
      <c r="P713" s="236">
        <f>O713*H713</f>
        <v>0</v>
      </c>
      <c r="Q713" s="236">
        <v>0.00029</v>
      </c>
      <c r="R713" s="236">
        <f>Q713*H713</f>
        <v>0.029188500000000003</v>
      </c>
      <c r="S713" s="236">
        <v>0</v>
      </c>
      <c r="T713" s="237">
        <f>S713*H713</f>
        <v>0</v>
      </c>
      <c r="U713" s="39"/>
      <c r="V713" s="39"/>
      <c r="W713" s="39"/>
      <c r="X713" s="39"/>
      <c r="Y713" s="39"/>
      <c r="Z713" s="39"/>
      <c r="AA713" s="39"/>
      <c r="AB713" s="39"/>
      <c r="AC713" s="39"/>
      <c r="AD713" s="39"/>
      <c r="AE713" s="39"/>
      <c r="AR713" s="238" t="s">
        <v>230</v>
      </c>
      <c r="AT713" s="238" t="s">
        <v>140</v>
      </c>
      <c r="AU713" s="238" t="s">
        <v>85</v>
      </c>
      <c r="AY713" s="18" t="s">
        <v>137</v>
      </c>
      <c r="BE713" s="239">
        <f>IF(N713="základní",J713,0)</f>
        <v>0</v>
      </c>
      <c r="BF713" s="239">
        <f>IF(N713="snížená",J713,0)</f>
        <v>0</v>
      </c>
      <c r="BG713" s="239">
        <f>IF(N713="zákl. přenesená",J713,0)</f>
        <v>0</v>
      </c>
      <c r="BH713" s="239">
        <f>IF(N713="sníž. přenesená",J713,0)</f>
        <v>0</v>
      </c>
      <c r="BI713" s="239">
        <f>IF(N713="nulová",J713,0)</f>
        <v>0</v>
      </c>
      <c r="BJ713" s="18" t="s">
        <v>83</v>
      </c>
      <c r="BK713" s="239">
        <f>ROUND(I713*H713,2)</f>
        <v>0</v>
      </c>
      <c r="BL713" s="18" t="s">
        <v>230</v>
      </c>
      <c r="BM713" s="238" t="s">
        <v>918</v>
      </c>
    </row>
    <row r="714" s="12" customFormat="1" ht="22.8" customHeight="1">
      <c r="A714" s="12"/>
      <c r="B714" s="211"/>
      <c r="C714" s="212"/>
      <c r="D714" s="213" t="s">
        <v>75</v>
      </c>
      <c r="E714" s="225" t="s">
        <v>919</v>
      </c>
      <c r="F714" s="225" t="s">
        <v>920</v>
      </c>
      <c r="G714" s="212"/>
      <c r="H714" s="212"/>
      <c r="I714" s="215"/>
      <c r="J714" s="226">
        <f>BK714</f>
        <v>0</v>
      </c>
      <c r="K714" s="212"/>
      <c r="L714" s="217"/>
      <c r="M714" s="218"/>
      <c r="N714" s="219"/>
      <c r="O714" s="219"/>
      <c r="P714" s="220">
        <f>SUM(P715:P750)</f>
        <v>0</v>
      </c>
      <c r="Q714" s="219"/>
      <c r="R714" s="220">
        <f>SUM(R715:R750)</f>
        <v>0.087192000000000006</v>
      </c>
      <c r="S714" s="219"/>
      <c r="T714" s="221">
        <f>SUM(T715:T750)</f>
        <v>0</v>
      </c>
      <c r="U714" s="12"/>
      <c r="V714" s="12"/>
      <c r="W714" s="12"/>
      <c r="X714" s="12"/>
      <c r="Y714" s="12"/>
      <c r="Z714" s="12"/>
      <c r="AA714" s="12"/>
      <c r="AB714" s="12"/>
      <c r="AC714" s="12"/>
      <c r="AD714" s="12"/>
      <c r="AE714" s="12"/>
      <c r="AR714" s="222" t="s">
        <v>85</v>
      </c>
      <c r="AT714" s="223" t="s">
        <v>75</v>
      </c>
      <c r="AU714" s="223" t="s">
        <v>83</v>
      </c>
      <c r="AY714" s="222" t="s">
        <v>137</v>
      </c>
      <c r="BK714" s="224">
        <f>SUM(BK715:BK750)</f>
        <v>0</v>
      </c>
    </row>
    <row r="715" s="2" customFormat="1" ht="33" customHeight="1">
      <c r="A715" s="39"/>
      <c r="B715" s="40"/>
      <c r="C715" s="227" t="s">
        <v>921</v>
      </c>
      <c r="D715" s="227" t="s">
        <v>140</v>
      </c>
      <c r="E715" s="228" t="s">
        <v>922</v>
      </c>
      <c r="F715" s="229" t="s">
        <v>923</v>
      </c>
      <c r="G715" s="230" t="s">
        <v>524</v>
      </c>
      <c r="H715" s="231">
        <v>20</v>
      </c>
      <c r="I715" s="232"/>
      <c r="J715" s="233">
        <f>ROUND(I715*H715,2)</f>
        <v>0</v>
      </c>
      <c r="K715" s="229" t="s">
        <v>144</v>
      </c>
      <c r="L715" s="45"/>
      <c r="M715" s="234" t="s">
        <v>1</v>
      </c>
      <c r="N715" s="235" t="s">
        <v>41</v>
      </c>
      <c r="O715" s="92"/>
      <c r="P715" s="236">
        <f>O715*H715</f>
        <v>0</v>
      </c>
      <c r="Q715" s="236">
        <v>0</v>
      </c>
      <c r="R715" s="236">
        <f>Q715*H715</f>
        <v>0</v>
      </c>
      <c r="S715" s="236">
        <v>0</v>
      </c>
      <c r="T715" s="237">
        <f>S715*H715</f>
        <v>0</v>
      </c>
      <c r="U715" s="39"/>
      <c r="V715" s="39"/>
      <c r="W715" s="39"/>
      <c r="X715" s="39"/>
      <c r="Y715" s="39"/>
      <c r="Z715" s="39"/>
      <c r="AA715" s="39"/>
      <c r="AB715" s="39"/>
      <c r="AC715" s="39"/>
      <c r="AD715" s="39"/>
      <c r="AE715" s="39"/>
      <c r="AR715" s="238" t="s">
        <v>230</v>
      </c>
      <c r="AT715" s="238" t="s">
        <v>140</v>
      </c>
      <c r="AU715" s="238" t="s">
        <v>85</v>
      </c>
      <c r="AY715" s="18" t="s">
        <v>137</v>
      </c>
      <c r="BE715" s="239">
        <f>IF(N715="základní",J715,0)</f>
        <v>0</v>
      </c>
      <c r="BF715" s="239">
        <f>IF(N715="snížená",J715,0)</f>
        <v>0</v>
      </c>
      <c r="BG715" s="239">
        <f>IF(N715="zákl. přenesená",J715,0)</f>
        <v>0</v>
      </c>
      <c r="BH715" s="239">
        <f>IF(N715="sníž. přenesená",J715,0)</f>
        <v>0</v>
      </c>
      <c r="BI715" s="239">
        <f>IF(N715="nulová",J715,0)</f>
        <v>0</v>
      </c>
      <c r="BJ715" s="18" t="s">
        <v>83</v>
      </c>
      <c r="BK715" s="239">
        <f>ROUND(I715*H715,2)</f>
        <v>0</v>
      </c>
      <c r="BL715" s="18" t="s">
        <v>230</v>
      </c>
      <c r="BM715" s="238" t="s">
        <v>924</v>
      </c>
    </row>
    <row r="716" s="13" customFormat="1">
      <c r="A716" s="13"/>
      <c r="B716" s="240"/>
      <c r="C716" s="241"/>
      <c r="D716" s="242" t="s">
        <v>147</v>
      </c>
      <c r="E716" s="243" t="s">
        <v>1</v>
      </c>
      <c r="F716" s="244" t="s">
        <v>925</v>
      </c>
      <c r="G716" s="241"/>
      <c r="H716" s="245">
        <v>20</v>
      </c>
      <c r="I716" s="246"/>
      <c r="J716" s="241"/>
      <c r="K716" s="241"/>
      <c r="L716" s="247"/>
      <c r="M716" s="248"/>
      <c r="N716" s="249"/>
      <c r="O716" s="249"/>
      <c r="P716" s="249"/>
      <c r="Q716" s="249"/>
      <c r="R716" s="249"/>
      <c r="S716" s="249"/>
      <c r="T716" s="250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T716" s="251" t="s">
        <v>147</v>
      </c>
      <c r="AU716" s="251" t="s">
        <v>85</v>
      </c>
      <c r="AV716" s="13" t="s">
        <v>85</v>
      </c>
      <c r="AW716" s="13" t="s">
        <v>32</v>
      </c>
      <c r="AX716" s="13" t="s">
        <v>76</v>
      </c>
      <c r="AY716" s="251" t="s">
        <v>137</v>
      </c>
    </row>
    <row r="717" s="14" customFormat="1">
      <c r="A717" s="14"/>
      <c r="B717" s="252"/>
      <c r="C717" s="253"/>
      <c r="D717" s="242" t="s">
        <v>147</v>
      </c>
      <c r="E717" s="254" t="s">
        <v>1</v>
      </c>
      <c r="F717" s="255" t="s">
        <v>150</v>
      </c>
      <c r="G717" s="253"/>
      <c r="H717" s="256">
        <v>20</v>
      </c>
      <c r="I717" s="257"/>
      <c r="J717" s="253"/>
      <c r="K717" s="253"/>
      <c r="L717" s="258"/>
      <c r="M717" s="259"/>
      <c r="N717" s="260"/>
      <c r="O717" s="260"/>
      <c r="P717" s="260"/>
      <c r="Q717" s="260"/>
      <c r="R717" s="260"/>
      <c r="S717" s="260"/>
      <c r="T717" s="261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T717" s="262" t="s">
        <v>147</v>
      </c>
      <c r="AU717" s="262" t="s">
        <v>85</v>
      </c>
      <c r="AV717" s="14" t="s">
        <v>138</v>
      </c>
      <c r="AW717" s="14" t="s">
        <v>32</v>
      </c>
      <c r="AX717" s="14" t="s">
        <v>76</v>
      </c>
      <c r="AY717" s="262" t="s">
        <v>137</v>
      </c>
    </row>
    <row r="718" s="15" customFormat="1">
      <c r="A718" s="15"/>
      <c r="B718" s="263"/>
      <c r="C718" s="264"/>
      <c r="D718" s="242" t="s">
        <v>147</v>
      </c>
      <c r="E718" s="265" t="s">
        <v>1</v>
      </c>
      <c r="F718" s="266" t="s">
        <v>151</v>
      </c>
      <c r="G718" s="264"/>
      <c r="H718" s="267">
        <v>20</v>
      </c>
      <c r="I718" s="268"/>
      <c r="J718" s="264"/>
      <c r="K718" s="264"/>
      <c r="L718" s="269"/>
      <c r="M718" s="270"/>
      <c r="N718" s="271"/>
      <c r="O718" s="271"/>
      <c r="P718" s="271"/>
      <c r="Q718" s="271"/>
      <c r="R718" s="271"/>
      <c r="S718" s="271"/>
      <c r="T718" s="272"/>
      <c r="U718" s="15"/>
      <c r="V718" s="15"/>
      <c r="W718" s="15"/>
      <c r="X718" s="15"/>
      <c r="Y718" s="15"/>
      <c r="Z718" s="15"/>
      <c r="AA718" s="15"/>
      <c r="AB718" s="15"/>
      <c r="AC718" s="15"/>
      <c r="AD718" s="15"/>
      <c r="AE718" s="15"/>
      <c r="AT718" s="273" t="s">
        <v>147</v>
      </c>
      <c r="AU718" s="273" t="s">
        <v>85</v>
      </c>
      <c r="AV718" s="15" t="s">
        <v>145</v>
      </c>
      <c r="AW718" s="15" t="s">
        <v>32</v>
      </c>
      <c r="AX718" s="15" t="s">
        <v>83</v>
      </c>
      <c r="AY718" s="273" t="s">
        <v>137</v>
      </c>
    </row>
    <row r="719" s="2" customFormat="1" ht="24.15" customHeight="1">
      <c r="A719" s="39"/>
      <c r="B719" s="40"/>
      <c r="C719" s="274" t="s">
        <v>926</v>
      </c>
      <c r="D719" s="274" t="s">
        <v>181</v>
      </c>
      <c r="E719" s="275" t="s">
        <v>927</v>
      </c>
      <c r="F719" s="276" t="s">
        <v>928</v>
      </c>
      <c r="G719" s="277" t="s">
        <v>154</v>
      </c>
      <c r="H719" s="278">
        <v>21.440000000000001</v>
      </c>
      <c r="I719" s="279"/>
      <c r="J719" s="280">
        <f>ROUND(I719*H719,2)</f>
        <v>0</v>
      </c>
      <c r="K719" s="276" t="s">
        <v>144</v>
      </c>
      <c r="L719" s="281"/>
      <c r="M719" s="282" t="s">
        <v>1</v>
      </c>
      <c r="N719" s="283" t="s">
        <v>41</v>
      </c>
      <c r="O719" s="92"/>
      <c r="P719" s="236">
        <f>O719*H719</f>
        <v>0</v>
      </c>
      <c r="Q719" s="236">
        <v>0.001</v>
      </c>
      <c r="R719" s="236">
        <f>Q719*H719</f>
        <v>0.021440000000000001</v>
      </c>
      <c r="S719" s="236">
        <v>0</v>
      </c>
      <c r="T719" s="237">
        <f>S719*H719</f>
        <v>0</v>
      </c>
      <c r="U719" s="39"/>
      <c r="V719" s="39"/>
      <c r="W719" s="39"/>
      <c r="X719" s="39"/>
      <c r="Y719" s="39"/>
      <c r="Z719" s="39"/>
      <c r="AA719" s="39"/>
      <c r="AB719" s="39"/>
      <c r="AC719" s="39"/>
      <c r="AD719" s="39"/>
      <c r="AE719" s="39"/>
      <c r="AR719" s="238" t="s">
        <v>306</v>
      </c>
      <c r="AT719" s="238" t="s">
        <v>181</v>
      </c>
      <c r="AU719" s="238" t="s">
        <v>85</v>
      </c>
      <c r="AY719" s="18" t="s">
        <v>137</v>
      </c>
      <c r="BE719" s="239">
        <f>IF(N719="základní",J719,0)</f>
        <v>0</v>
      </c>
      <c r="BF719" s="239">
        <f>IF(N719="snížená",J719,0)</f>
        <v>0</v>
      </c>
      <c r="BG719" s="239">
        <f>IF(N719="zákl. přenesená",J719,0)</f>
        <v>0</v>
      </c>
      <c r="BH719" s="239">
        <f>IF(N719="sníž. přenesená",J719,0)</f>
        <v>0</v>
      </c>
      <c r="BI719" s="239">
        <f>IF(N719="nulová",J719,0)</f>
        <v>0</v>
      </c>
      <c r="BJ719" s="18" t="s">
        <v>83</v>
      </c>
      <c r="BK719" s="239">
        <f>ROUND(I719*H719,2)</f>
        <v>0</v>
      </c>
      <c r="BL719" s="18" t="s">
        <v>230</v>
      </c>
      <c r="BM719" s="238" t="s">
        <v>929</v>
      </c>
    </row>
    <row r="720" s="13" customFormat="1">
      <c r="A720" s="13"/>
      <c r="B720" s="240"/>
      <c r="C720" s="241"/>
      <c r="D720" s="242" t="s">
        <v>147</v>
      </c>
      <c r="E720" s="243" t="s">
        <v>1</v>
      </c>
      <c r="F720" s="244" t="s">
        <v>930</v>
      </c>
      <c r="G720" s="241"/>
      <c r="H720" s="245">
        <v>2.2400000000000002</v>
      </c>
      <c r="I720" s="246"/>
      <c r="J720" s="241"/>
      <c r="K720" s="241"/>
      <c r="L720" s="247"/>
      <c r="M720" s="248"/>
      <c r="N720" s="249"/>
      <c r="O720" s="249"/>
      <c r="P720" s="249"/>
      <c r="Q720" s="249"/>
      <c r="R720" s="249"/>
      <c r="S720" s="249"/>
      <c r="T720" s="250"/>
      <c r="U720" s="13"/>
      <c r="V720" s="13"/>
      <c r="W720" s="13"/>
      <c r="X720" s="13"/>
      <c r="Y720" s="13"/>
      <c r="Z720" s="13"/>
      <c r="AA720" s="13"/>
      <c r="AB720" s="13"/>
      <c r="AC720" s="13"/>
      <c r="AD720" s="13"/>
      <c r="AE720" s="13"/>
      <c r="AT720" s="251" t="s">
        <v>147</v>
      </c>
      <c r="AU720" s="251" t="s">
        <v>85</v>
      </c>
      <c r="AV720" s="13" t="s">
        <v>85</v>
      </c>
      <c r="AW720" s="13" t="s">
        <v>32</v>
      </c>
      <c r="AX720" s="13" t="s">
        <v>76</v>
      </c>
      <c r="AY720" s="251" t="s">
        <v>137</v>
      </c>
    </row>
    <row r="721" s="13" customFormat="1">
      <c r="A721" s="13"/>
      <c r="B721" s="240"/>
      <c r="C721" s="241"/>
      <c r="D721" s="242" t="s">
        <v>147</v>
      </c>
      <c r="E721" s="243" t="s">
        <v>1</v>
      </c>
      <c r="F721" s="244" t="s">
        <v>931</v>
      </c>
      <c r="G721" s="241"/>
      <c r="H721" s="245">
        <v>19.199999999999999</v>
      </c>
      <c r="I721" s="246"/>
      <c r="J721" s="241"/>
      <c r="K721" s="241"/>
      <c r="L721" s="247"/>
      <c r="M721" s="248"/>
      <c r="N721" s="249"/>
      <c r="O721" s="249"/>
      <c r="P721" s="249"/>
      <c r="Q721" s="249"/>
      <c r="R721" s="249"/>
      <c r="S721" s="249"/>
      <c r="T721" s="250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T721" s="251" t="s">
        <v>147</v>
      </c>
      <c r="AU721" s="251" t="s">
        <v>85</v>
      </c>
      <c r="AV721" s="13" t="s">
        <v>85</v>
      </c>
      <c r="AW721" s="13" t="s">
        <v>32</v>
      </c>
      <c r="AX721" s="13" t="s">
        <v>76</v>
      </c>
      <c r="AY721" s="251" t="s">
        <v>137</v>
      </c>
    </row>
    <row r="722" s="14" customFormat="1">
      <c r="A722" s="14"/>
      <c r="B722" s="252"/>
      <c r="C722" s="253"/>
      <c r="D722" s="242" t="s">
        <v>147</v>
      </c>
      <c r="E722" s="254" t="s">
        <v>1</v>
      </c>
      <c r="F722" s="255" t="s">
        <v>150</v>
      </c>
      <c r="G722" s="253"/>
      <c r="H722" s="256">
        <v>21.440000000000001</v>
      </c>
      <c r="I722" s="257"/>
      <c r="J722" s="253"/>
      <c r="K722" s="253"/>
      <c r="L722" s="258"/>
      <c r="M722" s="259"/>
      <c r="N722" s="260"/>
      <c r="O722" s="260"/>
      <c r="P722" s="260"/>
      <c r="Q722" s="260"/>
      <c r="R722" s="260"/>
      <c r="S722" s="260"/>
      <c r="T722" s="261"/>
      <c r="U722" s="14"/>
      <c r="V722" s="14"/>
      <c r="W722" s="14"/>
      <c r="X722" s="14"/>
      <c r="Y722" s="14"/>
      <c r="Z722" s="14"/>
      <c r="AA722" s="14"/>
      <c r="AB722" s="14"/>
      <c r="AC722" s="14"/>
      <c r="AD722" s="14"/>
      <c r="AE722" s="14"/>
      <c r="AT722" s="262" t="s">
        <v>147</v>
      </c>
      <c r="AU722" s="262" t="s">
        <v>85</v>
      </c>
      <c r="AV722" s="14" t="s">
        <v>138</v>
      </c>
      <c r="AW722" s="14" t="s">
        <v>32</v>
      </c>
      <c r="AX722" s="14" t="s">
        <v>76</v>
      </c>
      <c r="AY722" s="262" t="s">
        <v>137</v>
      </c>
    </row>
    <row r="723" s="15" customFormat="1">
      <c r="A723" s="15"/>
      <c r="B723" s="263"/>
      <c r="C723" s="264"/>
      <c r="D723" s="242" t="s">
        <v>147</v>
      </c>
      <c r="E723" s="265" t="s">
        <v>1</v>
      </c>
      <c r="F723" s="266" t="s">
        <v>151</v>
      </c>
      <c r="G723" s="264"/>
      <c r="H723" s="267">
        <v>21.440000000000001</v>
      </c>
      <c r="I723" s="268"/>
      <c r="J723" s="264"/>
      <c r="K723" s="264"/>
      <c r="L723" s="269"/>
      <c r="M723" s="270"/>
      <c r="N723" s="271"/>
      <c r="O723" s="271"/>
      <c r="P723" s="271"/>
      <c r="Q723" s="271"/>
      <c r="R723" s="271"/>
      <c r="S723" s="271"/>
      <c r="T723" s="272"/>
      <c r="U723" s="15"/>
      <c r="V723" s="15"/>
      <c r="W723" s="15"/>
      <c r="X723" s="15"/>
      <c r="Y723" s="15"/>
      <c r="Z723" s="15"/>
      <c r="AA723" s="15"/>
      <c r="AB723" s="15"/>
      <c r="AC723" s="15"/>
      <c r="AD723" s="15"/>
      <c r="AE723" s="15"/>
      <c r="AT723" s="273" t="s">
        <v>147</v>
      </c>
      <c r="AU723" s="273" t="s">
        <v>85</v>
      </c>
      <c r="AV723" s="15" t="s">
        <v>145</v>
      </c>
      <c r="AW723" s="15" t="s">
        <v>32</v>
      </c>
      <c r="AX723" s="15" t="s">
        <v>83</v>
      </c>
      <c r="AY723" s="273" t="s">
        <v>137</v>
      </c>
    </row>
    <row r="724" s="2" customFormat="1" ht="24.15" customHeight="1">
      <c r="A724" s="39"/>
      <c r="B724" s="40"/>
      <c r="C724" s="274" t="s">
        <v>932</v>
      </c>
      <c r="D724" s="274" t="s">
        <v>181</v>
      </c>
      <c r="E724" s="275" t="s">
        <v>933</v>
      </c>
      <c r="F724" s="276" t="s">
        <v>934</v>
      </c>
      <c r="G724" s="277" t="s">
        <v>154</v>
      </c>
      <c r="H724" s="278">
        <v>39.951999999999998</v>
      </c>
      <c r="I724" s="279"/>
      <c r="J724" s="280">
        <f>ROUND(I724*H724,2)</f>
        <v>0</v>
      </c>
      <c r="K724" s="276" t="s">
        <v>144</v>
      </c>
      <c r="L724" s="281"/>
      <c r="M724" s="282" t="s">
        <v>1</v>
      </c>
      <c r="N724" s="283" t="s">
        <v>41</v>
      </c>
      <c r="O724" s="92"/>
      <c r="P724" s="236">
        <f>O724*H724</f>
        <v>0</v>
      </c>
      <c r="Q724" s="236">
        <v>0.001</v>
      </c>
      <c r="R724" s="236">
        <f>Q724*H724</f>
        <v>0.039952000000000001</v>
      </c>
      <c r="S724" s="236">
        <v>0</v>
      </c>
      <c r="T724" s="237">
        <f>S724*H724</f>
        <v>0</v>
      </c>
      <c r="U724" s="39"/>
      <c r="V724" s="39"/>
      <c r="W724" s="39"/>
      <c r="X724" s="39"/>
      <c r="Y724" s="39"/>
      <c r="Z724" s="39"/>
      <c r="AA724" s="39"/>
      <c r="AB724" s="39"/>
      <c r="AC724" s="39"/>
      <c r="AD724" s="39"/>
      <c r="AE724" s="39"/>
      <c r="AR724" s="238" t="s">
        <v>306</v>
      </c>
      <c r="AT724" s="238" t="s">
        <v>181</v>
      </c>
      <c r="AU724" s="238" t="s">
        <v>85</v>
      </c>
      <c r="AY724" s="18" t="s">
        <v>137</v>
      </c>
      <c r="BE724" s="239">
        <f>IF(N724="základní",J724,0)</f>
        <v>0</v>
      </c>
      <c r="BF724" s="239">
        <f>IF(N724="snížená",J724,0)</f>
        <v>0</v>
      </c>
      <c r="BG724" s="239">
        <f>IF(N724="zákl. přenesená",J724,0)</f>
        <v>0</v>
      </c>
      <c r="BH724" s="239">
        <f>IF(N724="sníž. přenesená",J724,0)</f>
        <v>0</v>
      </c>
      <c r="BI724" s="239">
        <f>IF(N724="nulová",J724,0)</f>
        <v>0</v>
      </c>
      <c r="BJ724" s="18" t="s">
        <v>83</v>
      </c>
      <c r="BK724" s="239">
        <f>ROUND(I724*H724,2)</f>
        <v>0</v>
      </c>
      <c r="BL724" s="18" t="s">
        <v>230</v>
      </c>
      <c r="BM724" s="238" t="s">
        <v>935</v>
      </c>
    </row>
    <row r="725" s="13" customFormat="1">
      <c r="A725" s="13"/>
      <c r="B725" s="240"/>
      <c r="C725" s="241"/>
      <c r="D725" s="242" t="s">
        <v>147</v>
      </c>
      <c r="E725" s="243" t="s">
        <v>1</v>
      </c>
      <c r="F725" s="244" t="s">
        <v>936</v>
      </c>
      <c r="G725" s="241"/>
      <c r="H725" s="245">
        <v>39.951999999999998</v>
      </c>
      <c r="I725" s="246"/>
      <c r="J725" s="241"/>
      <c r="K725" s="241"/>
      <c r="L725" s="247"/>
      <c r="M725" s="248"/>
      <c r="N725" s="249"/>
      <c r="O725" s="249"/>
      <c r="P725" s="249"/>
      <c r="Q725" s="249"/>
      <c r="R725" s="249"/>
      <c r="S725" s="249"/>
      <c r="T725" s="250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251" t="s">
        <v>147</v>
      </c>
      <c r="AU725" s="251" t="s">
        <v>85</v>
      </c>
      <c r="AV725" s="13" t="s">
        <v>85</v>
      </c>
      <c r="AW725" s="13" t="s">
        <v>32</v>
      </c>
      <c r="AX725" s="13" t="s">
        <v>76</v>
      </c>
      <c r="AY725" s="251" t="s">
        <v>137</v>
      </c>
    </row>
    <row r="726" s="14" customFormat="1">
      <c r="A726" s="14"/>
      <c r="B726" s="252"/>
      <c r="C726" s="253"/>
      <c r="D726" s="242" t="s">
        <v>147</v>
      </c>
      <c r="E726" s="254" t="s">
        <v>1</v>
      </c>
      <c r="F726" s="255" t="s">
        <v>150</v>
      </c>
      <c r="G726" s="253"/>
      <c r="H726" s="256">
        <v>39.951999999999998</v>
      </c>
      <c r="I726" s="257"/>
      <c r="J726" s="253"/>
      <c r="K726" s="253"/>
      <c r="L726" s="258"/>
      <c r="M726" s="259"/>
      <c r="N726" s="260"/>
      <c r="O726" s="260"/>
      <c r="P726" s="260"/>
      <c r="Q726" s="260"/>
      <c r="R726" s="260"/>
      <c r="S726" s="260"/>
      <c r="T726" s="261"/>
      <c r="U726" s="14"/>
      <c r="V726" s="14"/>
      <c r="W726" s="14"/>
      <c r="X726" s="14"/>
      <c r="Y726" s="14"/>
      <c r="Z726" s="14"/>
      <c r="AA726" s="14"/>
      <c r="AB726" s="14"/>
      <c r="AC726" s="14"/>
      <c r="AD726" s="14"/>
      <c r="AE726" s="14"/>
      <c r="AT726" s="262" t="s">
        <v>147</v>
      </c>
      <c r="AU726" s="262" t="s">
        <v>85</v>
      </c>
      <c r="AV726" s="14" t="s">
        <v>138</v>
      </c>
      <c r="AW726" s="14" t="s">
        <v>32</v>
      </c>
      <c r="AX726" s="14" t="s">
        <v>76</v>
      </c>
      <c r="AY726" s="262" t="s">
        <v>137</v>
      </c>
    </row>
    <row r="727" s="15" customFormat="1">
      <c r="A727" s="15"/>
      <c r="B727" s="263"/>
      <c r="C727" s="264"/>
      <c r="D727" s="242" t="s">
        <v>147</v>
      </c>
      <c r="E727" s="265" t="s">
        <v>1</v>
      </c>
      <c r="F727" s="266" t="s">
        <v>151</v>
      </c>
      <c r="G727" s="264"/>
      <c r="H727" s="267">
        <v>39.951999999999998</v>
      </c>
      <c r="I727" s="268"/>
      <c r="J727" s="264"/>
      <c r="K727" s="264"/>
      <c r="L727" s="269"/>
      <c r="M727" s="270"/>
      <c r="N727" s="271"/>
      <c r="O727" s="271"/>
      <c r="P727" s="271"/>
      <c r="Q727" s="271"/>
      <c r="R727" s="271"/>
      <c r="S727" s="271"/>
      <c r="T727" s="272"/>
      <c r="U727" s="15"/>
      <c r="V727" s="15"/>
      <c r="W727" s="15"/>
      <c r="X727" s="15"/>
      <c r="Y727" s="15"/>
      <c r="Z727" s="15"/>
      <c r="AA727" s="15"/>
      <c r="AB727" s="15"/>
      <c r="AC727" s="15"/>
      <c r="AD727" s="15"/>
      <c r="AE727" s="15"/>
      <c r="AT727" s="273" t="s">
        <v>147</v>
      </c>
      <c r="AU727" s="273" t="s">
        <v>85</v>
      </c>
      <c r="AV727" s="15" t="s">
        <v>145</v>
      </c>
      <c r="AW727" s="15" t="s">
        <v>32</v>
      </c>
      <c r="AX727" s="15" t="s">
        <v>83</v>
      </c>
      <c r="AY727" s="273" t="s">
        <v>137</v>
      </c>
    </row>
    <row r="728" s="2" customFormat="1" ht="33" customHeight="1">
      <c r="A728" s="39"/>
      <c r="B728" s="40"/>
      <c r="C728" s="227" t="s">
        <v>937</v>
      </c>
      <c r="D728" s="227" t="s">
        <v>140</v>
      </c>
      <c r="E728" s="228" t="s">
        <v>938</v>
      </c>
      <c r="F728" s="229" t="s">
        <v>939</v>
      </c>
      <c r="G728" s="230" t="s">
        <v>524</v>
      </c>
      <c r="H728" s="231">
        <v>1</v>
      </c>
      <c r="I728" s="232"/>
      <c r="J728" s="233">
        <f>ROUND(I728*H728,2)</f>
        <v>0</v>
      </c>
      <c r="K728" s="229" t="s">
        <v>144</v>
      </c>
      <c r="L728" s="45"/>
      <c r="M728" s="234" t="s">
        <v>1</v>
      </c>
      <c r="N728" s="235" t="s">
        <v>41</v>
      </c>
      <c r="O728" s="92"/>
      <c r="P728" s="236">
        <f>O728*H728</f>
        <v>0</v>
      </c>
      <c r="Q728" s="236">
        <v>0</v>
      </c>
      <c r="R728" s="236">
        <f>Q728*H728</f>
        <v>0</v>
      </c>
      <c r="S728" s="236">
        <v>0</v>
      </c>
      <c r="T728" s="237">
        <f>S728*H728</f>
        <v>0</v>
      </c>
      <c r="U728" s="39"/>
      <c r="V728" s="39"/>
      <c r="W728" s="39"/>
      <c r="X728" s="39"/>
      <c r="Y728" s="39"/>
      <c r="Z728" s="39"/>
      <c r="AA728" s="39"/>
      <c r="AB728" s="39"/>
      <c r="AC728" s="39"/>
      <c r="AD728" s="39"/>
      <c r="AE728" s="39"/>
      <c r="AR728" s="238" t="s">
        <v>230</v>
      </c>
      <c r="AT728" s="238" t="s">
        <v>140</v>
      </c>
      <c r="AU728" s="238" t="s">
        <v>85</v>
      </c>
      <c r="AY728" s="18" t="s">
        <v>137</v>
      </c>
      <c r="BE728" s="239">
        <f>IF(N728="základní",J728,0)</f>
        <v>0</v>
      </c>
      <c r="BF728" s="239">
        <f>IF(N728="snížená",J728,0)</f>
        <v>0</v>
      </c>
      <c r="BG728" s="239">
        <f>IF(N728="zákl. přenesená",J728,0)</f>
        <v>0</v>
      </c>
      <c r="BH728" s="239">
        <f>IF(N728="sníž. přenesená",J728,0)</f>
        <v>0</v>
      </c>
      <c r="BI728" s="239">
        <f>IF(N728="nulová",J728,0)</f>
        <v>0</v>
      </c>
      <c r="BJ728" s="18" t="s">
        <v>83</v>
      </c>
      <c r="BK728" s="239">
        <f>ROUND(I728*H728,2)</f>
        <v>0</v>
      </c>
      <c r="BL728" s="18" t="s">
        <v>230</v>
      </c>
      <c r="BM728" s="238" t="s">
        <v>940</v>
      </c>
    </row>
    <row r="729" s="13" customFormat="1">
      <c r="A729" s="13"/>
      <c r="B729" s="240"/>
      <c r="C729" s="241"/>
      <c r="D729" s="242" t="s">
        <v>147</v>
      </c>
      <c r="E729" s="243" t="s">
        <v>1</v>
      </c>
      <c r="F729" s="244" t="s">
        <v>941</v>
      </c>
      <c r="G729" s="241"/>
      <c r="H729" s="245">
        <v>1</v>
      </c>
      <c r="I729" s="246"/>
      <c r="J729" s="241"/>
      <c r="K729" s="241"/>
      <c r="L729" s="247"/>
      <c r="M729" s="248"/>
      <c r="N729" s="249"/>
      <c r="O729" s="249"/>
      <c r="P729" s="249"/>
      <c r="Q729" s="249"/>
      <c r="R729" s="249"/>
      <c r="S729" s="249"/>
      <c r="T729" s="250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T729" s="251" t="s">
        <v>147</v>
      </c>
      <c r="AU729" s="251" t="s">
        <v>85</v>
      </c>
      <c r="AV729" s="13" t="s">
        <v>85</v>
      </c>
      <c r="AW729" s="13" t="s">
        <v>32</v>
      </c>
      <c r="AX729" s="13" t="s">
        <v>76</v>
      </c>
      <c r="AY729" s="251" t="s">
        <v>137</v>
      </c>
    </row>
    <row r="730" s="14" customFormat="1">
      <c r="A730" s="14"/>
      <c r="B730" s="252"/>
      <c r="C730" s="253"/>
      <c r="D730" s="242" t="s">
        <v>147</v>
      </c>
      <c r="E730" s="254" t="s">
        <v>1</v>
      </c>
      <c r="F730" s="255" t="s">
        <v>150</v>
      </c>
      <c r="G730" s="253"/>
      <c r="H730" s="256">
        <v>1</v>
      </c>
      <c r="I730" s="257"/>
      <c r="J730" s="253"/>
      <c r="K730" s="253"/>
      <c r="L730" s="258"/>
      <c r="M730" s="259"/>
      <c r="N730" s="260"/>
      <c r="O730" s="260"/>
      <c r="P730" s="260"/>
      <c r="Q730" s="260"/>
      <c r="R730" s="260"/>
      <c r="S730" s="260"/>
      <c r="T730" s="261"/>
      <c r="U730" s="14"/>
      <c r="V730" s="14"/>
      <c r="W730" s="14"/>
      <c r="X730" s="14"/>
      <c r="Y730" s="14"/>
      <c r="Z730" s="14"/>
      <c r="AA730" s="14"/>
      <c r="AB730" s="14"/>
      <c r="AC730" s="14"/>
      <c r="AD730" s="14"/>
      <c r="AE730" s="14"/>
      <c r="AT730" s="262" t="s">
        <v>147</v>
      </c>
      <c r="AU730" s="262" t="s">
        <v>85</v>
      </c>
      <c r="AV730" s="14" t="s">
        <v>138</v>
      </c>
      <c r="AW730" s="14" t="s">
        <v>32</v>
      </c>
      <c r="AX730" s="14" t="s">
        <v>76</v>
      </c>
      <c r="AY730" s="262" t="s">
        <v>137</v>
      </c>
    </row>
    <row r="731" s="15" customFormat="1">
      <c r="A731" s="15"/>
      <c r="B731" s="263"/>
      <c r="C731" s="264"/>
      <c r="D731" s="242" t="s">
        <v>147</v>
      </c>
      <c r="E731" s="265" t="s">
        <v>1</v>
      </c>
      <c r="F731" s="266" t="s">
        <v>151</v>
      </c>
      <c r="G731" s="264"/>
      <c r="H731" s="267">
        <v>1</v>
      </c>
      <c r="I731" s="268"/>
      <c r="J731" s="264"/>
      <c r="K731" s="264"/>
      <c r="L731" s="269"/>
      <c r="M731" s="270"/>
      <c r="N731" s="271"/>
      <c r="O731" s="271"/>
      <c r="P731" s="271"/>
      <c r="Q731" s="271"/>
      <c r="R731" s="271"/>
      <c r="S731" s="271"/>
      <c r="T731" s="272"/>
      <c r="U731" s="15"/>
      <c r="V731" s="15"/>
      <c r="W731" s="15"/>
      <c r="X731" s="15"/>
      <c r="Y731" s="15"/>
      <c r="Z731" s="15"/>
      <c r="AA731" s="15"/>
      <c r="AB731" s="15"/>
      <c r="AC731" s="15"/>
      <c r="AD731" s="15"/>
      <c r="AE731" s="15"/>
      <c r="AT731" s="273" t="s">
        <v>147</v>
      </c>
      <c r="AU731" s="273" t="s">
        <v>85</v>
      </c>
      <c r="AV731" s="15" t="s">
        <v>145</v>
      </c>
      <c r="AW731" s="15" t="s">
        <v>32</v>
      </c>
      <c r="AX731" s="15" t="s">
        <v>83</v>
      </c>
      <c r="AY731" s="273" t="s">
        <v>137</v>
      </c>
    </row>
    <row r="732" s="2" customFormat="1" ht="24.15" customHeight="1">
      <c r="A732" s="39"/>
      <c r="B732" s="40"/>
      <c r="C732" s="274" t="s">
        <v>942</v>
      </c>
      <c r="D732" s="274" t="s">
        <v>181</v>
      </c>
      <c r="E732" s="275" t="s">
        <v>943</v>
      </c>
      <c r="F732" s="276" t="s">
        <v>944</v>
      </c>
      <c r="G732" s="277" t="s">
        <v>154</v>
      </c>
      <c r="H732" s="278">
        <v>4.7999999999999998</v>
      </c>
      <c r="I732" s="279"/>
      <c r="J732" s="280">
        <f>ROUND(I732*H732,2)</f>
        <v>0</v>
      </c>
      <c r="K732" s="276" t="s">
        <v>144</v>
      </c>
      <c r="L732" s="281"/>
      <c r="M732" s="282" t="s">
        <v>1</v>
      </c>
      <c r="N732" s="283" t="s">
        <v>41</v>
      </c>
      <c r="O732" s="92"/>
      <c r="P732" s="236">
        <f>O732*H732</f>
        <v>0</v>
      </c>
      <c r="Q732" s="236">
        <v>0.001</v>
      </c>
      <c r="R732" s="236">
        <f>Q732*H732</f>
        <v>0.0047999999999999996</v>
      </c>
      <c r="S732" s="236">
        <v>0</v>
      </c>
      <c r="T732" s="237">
        <f>S732*H732</f>
        <v>0</v>
      </c>
      <c r="U732" s="39"/>
      <c r="V732" s="39"/>
      <c r="W732" s="39"/>
      <c r="X732" s="39"/>
      <c r="Y732" s="39"/>
      <c r="Z732" s="39"/>
      <c r="AA732" s="39"/>
      <c r="AB732" s="39"/>
      <c r="AC732" s="39"/>
      <c r="AD732" s="39"/>
      <c r="AE732" s="39"/>
      <c r="AR732" s="238" t="s">
        <v>306</v>
      </c>
      <c r="AT732" s="238" t="s">
        <v>181</v>
      </c>
      <c r="AU732" s="238" t="s">
        <v>85</v>
      </c>
      <c r="AY732" s="18" t="s">
        <v>137</v>
      </c>
      <c r="BE732" s="239">
        <f>IF(N732="základní",J732,0)</f>
        <v>0</v>
      </c>
      <c r="BF732" s="239">
        <f>IF(N732="snížená",J732,0)</f>
        <v>0</v>
      </c>
      <c r="BG732" s="239">
        <f>IF(N732="zákl. přenesená",J732,0)</f>
        <v>0</v>
      </c>
      <c r="BH732" s="239">
        <f>IF(N732="sníž. přenesená",J732,0)</f>
        <v>0</v>
      </c>
      <c r="BI732" s="239">
        <f>IF(N732="nulová",J732,0)</f>
        <v>0</v>
      </c>
      <c r="BJ732" s="18" t="s">
        <v>83</v>
      </c>
      <c r="BK732" s="239">
        <f>ROUND(I732*H732,2)</f>
        <v>0</v>
      </c>
      <c r="BL732" s="18" t="s">
        <v>230</v>
      </c>
      <c r="BM732" s="238" t="s">
        <v>945</v>
      </c>
    </row>
    <row r="733" s="13" customFormat="1">
      <c r="A733" s="13"/>
      <c r="B733" s="240"/>
      <c r="C733" s="241"/>
      <c r="D733" s="242" t="s">
        <v>147</v>
      </c>
      <c r="E733" s="243" t="s">
        <v>1</v>
      </c>
      <c r="F733" s="244" t="s">
        <v>946</v>
      </c>
      <c r="G733" s="241"/>
      <c r="H733" s="245">
        <v>4.7999999999999998</v>
      </c>
      <c r="I733" s="246"/>
      <c r="J733" s="241"/>
      <c r="K733" s="241"/>
      <c r="L733" s="247"/>
      <c r="M733" s="248"/>
      <c r="N733" s="249"/>
      <c r="O733" s="249"/>
      <c r="P733" s="249"/>
      <c r="Q733" s="249"/>
      <c r="R733" s="249"/>
      <c r="S733" s="249"/>
      <c r="T733" s="250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51" t="s">
        <v>147</v>
      </c>
      <c r="AU733" s="251" t="s">
        <v>85</v>
      </c>
      <c r="AV733" s="13" t="s">
        <v>85</v>
      </c>
      <c r="AW733" s="13" t="s">
        <v>32</v>
      </c>
      <c r="AX733" s="13" t="s">
        <v>76</v>
      </c>
      <c r="AY733" s="251" t="s">
        <v>137</v>
      </c>
    </row>
    <row r="734" s="14" customFormat="1">
      <c r="A734" s="14"/>
      <c r="B734" s="252"/>
      <c r="C734" s="253"/>
      <c r="D734" s="242" t="s">
        <v>147</v>
      </c>
      <c r="E734" s="254" t="s">
        <v>1</v>
      </c>
      <c r="F734" s="255" t="s">
        <v>150</v>
      </c>
      <c r="G734" s="253"/>
      <c r="H734" s="256">
        <v>4.7999999999999998</v>
      </c>
      <c r="I734" s="257"/>
      <c r="J734" s="253"/>
      <c r="K734" s="253"/>
      <c r="L734" s="258"/>
      <c r="M734" s="259"/>
      <c r="N734" s="260"/>
      <c r="O734" s="260"/>
      <c r="P734" s="260"/>
      <c r="Q734" s="260"/>
      <c r="R734" s="260"/>
      <c r="S734" s="260"/>
      <c r="T734" s="261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T734" s="262" t="s">
        <v>147</v>
      </c>
      <c r="AU734" s="262" t="s">
        <v>85</v>
      </c>
      <c r="AV734" s="14" t="s">
        <v>138</v>
      </c>
      <c r="AW734" s="14" t="s">
        <v>32</v>
      </c>
      <c r="AX734" s="14" t="s">
        <v>76</v>
      </c>
      <c r="AY734" s="262" t="s">
        <v>137</v>
      </c>
    </row>
    <row r="735" s="15" customFormat="1">
      <c r="A735" s="15"/>
      <c r="B735" s="263"/>
      <c r="C735" s="264"/>
      <c r="D735" s="242" t="s">
        <v>147</v>
      </c>
      <c r="E735" s="265" t="s">
        <v>1</v>
      </c>
      <c r="F735" s="266" t="s">
        <v>151</v>
      </c>
      <c r="G735" s="264"/>
      <c r="H735" s="267">
        <v>4.7999999999999998</v>
      </c>
      <c r="I735" s="268"/>
      <c r="J735" s="264"/>
      <c r="K735" s="264"/>
      <c r="L735" s="269"/>
      <c r="M735" s="270"/>
      <c r="N735" s="271"/>
      <c r="O735" s="271"/>
      <c r="P735" s="271"/>
      <c r="Q735" s="271"/>
      <c r="R735" s="271"/>
      <c r="S735" s="271"/>
      <c r="T735" s="272"/>
      <c r="U735" s="15"/>
      <c r="V735" s="15"/>
      <c r="W735" s="15"/>
      <c r="X735" s="15"/>
      <c r="Y735" s="15"/>
      <c r="Z735" s="15"/>
      <c r="AA735" s="15"/>
      <c r="AB735" s="15"/>
      <c r="AC735" s="15"/>
      <c r="AD735" s="15"/>
      <c r="AE735" s="15"/>
      <c r="AT735" s="273" t="s">
        <v>147</v>
      </c>
      <c r="AU735" s="273" t="s">
        <v>85</v>
      </c>
      <c r="AV735" s="15" t="s">
        <v>145</v>
      </c>
      <c r="AW735" s="15" t="s">
        <v>32</v>
      </c>
      <c r="AX735" s="15" t="s">
        <v>83</v>
      </c>
      <c r="AY735" s="273" t="s">
        <v>137</v>
      </c>
    </row>
    <row r="736" s="2" customFormat="1" ht="37.8" customHeight="1">
      <c r="A736" s="39"/>
      <c r="B736" s="40"/>
      <c r="C736" s="227" t="s">
        <v>947</v>
      </c>
      <c r="D736" s="227" t="s">
        <v>140</v>
      </c>
      <c r="E736" s="228" t="s">
        <v>948</v>
      </c>
      <c r="F736" s="229" t="s">
        <v>949</v>
      </c>
      <c r="G736" s="230" t="s">
        <v>524</v>
      </c>
      <c r="H736" s="231">
        <v>20</v>
      </c>
      <c r="I736" s="232"/>
      <c r="J736" s="233">
        <f>ROUND(I736*H736,2)</f>
        <v>0</v>
      </c>
      <c r="K736" s="229" t="s">
        <v>144</v>
      </c>
      <c r="L736" s="45"/>
      <c r="M736" s="234" t="s">
        <v>1</v>
      </c>
      <c r="N736" s="235" t="s">
        <v>41</v>
      </c>
      <c r="O736" s="92"/>
      <c r="P736" s="236">
        <f>O736*H736</f>
        <v>0</v>
      </c>
      <c r="Q736" s="236">
        <v>0</v>
      </c>
      <c r="R736" s="236">
        <f>Q736*H736</f>
        <v>0</v>
      </c>
      <c r="S736" s="236">
        <v>0</v>
      </c>
      <c r="T736" s="237">
        <f>S736*H736</f>
        <v>0</v>
      </c>
      <c r="U736" s="39"/>
      <c r="V736" s="39"/>
      <c r="W736" s="39"/>
      <c r="X736" s="39"/>
      <c r="Y736" s="39"/>
      <c r="Z736" s="39"/>
      <c r="AA736" s="39"/>
      <c r="AB736" s="39"/>
      <c r="AC736" s="39"/>
      <c r="AD736" s="39"/>
      <c r="AE736" s="39"/>
      <c r="AR736" s="238" t="s">
        <v>230</v>
      </c>
      <c r="AT736" s="238" t="s">
        <v>140</v>
      </c>
      <c r="AU736" s="238" t="s">
        <v>85</v>
      </c>
      <c r="AY736" s="18" t="s">
        <v>137</v>
      </c>
      <c r="BE736" s="239">
        <f>IF(N736="základní",J736,0)</f>
        <v>0</v>
      </c>
      <c r="BF736" s="239">
        <f>IF(N736="snížená",J736,0)</f>
        <v>0</v>
      </c>
      <c r="BG736" s="239">
        <f>IF(N736="zákl. přenesená",J736,0)</f>
        <v>0</v>
      </c>
      <c r="BH736" s="239">
        <f>IF(N736="sníž. přenesená",J736,0)</f>
        <v>0</v>
      </c>
      <c r="BI736" s="239">
        <f>IF(N736="nulová",J736,0)</f>
        <v>0</v>
      </c>
      <c r="BJ736" s="18" t="s">
        <v>83</v>
      </c>
      <c r="BK736" s="239">
        <f>ROUND(I736*H736,2)</f>
        <v>0</v>
      </c>
      <c r="BL736" s="18" t="s">
        <v>230</v>
      </c>
      <c r="BM736" s="238" t="s">
        <v>950</v>
      </c>
    </row>
    <row r="737" s="13" customFormat="1">
      <c r="A737" s="13"/>
      <c r="B737" s="240"/>
      <c r="C737" s="241"/>
      <c r="D737" s="242" t="s">
        <v>147</v>
      </c>
      <c r="E737" s="243" t="s">
        <v>1</v>
      </c>
      <c r="F737" s="244" t="s">
        <v>951</v>
      </c>
      <c r="G737" s="241"/>
      <c r="H737" s="245">
        <v>20</v>
      </c>
      <c r="I737" s="246"/>
      <c r="J737" s="241"/>
      <c r="K737" s="241"/>
      <c r="L737" s="247"/>
      <c r="M737" s="248"/>
      <c r="N737" s="249"/>
      <c r="O737" s="249"/>
      <c r="P737" s="249"/>
      <c r="Q737" s="249"/>
      <c r="R737" s="249"/>
      <c r="S737" s="249"/>
      <c r="T737" s="250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T737" s="251" t="s">
        <v>147</v>
      </c>
      <c r="AU737" s="251" t="s">
        <v>85</v>
      </c>
      <c r="AV737" s="13" t="s">
        <v>85</v>
      </c>
      <c r="AW737" s="13" t="s">
        <v>32</v>
      </c>
      <c r="AX737" s="13" t="s">
        <v>76</v>
      </c>
      <c r="AY737" s="251" t="s">
        <v>137</v>
      </c>
    </row>
    <row r="738" s="14" customFormat="1">
      <c r="A738" s="14"/>
      <c r="B738" s="252"/>
      <c r="C738" s="253"/>
      <c r="D738" s="242" t="s">
        <v>147</v>
      </c>
      <c r="E738" s="254" t="s">
        <v>1</v>
      </c>
      <c r="F738" s="255" t="s">
        <v>150</v>
      </c>
      <c r="G738" s="253"/>
      <c r="H738" s="256">
        <v>20</v>
      </c>
      <c r="I738" s="257"/>
      <c r="J738" s="253"/>
      <c r="K738" s="253"/>
      <c r="L738" s="258"/>
      <c r="M738" s="259"/>
      <c r="N738" s="260"/>
      <c r="O738" s="260"/>
      <c r="P738" s="260"/>
      <c r="Q738" s="260"/>
      <c r="R738" s="260"/>
      <c r="S738" s="260"/>
      <c r="T738" s="261"/>
      <c r="U738" s="14"/>
      <c r="V738" s="14"/>
      <c r="W738" s="14"/>
      <c r="X738" s="14"/>
      <c r="Y738" s="14"/>
      <c r="Z738" s="14"/>
      <c r="AA738" s="14"/>
      <c r="AB738" s="14"/>
      <c r="AC738" s="14"/>
      <c r="AD738" s="14"/>
      <c r="AE738" s="14"/>
      <c r="AT738" s="262" t="s">
        <v>147</v>
      </c>
      <c r="AU738" s="262" t="s">
        <v>85</v>
      </c>
      <c r="AV738" s="14" t="s">
        <v>138</v>
      </c>
      <c r="AW738" s="14" t="s">
        <v>32</v>
      </c>
      <c r="AX738" s="14" t="s">
        <v>76</v>
      </c>
      <c r="AY738" s="262" t="s">
        <v>137</v>
      </c>
    </row>
    <row r="739" s="15" customFormat="1">
      <c r="A739" s="15"/>
      <c r="B739" s="263"/>
      <c r="C739" s="264"/>
      <c r="D739" s="242" t="s">
        <v>147</v>
      </c>
      <c r="E739" s="265" t="s">
        <v>1</v>
      </c>
      <c r="F739" s="266" t="s">
        <v>151</v>
      </c>
      <c r="G739" s="264"/>
      <c r="H739" s="267">
        <v>20</v>
      </c>
      <c r="I739" s="268"/>
      <c r="J739" s="264"/>
      <c r="K739" s="264"/>
      <c r="L739" s="269"/>
      <c r="M739" s="270"/>
      <c r="N739" s="271"/>
      <c r="O739" s="271"/>
      <c r="P739" s="271"/>
      <c r="Q739" s="271"/>
      <c r="R739" s="271"/>
      <c r="S739" s="271"/>
      <c r="T739" s="272"/>
      <c r="U739" s="15"/>
      <c r="V739" s="15"/>
      <c r="W739" s="15"/>
      <c r="X739" s="15"/>
      <c r="Y739" s="15"/>
      <c r="Z739" s="15"/>
      <c r="AA739" s="15"/>
      <c r="AB739" s="15"/>
      <c r="AC739" s="15"/>
      <c r="AD739" s="15"/>
      <c r="AE739" s="15"/>
      <c r="AT739" s="273" t="s">
        <v>147</v>
      </c>
      <c r="AU739" s="273" t="s">
        <v>85</v>
      </c>
      <c r="AV739" s="15" t="s">
        <v>145</v>
      </c>
      <c r="AW739" s="15" t="s">
        <v>32</v>
      </c>
      <c r="AX739" s="15" t="s">
        <v>83</v>
      </c>
      <c r="AY739" s="273" t="s">
        <v>137</v>
      </c>
    </row>
    <row r="740" s="2" customFormat="1" ht="33" customHeight="1">
      <c r="A740" s="39"/>
      <c r="B740" s="40"/>
      <c r="C740" s="274" t="s">
        <v>952</v>
      </c>
      <c r="D740" s="274" t="s">
        <v>181</v>
      </c>
      <c r="E740" s="275" t="s">
        <v>953</v>
      </c>
      <c r="F740" s="276" t="s">
        <v>954</v>
      </c>
      <c r="G740" s="277" t="s">
        <v>524</v>
      </c>
      <c r="H740" s="278">
        <v>9</v>
      </c>
      <c r="I740" s="279"/>
      <c r="J740" s="280">
        <f>ROUND(I740*H740,2)</f>
        <v>0</v>
      </c>
      <c r="K740" s="276" t="s">
        <v>144</v>
      </c>
      <c r="L740" s="281"/>
      <c r="M740" s="282" t="s">
        <v>1</v>
      </c>
      <c r="N740" s="283" t="s">
        <v>41</v>
      </c>
      <c r="O740" s="92"/>
      <c r="P740" s="236">
        <f>O740*H740</f>
        <v>0</v>
      </c>
      <c r="Q740" s="236">
        <v>0.001</v>
      </c>
      <c r="R740" s="236">
        <f>Q740*H740</f>
        <v>0.0090000000000000011</v>
      </c>
      <c r="S740" s="236">
        <v>0</v>
      </c>
      <c r="T740" s="237">
        <f>S740*H740</f>
        <v>0</v>
      </c>
      <c r="U740" s="39"/>
      <c r="V740" s="39"/>
      <c r="W740" s="39"/>
      <c r="X740" s="39"/>
      <c r="Y740" s="39"/>
      <c r="Z740" s="39"/>
      <c r="AA740" s="39"/>
      <c r="AB740" s="39"/>
      <c r="AC740" s="39"/>
      <c r="AD740" s="39"/>
      <c r="AE740" s="39"/>
      <c r="AR740" s="238" t="s">
        <v>306</v>
      </c>
      <c r="AT740" s="238" t="s">
        <v>181</v>
      </c>
      <c r="AU740" s="238" t="s">
        <v>85</v>
      </c>
      <c r="AY740" s="18" t="s">
        <v>137</v>
      </c>
      <c r="BE740" s="239">
        <f>IF(N740="základní",J740,0)</f>
        <v>0</v>
      </c>
      <c r="BF740" s="239">
        <f>IF(N740="snížená",J740,0)</f>
        <v>0</v>
      </c>
      <c r="BG740" s="239">
        <f>IF(N740="zákl. přenesená",J740,0)</f>
        <v>0</v>
      </c>
      <c r="BH740" s="239">
        <f>IF(N740="sníž. přenesená",J740,0)</f>
        <v>0</v>
      </c>
      <c r="BI740" s="239">
        <f>IF(N740="nulová",J740,0)</f>
        <v>0</v>
      </c>
      <c r="BJ740" s="18" t="s">
        <v>83</v>
      </c>
      <c r="BK740" s="239">
        <f>ROUND(I740*H740,2)</f>
        <v>0</v>
      </c>
      <c r="BL740" s="18" t="s">
        <v>230</v>
      </c>
      <c r="BM740" s="238" t="s">
        <v>955</v>
      </c>
    </row>
    <row r="741" s="13" customFormat="1">
      <c r="A741" s="13"/>
      <c r="B741" s="240"/>
      <c r="C741" s="241"/>
      <c r="D741" s="242" t="s">
        <v>147</v>
      </c>
      <c r="E741" s="243" t="s">
        <v>1</v>
      </c>
      <c r="F741" s="244" t="s">
        <v>956</v>
      </c>
      <c r="G741" s="241"/>
      <c r="H741" s="245">
        <v>9</v>
      </c>
      <c r="I741" s="246"/>
      <c r="J741" s="241"/>
      <c r="K741" s="241"/>
      <c r="L741" s="247"/>
      <c r="M741" s="248"/>
      <c r="N741" s="249"/>
      <c r="O741" s="249"/>
      <c r="P741" s="249"/>
      <c r="Q741" s="249"/>
      <c r="R741" s="249"/>
      <c r="S741" s="249"/>
      <c r="T741" s="250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51" t="s">
        <v>147</v>
      </c>
      <c r="AU741" s="251" t="s">
        <v>85</v>
      </c>
      <c r="AV741" s="13" t="s">
        <v>85</v>
      </c>
      <c r="AW741" s="13" t="s">
        <v>32</v>
      </c>
      <c r="AX741" s="13" t="s">
        <v>76</v>
      </c>
      <c r="AY741" s="251" t="s">
        <v>137</v>
      </c>
    </row>
    <row r="742" s="14" customFormat="1">
      <c r="A742" s="14"/>
      <c r="B742" s="252"/>
      <c r="C742" s="253"/>
      <c r="D742" s="242" t="s">
        <v>147</v>
      </c>
      <c r="E742" s="254" t="s">
        <v>1</v>
      </c>
      <c r="F742" s="255" t="s">
        <v>150</v>
      </c>
      <c r="G742" s="253"/>
      <c r="H742" s="256">
        <v>9</v>
      </c>
      <c r="I742" s="257"/>
      <c r="J742" s="253"/>
      <c r="K742" s="253"/>
      <c r="L742" s="258"/>
      <c r="M742" s="259"/>
      <c r="N742" s="260"/>
      <c r="O742" s="260"/>
      <c r="P742" s="260"/>
      <c r="Q742" s="260"/>
      <c r="R742" s="260"/>
      <c r="S742" s="260"/>
      <c r="T742" s="261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62" t="s">
        <v>147</v>
      </c>
      <c r="AU742" s="262" t="s">
        <v>85</v>
      </c>
      <c r="AV742" s="14" t="s">
        <v>138</v>
      </c>
      <c r="AW742" s="14" t="s">
        <v>32</v>
      </c>
      <c r="AX742" s="14" t="s">
        <v>76</v>
      </c>
      <c r="AY742" s="262" t="s">
        <v>137</v>
      </c>
    </row>
    <row r="743" s="15" customFormat="1">
      <c r="A743" s="15"/>
      <c r="B743" s="263"/>
      <c r="C743" s="264"/>
      <c r="D743" s="242" t="s">
        <v>147</v>
      </c>
      <c r="E743" s="265" t="s">
        <v>1</v>
      </c>
      <c r="F743" s="266" t="s">
        <v>151</v>
      </c>
      <c r="G743" s="264"/>
      <c r="H743" s="267">
        <v>9</v>
      </c>
      <c r="I743" s="268"/>
      <c r="J743" s="264"/>
      <c r="K743" s="264"/>
      <c r="L743" s="269"/>
      <c r="M743" s="270"/>
      <c r="N743" s="271"/>
      <c r="O743" s="271"/>
      <c r="P743" s="271"/>
      <c r="Q743" s="271"/>
      <c r="R743" s="271"/>
      <c r="S743" s="271"/>
      <c r="T743" s="272"/>
      <c r="U743" s="15"/>
      <c r="V743" s="15"/>
      <c r="W743" s="15"/>
      <c r="X743" s="15"/>
      <c r="Y743" s="15"/>
      <c r="Z743" s="15"/>
      <c r="AA743" s="15"/>
      <c r="AB743" s="15"/>
      <c r="AC743" s="15"/>
      <c r="AD743" s="15"/>
      <c r="AE743" s="15"/>
      <c r="AT743" s="273" t="s">
        <v>147</v>
      </c>
      <c r="AU743" s="273" t="s">
        <v>85</v>
      </c>
      <c r="AV743" s="15" t="s">
        <v>145</v>
      </c>
      <c r="AW743" s="15" t="s">
        <v>32</v>
      </c>
      <c r="AX743" s="15" t="s">
        <v>83</v>
      </c>
      <c r="AY743" s="273" t="s">
        <v>137</v>
      </c>
    </row>
    <row r="744" s="2" customFormat="1" ht="33" customHeight="1">
      <c r="A744" s="39"/>
      <c r="B744" s="40"/>
      <c r="C744" s="274" t="s">
        <v>957</v>
      </c>
      <c r="D744" s="274" t="s">
        <v>181</v>
      </c>
      <c r="E744" s="275" t="s">
        <v>958</v>
      </c>
      <c r="F744" s="276" t="s">
        <v>959</v>
      </c>
      <c r="G744" s="277" t="s">
        <v>524</v>
      </c>
      <c r="H744" s="278">
        <v>11</v>
      </c>
      <c r="I744" s="279"/>
      <c r="J744" s="280">
        <f>ROUND(I744*H744,2)</f>
        <v>0</v>
      </c>
      <c r="K744" s="276" t="s">
        <v>144</v>
      </c>
      <c r="L744" s="281"/>
      <c r="M744" s="282" t="s">
        <v>1</v>
      </c>
      <c r="N744" s="283" t="s">
        <v>41</v>
      </c>
      <c r="O744" s="92"/>
      <c r="P744" s="236">
        <f>O744*H744</f>
        <v>0</v>
      </c>
      <c r="Q744" s="236">
        <v>0.001</v>
      </c>
      <c r="R744" s="236">
        <f>Q744*H744</f>
        <v>0.010999999999999999</v>
      </c>
      <c r="S744" s="236">
        <v>0</v>
      </c>
      <c r="T744" s="237">
        <f>S744*H744</f>
        <v>0</v>
      </c>
      <c r="U744" s="39"/>
      <c r="V744" s="39"/>
      <c r="W744" s="39"/>
      <c r="X744" s="39"/>
      <c r="Y744" s="39"/>
      <c r="Z744" s="39"/>
      <c r="AA744" s="39"/>
      <c r="AB744" s="39"/>
      <c r="AC744" s="39"/>
      <c r="AD744" s="39"/>
      <c r="AE744" s="39"/>
      <c r="AR744" s="238" t="s">
        <v>306</v>
      </c>
      <c r="AT744" s="238" t="s">
        <v>181</v>
      </c>
      <c r="AU744" s="238" t="s">
        <v>85</v>
      </c>
      <c r="AY744" s="18" t="s">
        <v>137</v>
      </c>
      <c r="BE744" s="239">
        <f>IF(N744="základní",J744,0)</f>
        <v>0</v>
      </c>
      <c r="BF744" s="239">
        <f>IF(N744="snížená",J744,0)</f>
        <v>0</v>
      </c>
      <c r="BG744" s="239">
        <f>IF(N744="zákl. přenesená",J744,0)</f>
        <v>0</v>
      </c>
      <c r="BH744" s="239">
        <f>IF(N744="sníž. přenesená",J744,0)</f>
        <v>0</v>
      </c>
      <c r="BI744" s="239">
        <f>IF(N744="nulová",J744,0)</f>
        <v>0</v>
      </c>
      <c r="BJ744" s="18" t="s">
        <v>83</v>
      </c>
      <c r="BK744" s="239">
        <f>ROUND(I744*H744,2)</f>
        <v>0</v>
      </c>
      <c r="BL744" s="18" t="s">
        <v>230</v>
      </c>
      <c r="BM744" s="238" t="s">
        <v>960</v>
      </c>
    </row>
    <row r="745" s="13" customFormat="1">
      <c r="A745" s="13"/>
      <c r="B745" s="240"/>
      <c r="C745" s="241"/>
      <c r="D745" s="242" t="s">
        <v>147</v>
      </c>
      <c r="E745" s="243" t="s">
        <v>1</v>
      </c>
      <c r="F745" s="244" t="s">
        <v>202</v>
      </c>
      <c r="G745" s="241"/>
      <c r="H745" s="245">
        <v>11</v>
      </c>
      <c r="I745" s="246"/>
      <c r="J745" s="241"/>
      <c r="K745" s="241"/>
      <c r="L745" s="247"/>
      <c r="M745" s="248"/>
      <c r="N745" s="249"/>
      <c r="O745" s="249"/>
      <c r="P745" s="249"/>
      <c r="Q745" s="249"/>
      <c r="R745" s="249"/>
      <c r="S745" s="249"/>
      <c r="T745" s="250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251" t="s">
        <v>147</v>
      </c>
      <c r="AU745" s="251" t="s">
        <v>85</v>
      </c>
      <c r="AV745" s="13" t="s">
        <v>85</v>
      </c>
      <c r="AW745" s="13" t="s">
        <v>32</v>
      </c>
      <c r="AX745" s="13" t="s">
        <v>76</v>
      </c>
      <c r="AY745" s="251" t="s">
        <v>137</v>
      </c>
    </row>
    <row r="746" s="14" customFormat="1">
      <c r="A746" s="14"/>
      <c r="B746" s="252"/>
      <c r="C746" s="253"/>
      <c r="D746" s="242" t="s">
        <v>147</v>
      </c>
      <c r="E746" s="254" t="s">
        <v>1</v>
      </c>
      <c r="F746" s="255" t="s">
        <v>150</v>
      </c>
      <c r="G746" s="253"/>
      <c r="H746" s="256">
        <v>11</v>
      </c>
      <c r="I746" s="257"/>
      <c r="J746" s="253"/>
      <c r="K746" s="253"/>
      <c r="L746" s="258"/>
      <c r="M746" s="259"/>
      <c r="N746" s="260"/>
      <c r="O746" s="260"/>
      <c r="P746" s="260"/>
      <c r="Q746" s="260"/>
      <c r="R746" s="260"/>
      <c r="S746" s="260"/>
      <c r="T746" s="261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262" t="s">
        <v>147</v>
      </c>
      <c r="AU746" s="262" t="s">
        <v>85</v>
      </c>
      <c r="AV746" s="14" t="s">
        <v>138</v>
      </c>
      <c r="AW746" s="14" t="s">
        <v>32</v>
      </c>
      <c r="AX746" s="14" t="s">
        <v>76</v>
      </c>
      <c r="AY746" s="262" t="s">
        <v>137</v>
      </c>
    </row>
    <row r="747" s="15" customFormat="1">
      <c r="A747" s="15"/>
      <c r="B747" s="263"/>
      <c r="C747" s="264"/>
      <c r="D747" s="242" t="s">
        <v>147</v>
      </c>
      <c r="E747" s="265" t="s">
        <v>1</v>
      </c>
      <c r="F747" s="266" t="s">
        <v>151</v>
      </c>
      <c r="G747" s="264"/>
      <c r="H747" s="267">
        <v>11</v>
      </c>
      <c r="I747" s="268"/>
      <c r="J747" s="264"/>
      <c r="K747" s="264"/>
      <c r="L747" s="269"/>
      <c r="M747" s="270"/>
      <c r="N747" s="271"/>
      <c r="O747" s="271"/>
      <c r="P747" s="271"/>
      <c r="Q747" s="271"/>
      <c r="R747" s="271"/>
      <c r="S747" s="271"/>
      <c r="T747" s="272"/>
      <c r="U747" s="15"/>
      <c r="V747" s="15"/>
      <c r="W747" s="15"/>
      <c r="X747" s="15"/>
      <c r="Y747" s="15"/>
      <c r="Z747" s="15"/>
      <c r="AA747" s="15"/>
      <c r="AB747" s="15"/>
      <c r="AC747" s="15"/>
      <c r="AD747" s="15"/>
      <c r="AE747" s="15"/>
      <c r="AT747" s="273" t="s">
        <v>147</v>
      </c>
      <c r="AU747" s="273" t="s">
        <v>85</v>
      </c>
      <c r="AV747" s="15" t="s">
        <v>145</v>
      </c>
      <c r="AW747" s="15" t="s">
        <v>32</v>
      </c>
      <c r="AX747" s="15" t="s">
        <v>83</v>
      </c>
      <c r="AY747" s="273" t="s">
        <v>137</v>
      </c>
    </row>
    <row r="748" s="2" customFormat="1" ht="37.8" customHeight="1">
      <c r="A748" s="39"/>
      <c r="B748" s="40"/>
      <c r="C748" s="227" t="s">
        <v>961</v>
      </c>
      <c r="D748" s="227" t="s">
        <v>140</v>
      </c>
      <c r="E748" s="228" t="s">
        <v>962</v>
      </c>
      <c r="F748" s="229" t="s">
        <v>963</v>
      </c>
      <c r="G748" s="230" t="s">
        <v>524</v>
      </c>
      <c r="H748" s="231">
        <v>1</v>
      </c>
      <c r="I748" s="232"/>
      <c r="J748" s="233">
        <f>ROUND(I748*H748,2)</f>
        <v>0</v>
      </c>
      <c r="K748" s="229" t="s">
        <v>144</v>
      </c>
      <c r="L748" s="45"/>
      <c r="M748" s="234" t="s">
        <v>1</v>
      </c>
      <c r="N748" s="235" t="s">
        <v>41</v>
      </c>
      <c r="O748" s="92"/>
      <c r="P748" s="236">
        <f>O748*H748</f>
        <v>0</v>
      </c>
      <c r="Q748" s="236">
        <v>0</v>
      </c>
      <c r="R748" s="236">
        <f>Q748*H748</f>
        <v>0</v>
      </c>
      <c r="S748" s="236">
        <v>0</v>
      </c>
      <c r="T748" s="237">
        <f>S748*H748</f>
        <v>0</v>
      </c>
      <c r="U748" s="39"/>
      <c r="V748" s="39"/>
      <c r="W748" s="39"/>
      <c r="X748" s="39"/>
      <c r="Y748" s="39"/>
      <c r="Z748" s="39"/>
      <c r="AA748" s="39"/>
      <c r="AB748" s="39"/>
      <c r="AC748" s="39"/>
      <c r="AD748" s="39"/>
      <c r="AE748" s="39"/>
      <c r="AR748" s="238" t="s">
        <v>230</v>
      </c>
      <c r="AT748" s="238" t="s">
        <v>140</v>
      </c>
      <c r="AU748" s="238" t="s">
        <v>85</v>
      </c>
      <c r="AY748" s="18" t="s">
        <v>137</v>
      </c>
      <c r="BE748" s="239">
        <f>IF(N748="základní",J748,0)</f>
        <v>0</v>
      </c>
      <c r="BF748" s="239">
        <f>IF(N748="snížená",J748,0)</f>
        <v>0</v>
      </c>
      <c r="BG748" s="239">
        <f>IF(N748="zákl. přenesená",J748,0)</f>
        <v>0</v>
      </c>
      <c r="BH748" s="239">
        <f>IF(N748="sníž. přenesená",J748,0)</f>
        <v>0</v>
      </c>
      <c r="BI748" s="239">
        <f>IF(N748="nulová",J748,0)</f>
        <v>0</v>
      </c>
      <c r="BJ748" s="18" t="s">
        <v>83</v>
      </c>
      <c r="BK748" s="239">
        <f>ROUND(I748*H748,2)</f>
        <v>0</v>
      </c>
      <c r="BL748" s="18" t="s">
        <v>230</v>
      </c>
      <c r="BM748" s="238" t="s">
        <v>964</v>
      </c>
    </row>
    <row r="749" s="2" customFormat="1" ht="33" customHeight="1">
      <c r="A749" s="39"/>
      <c r="B749" s="40"/>
      <c r="C749" s="274" t="s">
        <v>965</v>
      </c>
      <c r="D749" s="274" t="s">
        <v>181</v>
      </c>
      <c r="E749" s="275" t="s">
        <v>966</v>
      </c>
      <c r="F749" s="276" t="s">
        <v>967</v>
      </c>
      <c r="G749" s="277" t="s">
        <v>524</v>
      </c>
      <c r="H749" s="278">
        <v>1</v>
      </c>
      <c r="I749" s="279"/>
      <c r="J749" s="280">
        <f>ROUND(I749*H749,2)</f>
        <v>0</v>
      </c>
      <c r="K749" s="276" t="s">
        <v>144</v>
      </c>
      <c r="L749" s="281"/>
      <c r="M749" s="282" t="s">
        <v>1</v>
      </c>
      <c r="N749" s="283" t="s">
        <v>41</v>
      </c>
      <c r="O749" s="92"/>
      <c r="P749" s="236">
        <f>O749*H749</f>
        <v>0</v>
      </c>
      <c r="Q749" s="236">
        <v>0.001</v>
      </c>
      <c r="R749" s="236">
        <f>Q749*H749</f>
        <v>0.001</v>
      </c>
      <c r="S749" s="236">
        <v>0</v>
      </c>
      <c r="T749" s="237">
        <f>S749*H749</f>
        <v>0</v>
      </c>
      <c r="U749" s="39"/>
      <c r="V749" s="39"/>
      <c r="W749" s="39"/>
      <c r="X749" s="39"/>
      <c r="Y749" s="39"/>
      <c r="Z749" s="39"/>
      <c r="AA749" s="39"/>
      <c r="AB749" s="39"/>
      <c r="AC749" s="39"/>
      <c r="AD749" s="39"/>
      <c r="AE749" s="39"/>
      <c r="AR749" s="238" t="s">
        <v>306</v>
      </c>
      <c r="AT749" s="238" t="s">
        <v>181</v>
      </c>
      <c r="AU749" s="238" t="s">
        <v>85</v>
      </c>
      <c r="AY749" s="18" t="s">
        <v>137</v>
      </c>
      <c r="BE749" s="239">
        <f>IF(N749="základní",J749,0)</f>
        <v>0</v>
      </c>
      <c r="BF749" s="239">
        <f>IF(N749="snížená",J749,0)</f>
        <v>0</v>
      </c>
      <c r="BG749" s="239">
        <f>IF(N749="zákl. přenesená",J749,0)</f>
        <v>0</v>
      </c>
      <c r="BH749" s="239">
        <f>IF(N749="sníž. přenesená",J749,0)</f>
        <v>0</v>
      </c>
      <c r="BI749" s="239">
        <f>IF(N749="nulová",J749,0)</f>
        <v>0</v>
      </c>
      <c r="BJ749" s="18" t="s">
        <v>83</v>
      </c>
      <c r="BK749" s="239">
        <f>ROUND(I749*H749,2)</f>
        <v>0</v>
      </c>
      <c r="BL749" s="18" t="s">
        <v>230</v>
      </c>
      <c r="BM749" s="238" t="s">
        <v>968</v>
      </c>
    </row>
    <row r="750" s="2" customFormat="1" ht="24.15" customHeight="1">
      <c r="A750" s="39"/>
      <c r="B750" s="40"/>
      <c r="C750" s="227" t="s">
        <v>969</v>
      </c>
      <c r="D750" s="227" t="s">
        <v>140</v>
      </c>
      <c r="E750" s="228" t="s">
        <v>970</v>
      </c>
      <c r="F750" s="229" t="s">
        <v>971</v>
      </c>
      <c r="G750" s="230" t="s">
        <v>490</v>
      </c>
      <c r="H750" s="294"/>
      <c r="I750" s="232"/>
      <c r="J750" s="233">
        <f>ROUND(I750*H750,2)</f>
        <v>0</v>
      </c>
      <c r="K750" s="229" t="s">
        <v>144</v>
      </c>
      <c r="L750" s="45"/>
      <c r="M750" s="234" t="s">
        <v>1</v>
      </c>
      <c r="N750" s="235" t="s">
        <v>41</v>
      </c>
      <c r="O750" s="92"/>
      <c r="P750" s="236">
        <f>O750*H750</f>
        <v>0</v>
      </c>
      <c r="Q750" s="236">
        <v>0</v>
      </c>
      <c r="R750" s="236">
        <f>Q750*H750</f>
        <v>0</v>
      </c>
      <c r="S750" s="236">
        <v>0</v>
      </c>
      <c r="T750" s="237">
        <f>S750*H750</f>
        <v>0</v>
      </c>
      <c r="U750" s="39"/>
      <c r="V750" s="39"/>
      <c r="W750" s="39"/>
      <c r="X750" s="39"/>
      <c r="Y750" s="39"/>
      <c r="Z750" s="39"/>
      <c r="AA750" s="39"/>
      <c r="AB750" s="39"/>
      <c r="AC750" s="39"/>
      <c r="AD750" s="39"/>
      <c r="AE750" s="39"/>
      <c r="AR750" s="238" t="s">
        <v>230</v>
      </c>
      <c r="AT750" s="238" t="s">
        <v>140</v>
      </c>
      <c r="AU750" s="238" t="s">
        <v>85</v>
      </c>
      <c r="AY750" s="18" t="s">
        <v>137</v>
      </c>
      <c r="BE750" s="239">
        <f>IF(N750="základní",J750,0)</f>
        <v>0</v>
      </c>
      <c r="BF750" s="239">
        <f>IF(N750="snížená",J750,0)</f>
        <v>0</v>
      </c>
      <c r="BG750" s="239">
        <f>IF(N750="zákl. přenesená",J750,0)</f>
        <v>0</v>
      </c>
      <c r="BH750" s="239">
        <f>IF(N750="sníž. přenesená",J750,0)</f>
        <v>0</v>
      </c>
      <c r="BI750" s="239">
        <f>IF(N750="nulová",J750,0)</f>
        <v>0</v>
      </c>
      <c r="BJ750" s="18" t="s">
        <v>83</v>
      </c>
      <c r="BK750" s="239">
        <f>ROUND(I750*H750,2)</f>
        <v>0</v>
      </c>
      <c r="BL750" s="18" t="s">
        <v>230</v>
      </c>
      <c r="BM750" s="238" t="s">
        <v>972</v>
      </c>
    </row>
    <row r="751" s="12" customFormat="1" ht="25.92" customHeight="1">
      <c r="A751" s="12"/>
      <c r="B751" s="211"/>
      <c r="C751" s="212"/>
      <c r="D751" s="213" t="s">
        <v>75</v>
      </c>
      <c r="E751" s="214" t="s">
        <v>973</v>
      </c>
      <c r="F751" s="214" t="s">
        <v>974</v>
      </c>
      <c r="G751" s="212"/>
      <c r="H751" s="212"/>
      <c r="I751" s="215"/>
      <c r="J751" s="216">
        <f>BK751</f>
        <v>0</v>
      </c>
      <c r="K751" s="212"/>
      <c r="L751" s="217"/>
      <c r="M751" s="218"/>
      <c r="N751" s="219"/>
      <c r="O751" s="219"/>
      <c r="P751" s="220">
        <f>P752+P754+P757</f>
        <v>0</v>
      </c>
      <c r="Q751" s="219"/>
      <c r="R751" s="220">
        <f>R752+R754+R757</f>
        <v>0</v>
      </c>
      <c r="S751" s="219"/>
      <c r="T751" s="221">
        <f>T752+T754+T757</f>
        <v>0</v>
      </c>
      <c r="U751" s="12"/>
      <c r="V751" s="12"/>
      <c r="W751" s="12"/>
      <c r="X751" s="12"/>
      <c r="Y751" s="12"/>
      <c r="Z751" s="12"/>
      <c r="AA751" s="12"/>
      <c r="AB751" s="12"/>
      <c r="AC751" s="12"/>
      <c r="AD751" s="12"/>
      <c r="AE751" s="12"/>
      <c r="AR751" s="222" t="s">
        <v>173</v>
      </c>
      <c r="AT751" s="223" t="s">
        <v>75</v>
      </c>
      <c r="AU751" s="223" t="s">
        <v>76</v>
      </c>
      <c r="AY751" s="222" t="s">
        <v>137</v>
      </c>
      <c r="BK751" s="224">
        <f>BK752+BK754+BK757</f>
        <v>0</v>
      </c>
    </row>
    <row r="752" s="12" customFormat="1" ht="22.8" customHeight="1">
      <c r="A752" s="12"/>
      <c r="B752" s="211"/>
      <c r="C752" s="212"/>
      <c r="D752" s="213" t="s">
        <v>75</v>
      </c>
      <c r="E752" s="225" t="s">
        <v>975</v>
      </c>
      <c r="F752" s="225" t="s">
        <v>976</v>
      </c>
      <c r="G752" s="212"/>
      <c r="H752" s="212"/>
      <c r="I752" s="215"/>
      <c r="J752" s="226">
        <f>BK752</f>
        <v>0</v>
      </c>
      <c r="K752" s="212"/>
      <c r="L752" s="217"/>
      <c r="M752" s="218"/>
      <c r="N752" s="219"/>
      <c r="O752" s="219"/>
      <c r="P752" s="220">
        <f>P753</f>
        <v>0</v>
      </c>
      <c r="Q752" s="219"/>
      <c r="R752" s="220">
        <f>R753</f>
        <v>0</v>
      </c>
      <c r="S752" s="219"/>
      <c r="T752" s="221">
        <f>T753</f>
        <v>0</v>
      </c>
      <c r="U752" s="12"/>
      <c r="V752" s="12"/>
      <c r="W752" s="12"/>
      <c r="X752" s="12"/>
      <c r="Y752" s="12"/>
      <c r="Z752" s="12"/>
      <c r="AA752" s="12"/>
      <c r="AB752" s="12"/>
      <c r="AC752" s="12"/>
      <c r="AD752" s="12"/>
      <c r="AE752" s="12"/>
      <c r="AR752" s="222" t="s">
        <v>173</v>
      </c>
      <c r="AT752" s="223" t="s">
        <v>75</v>
      </c>
      <c r="AU752" s="223" t="s">
        <v>83</v>
      </c>
      <c r="AY752" s="222" t="s">
        <v>137</v>
      </c>
      <c r="BK752" s="224">
        <f>BK753</f>
        <v>0</v>
      </c>
    </row>
    <row r="753" s="2" customFormat="1" ht="16.5" customHeight="1">
      <c r="A753" s="39"/>
      <c r="B753" s="40"/>
      <c r="C753" s="227" t="s">
        <v>977</v>
      </c>
      <c r="D753" s="227" t="s">
        <v>140</v>
      </c>
      <c r="E753" s="228" t="s">
        <v>978</v>
      </c>
      <c r="F753" s="229" t="s">
        <v>979</v>
      </c>
      <c r="G753" s="230" t="s">
        <v>358</v>
      </c>
      <c r="H753" s="231">
        <v>1</v>
      </c>
      <c r="I753" s="232"/>
      <c r="J753" s="233">
        <f>ROUND(I753*H753,2)</f>
        <v>0</v>
      </c>
      <c r="K753" s="229" t="s">
        <v>144</v>
      </c>
      <c r="L753" s="45"/>
      <c r="M753" s="234" t="s">
        <v>1</v>
      </c>
      <c r="N753" s="235" t="s">
        <v>41</v>
      </c>
      <c r="O753" s="92"/>
      <c r="P753" s="236">
        <f>O753*H753</f>
        <v>0</v>
      </c>
      <c r="Q753" s="236">
        <v>0</v>
      </c>
      <c r="R753" s="236">
        <f>Q753*H753</f>
        <v>0</v>
      </c>
      <c r="S753" s="236">
        <v>0</v>
      </c>
      <c r="T753" s="237">
        <f>S753*H753</f>
        <v>0</v>
      </c>
      <c r="U753" s="39"/>
      <c r="V753" s="39"/>
      <c r="W753" s="39"/>
      <c r="X753" s="39"/>
      <c r="Y753" s="39"/>
      <c r="Z753" s="39"/>
      <c r="AA753" s="39"/>
      <c r="AB753" s="39"/>
      <c r="AC753" s="39"/>
      <c r="AD753" s="39"/>
      <c r="AE753" s="39"/>
      <c r="AR753" s="238" t="s">
        <v>980</v>
      </c>
      <c r="AT753" s="238" t="s">
        <v>140</v>
      </c>
      <c r="AU753" s="238" t="s">
        <v>85</v>
      </c>
      <c r="AY753" s="18" t="s">
        <v>137</v>
      </c>
      <c r="BE753" s="239">
        <f>IF(N753="základní",J753,0)</f>
        <v>0</v>
      </c>
      <c r="BF753" s="239">
        <f>IF(N753="snížená",J753,0)</f>
        <v>0</v>
      </c>
      <c r="BG753" s="239">
        <f>IF(N753="zákl. přenesená",J753,0)</f>
        <v>0</v>
      </c>
      <c r="BH753" s="239">
        <f>IF(N753="sníž. přenesená",J753,0)</f>
        <v>0</v>
      </c>
      <c r="BI753" s="239">
        <f>IF(N753="nulová",J753,0)</f>
        <v>0</v>
      </c>
      <c r="BJ753" s="18" t="s">
        <v>83</v>
      </c>
      <c r="BK753" s="239">
        <f>ROUND(I753*H753,2)</f>
        <v>0</v>
      </c>
      <c r="BL753" s="18" t="s">
        <v>980</v>
      </c>
      <c r="BM753" s="238" t="s">
        <v>981</v>
      </c>
    </row>
    <row r="754" s="12" customFormat="1" ht="22.8" customHeight="1">
      <c r="A754" s="12"/>
      <c r="B754" s="211"/>
      <c r="C754" s="212"/>
      <c r="D754" s="213" t="s">
        <v>75</v>
      </c>
      <c r="E754" s="225" t="s">
        <v>982</v>
      </c>
      <c r="F754" s="225" t="s">
        <v>983</v>
      </c>
      <c r="G754" s="212"/>
      <c r="H754" s="212"/>
      <c r="I754" s="215"/>
      <c r="J754" s="226">
        <f>BK754</f>
        <v>0</v>
      </c>
      <c r="K754" s="212"/>
      <c r="L754" s="217"/>
      <c r="M754" s="218"/>
      <c r="N754" s="219"/>
      <c r="O754" s="219"/>
      <c r="P754" s="220">
        <f>SUM(P755:P756)</f>
        <v>0</v>
      </c>
      <c r="Q754" s="219"/>
      <c r="R754" s="220">
        <f>SUM(R755:R756)</f>
        <v>0</v>
      </c>
      <c r="S754" s="219"/>
      <c r="T754" s="221">
        <f>SUM(T755:T756)</f>
        <v>0</v>
      </c>
      <c r="U754" s="12"/>
      <c r="V754" s="12"/>
      <c r="W754" s="12"/>
      <c r="X754" s="12"/>
      <c r="Y754" s="12"/>
      <c r="Z754" s="12"/>
      <c r="AA754" s="12"/>
      <c r="AB754" s="12"/>
      <c r="AC754" s="12"/>
      <c r="AD754" s="12"/>
      <c r="AE754" s="12"/>
      <c r="AR754" s="222" t="s">
        <v>173</v>
      </c>
      <c r="AT754" s="223" t="s">
        <v>75</v>
      </c>
      <c r="AU754" s="223" t="s">
        <v>83</v>
      </c>
      <c r="AY754" s="222" t="s">
        <v>137</v>
      </c>
      <c r="BK754" s="224">
        <f>SUM(BK755:BK756)</f>
        <v>0</v>
      </c>
    </row>
    <row r="755" s="2" customFormat="1" ht="16.5" customHeight="1">
      <c r="A755" s="39"/>
      <c r="B755" s="40"/>
      <c r="C755" s="227" t="s">
        <v>984</v>
      </c>
      <c r="D755" s="227" t="s">
        <v>140</v>
      </c>
      <c r="E755" s="228" t="s">
        <v>985</v>
      </c>
      <c r="F755" s="229" t="s">
        <v>983</v>
      </c>
      <c r="G755" s="230" t="s">
        <v>358</v>
      </c>
      <c r="H755" s="231">
        <v>1</v>
      </c>
      <c r="I755" s="232"/>
      <c r="J755" s="233">
        <f>ROUND(I755*H755,2)</f>
        <v>0</v>
      </c>
      <c r="K755" s="229" t="s">
        <v>144</v>
      </c>
      <c r="L755" s="45"/>
      <c r="M755" s="234" t="s">
        <v>1</v>
      </c>
      <c r="N755" s="235" t="s">
        <v>41</v>
      </c>
      <c r="O755" s="92"/>
      <c r="P755" s="236">
        <f>O755*H755</f>
        <v>0</v>
      </c>
      <c r="Q755" s="236">
        <v>0</v>
      </c>
      <c r="R755" s="236">
        <f>Q755*H755</f>
        <v>0</v>
      </c>
      <c r="S755" s="236">
        <v>0</v>
      </c>
      <c r="T755" s="237">
        <f>S755*H755</f>
        <v>0</v>
      </c>
      <c r="U755" s="39"/>
      <c r="V755" s="39"/>
      <c r="W755" s="39"/>
      <c r="X755" s="39"/>
      <c r="Y755" s="39"/>
      <c r="Z755" s="39"/>
      <c r="AA755" s="39"/>
      <c r="AB755" s="39"/>
      <c r="AC755" s="39"/>
      <c r="AD755" s="39"/>
      <c r="AE755" s="39"/>
      <c r="AR755" s="238" t="s">
        <v>980</v>
      </c>
      <c r="AT755" s="238" t="s">
        <v>140</v>
      </c>
      <c r="AU755" s="238" t="s">
        <v>85</v>
      </c>
      <c r="AY755" s="18" t="s">
        <v>137</v>
      </c>
      <c r="BE755" s="239">
        <f>IF(N755="základní",J755,0)</f>
        <v>0</v>
      </c>
      <c r="BF755" s="239">
        <f>IF(N755="snížená",J755,0)</f>
        <v>0</v>
      </c>
      <c r="BG755" s="239">
        <f>IF(N755="zákl. přenesená",J755,0)</f>
        <v>0</v>
      </c>
      <c r="BH755" s="239">
        <f>IF(N755="sníž. přenesená",J755,0)</f>
        <v>0</v>
      </c>
      <c r="BI755" s="239">
        <f>IF(N755="nulová",J755,0)</f>
        <v>0</v>
      </c>
      <c r="BJ755" s="18" t="s">
        <v>83</v>
      </c>
      <c r="BK755" s="239">
        <f>ROUND(I755*H755,2)</f>
        <v>0</v>
      </c>
      <c r="BL755" s="18" t="s">
        <v>980</v>
      </c>
      <c r="BM755" s="238" t="s">
        <v>986</v>
      </c>
    </row>
    <row r="756" s="2" customFormat="1" ht="16.5" customHeight="1">
      <c r="A756" s="39"/>
      <c r="B756" s="40"/>
      <c r="C756" s="227" t="s">
        <v>987</v>
      </c>
      <c r="D756" s="227" t="s">
        <v>140</v>
      </c>
      <c r="E756" s="228" t="s">
        <v>988</v>
      </c>
      <c r="F756" s="229" t="s">
        <v>989</v>
      </c>
      <c r="G756" s="230" t="s">
        <v>358</v>
      </c>
      <c r="H756" s="231">
        <v>1</v>
      </c>
      <c r="I756" s="232"/>
      <c r="J756" s="233">
        <f>ROUND(I756*H756,2)</f>
        <v>0</v>
      </c>
      <c r="K756" s="229" t="s">
        <v>1</v>
      </c>
      <c r="L756" s="45"/>
      <c r="M756" s="234" t="s">
        <v>1</v>
      </c>
      <c r="N756" s="235" t="s">
        <v>41</v>
      </c>
      <c r="O756" s="92"/>
      <c r="P756" s="236">
        <f>O756*H756</f>
        <v>0</v>
      </c>
      <c r="Q756" s="236">
        <v>0</v>
      </c>
      <c r="R756" s="236">
        <f>Q756*H756</f>
        <v>0</v>
      </c>
      <c r="S756" s="236">
        <v>0</v>
      </c>
      <c r="T756" s="237">
        <f>S756*H756</f>
        <v>0</v>
      </c>
      <c r="U756" s="39"/>
      <c r="V756" s="39"/>
      <c r="W756" s="39"/>
      <c r="X756" s="39"/>
      <c r="Y756" s="39"/>
      <c r="Z756" s="39"/>
      <c r="AA756" s="39"/>
      <c r="AB756" s="39"/>
      <c r="AC756" s="39"/>
      <c r="AD756" s="39"/>
      <c r="AE756" s="39"/>
      <c r="AR756" s="238" t="s">
        <v>980</v>
      </c>
      <c r="AT756" s="238" t="s">
        <v>140</v>
      </c>
      <c r="AU756" s="238" t="s">
        <v>85</v>
      </c>
      <c r="AY756" s="18" t="s">
        <v>137</v>
      </c>
      <c r="BE756" s="239">
        <f>IF(N756="základní",J756,0)</f>
        <v>0</v>
      </c>
      <c r="BF756" s="239">
        <f>IF(N756="snížená",J756,0)</f>
        <v>0</v>
      </c>
      <c r="BG756" s="239">
        <f>IF(N756="zákl. přenesená",J756,0)</f>
        <v>0</v>
      </c>
      <c r="BH756" s="239">
        <f>IF(N756="sníž. přenesená",J756,0)</f>
        <v>0</v>
      </c>
      <c r="BI756" s="239">
        <f>IF(N756="nulová",J756,0)</f>
        <v>0</v>
      </c>
      <c r="BJ756" s="18" t="s">
        <v>83</v>
      </c>
      <c r="BK756" s="239">
        <f>ROUND(I756*H756,2)</f>
        <v>0</v>
      </c>
      <c r="BL756" s="18" t="s">
        <v>980</v>
      </c>
      <c r="BM756" s="238" t="s">
        <v>990</v>
      </c>
    </row>
    <row r="757" s="12" customFormat="1" ht="22.8" customHeight="1">
      <c r="A757" s="12"/>
      <c r="B757" s="211"/>
      <c r="C757" s="212"/>
      <c r="D757" s="213" t="s">
        <v>75</v>
      </c>
      <c r="E757" s="225" t="s">
        <v>991</v>
      </c>
      <c r="F757" s="225" t="s">
        <v>992</v>
      </c>
      <c r="G757" s="212"/>
      <c r="H757" s="212"/>
      <c r="I757" s="215"/>
      <c r="J757" s="226">
        <f>BK757</f>
        <v>0</v>
      </c>
      <c r="K757" s="212"/>
      <c r="L757" s="217"/>
      <c r="M757" s="218"/>
      <c r="N757" s="219"/>
      <c r="O757" s="219"/>
      <c r="P757" s="220">
        <f>SUM(P758:P760)</f>
        <v>0</v>
      </c>
      <c r="Q757" s="219"/>
      <c r="R757" s="220">
        <f>SUM(R758:R760)</f>
        <v>0</v>
      </c>
      <c r="S757" s="219"/>
      <c r="T757" s="221">
        <f>SUM(T758:T760)</f>
        <v>0</v>
      </c>
      <c r="U757" s="12"/>
      <c r="V757" s="12"/>
      <c r="W757" s="12"/>
      <c r="X757" s="12"/>
      <c r="Y757" s="12"/>
      <c r="Z757" s="12"/>
      <c r="AA757" s="12"/>
      <c r="AB757" s="12"/>
      <c r="AC757" s="12"/>
      <c r="AD757" s="12"/>
      <c r="AE757" s="12"/>
      <c r="AR757" s="222" t="s">
        <v>173</v>
      </c>
      <c r="AT757" s="223" t="s">
        <v>75</v>
      </c>
      <c r="AU757" s="223" t="s">
        <v>83</v>
      </c>
      <c r="AY757" s="222" t="s">
        <v>137</v>
      </c>
      <c r="BK757" s="224">
        <f>SUM(BK758:BK760)</f>
        <v>0</v>
      </c>
    </row>
    <row r="758" s="2" customFormat="1" ht="16.5" customHeight="1">
      <c r="A758" s="39"/>
      <c r="B758" s="40"/>
      <c r="C758" s="227" t="s">
        <v>993</v>
      </c>
      <c r="D758" s="227" t="s">
        <v>140</v>
      </c>
      <c r="E758" s="228" t="s">
        <v>994</v>
      </c>
      <c r="F758" s="229" t="s">
        <v>995</v>
      </c>
      <c r="G758" s="230" t="s">
        <v>358</v>
      </c>
      <c r="H758" s="231">
        <v>1</v>
      </c>
      <c r="I758" s="232"/>
      <c r="J758" s="233">
        <f>ROUND(I758*H758,2)</f>
        <v>0</v>
      </c>
      <c r="K758" s="229" t="s">
        <v>144</v>
      </c>
      <c r="L758" s="45"/>
      <c r="M758" s="234" t="s">
        <v>1</v>
      </c>
      <c r="N758" s="235" t="s">
        <v>41</v>
      </c>
      <c r="O758" s="92"/>
      <c r="P758" s="236">
        <f>O758*H758</f>
        <v>0</v>
      </c>
      <c r="Q758" s="236">
        <v>0</v>
      </c>
      <c r="R758" s="236">
        <f>Q758*H758</f>
        <v>0</v>
      </c>
      <c r="S758" s="236">
        <v>0</v>
      </c>
      <c r="T758" s="237">
        <f>S758*H758</f>
        <v>0</v>
      </c>
      <c r="U758" s="39"/>
      <c r="V758" s="39"/>
      <c r="W758" s="39"/>
      <c r="X758" s="39"/>
      <c r="Y758" s="39"/>
      <c r="Z758" s="39"/>
      <c r="AA758" s="39"/>
      <c r="AB758" s="39"/>
      <c r="AC758" s="39"/>
      <c r="AD758" s="39"/>
      <c r="AE758" s="39"/>
      <c r="AR758" s="238" t="s">
        <v>980</v>
      </c>
      <c r="AT758" s="238" t="s">
        <v>140</v>
      </c>
      <c r="AU758" s="238" t="s">
        <v>85</v>
      </c>
      <c r="AY758" s="18" t="s">
        <v>137</v>
      </c>
      <c r="BE758" s="239">
        <f>IF(N758="základní",J758,0)</f>
        <v>0</v>
      </c>
      <c r="BF758" s="239">
        <f>IF(N758="snížená",J758,0)</f>
        <v>0</v>
      </c>
      <c r="BG758" s="239">
        <f>IF(N758="zákl. přenesená",J758,0)</f>
        <v>0</v>
      </c>
      <c r="BH758" s="239">
        <f>IF(N758="sníž. přenesená",J758,0)</f>
        <v>0</v>
      </c>
      <c r="BI758" s="239">
        <f>IF(N758="nulová",J758,0)</f>
        <v>0</v>
      </c>
      <c r="BJ758" s="18" t="s">
        <v>83</v>
      </c>
      <c r="BK758" s="239">
        <f>ROUND(I758*H758,2)</f>
        <v>0</v>
      </c>
      <c r="BL758" s="18" t="s">
        <v>980</v>
      </c>
      <c r="BM758" s="238" t="s">
        <v>996</v>
      </c>
    </row>
    <row r="759" s="2" customFormat="1" ht="16.5" customHeight="1">
      <c r="A759" s="39"/>
      <c r="B759" s="40"/>
      <c r="C759" s="227" t="s">
        <v>997</v>
      </c>
      <c r="D759" s="227" t="s">
        <v>140</v>
      </c>
      <c r="E759" s="228" t="s">
        <v>998</v>
      </c>
      <c r="F759" s="229" t="s">
        <v>999</v>
      </c>
      <c r="G759" s="230" t="s">
        <v>358</v>
      </c>
      <c r="H759" s="231">
        <v>1</v>
      </c>
      <c r="I759" s="232"/>
      <c r="J759" s="233">
        <f>ROUND(I759*H759,2)</f>
        <v>0</v>
      </c>
      <c r="K759" s="229" t="s">
        <v>144</v>
      </c>
      <c r="L759" s="45"/>
      <c r="M759" s="234" t="s">
        <v>1</v>
      </c>
      <c r="N759" s="235" t="s">
        <v>41</v>
      </c>
      <c r="O759" s="92"/>
      <c r="P759" s="236">
        <f>O759*H759</f>
        <v>0</v>
      </c>
      <c r="Q759" s="236">
        <v>0</v>
      </c>
      <c r="R759" s="236">
        <f>Q759*H759</f>
        <v>0</v>
      </c>
      <c r="S759" s="236">
        <v>0</v>
      </c>
      <c r="T759" s="237">
        <f>S759*H759</f>
        <v>0</v>
      </c>
      <c r="U759" s="39"/>
      <c r="V759" s="39"/>
      <c r="W759" s="39"/>
      <c r="X759" s="39"/>
      <c r="Y759" s="39"/>
      <c r="Z759" s="39"/>
      <c r="AA759" s="39"/>
      <c r="AB759" s="39"/>
      <c r="AC759" s="39"/>
      <c r="AD759" s="39"/>
      <c r="AE759" s="39"/>
      <c r="AR759" s="238" t="s">
        <v>980</v>
      </c>
      <c r="AT759" s="238" t="s">
        <v>140</v>
      </c>
      <c r="AU759" s="238" t="s">
        <v>85</v>
      </c>
      <c r="AY759" s="18" t="s">
        <v>137</v>
      </c>
      <c r="BE759" s="239">
        <f>IF(N759="základní",J759,0)</f>
        <v>0</v>
      </c>
      <c r="BF759" s="239">
        <f>IF(N759="snížená",J759,0)</f>
        <v>0</v>
      </c>
      <c r="BG759" s="239">
        <f>IF(N759="zákl. přenesená",J759,0)</f>
        <v>0</v>
      </c>
      <c r="BH759" s="239">
        <f>IF(N759="sníž. přenesená",J759,0)</f>
        <v>0</v>
      </c>
      <c r="BI759" s="239">
        <f>IF(N759="nulová",J759,0)</f>
        <v>0</v>
      </c>
      <c r="BJ759" s="18" t="s">
        <v>83</v>
      </c>
      <c r="BK759" s="239">
        <f>ROUND(I759*H759,2)</f>
        <v>0</v>
      </c>
      <c r="BL759" s="18" t="s">
        <v>980</v>
      </c>
      <c r="BM759" s="238" t="s">
        <v>1000</v>
      </c>
    </row>
    <row r="760" s="2" customFormat="1" ht="16.5" customHeight="1">
      <c r="A760" s="39"/>
      <c r="B760" s="40"/>
      <c r="C760" s="227" t="s">
        <v>1001</v>
      </c>
      <c r="D760" s="227" t="s">
        <v>140</v>
      </c>
      <c r="E760" s="228" t="s">
        <v>1002</v>
      </c>
      <c r="F760" s="229" t="s">
        <v>1003</v>
      </c>
      <c r="G760" s="230" t="s">
        <v>358</v>
      </c>
      <c r="H760" s="231">
        <v>1</v>
      </c>
      <c r="I760" s="232"/>
      <c r="J760" s="233">
        <f>ROUND(I760*H760,2)</f>
        <v>0</v>
      </c>
      <c r="K760" s="229" t="s">
        <v>144</v>
      </c>
      <c r="L760" s="45"/>
      <c r="M760" s="295" t="s">
        <v>1</v>
      </c>
      <c r="N760" s="296" t="s">
        <v>41</v>
      </c>
      <c r="O760" s="297"/>
      <c r="P760" s="298">
        <f>O760*H760</f>
        <v>0</v>
      </c>
      <c r="Q760" s="298">
        <v>0</v>
      </c>
      <c r="R760" s="298">
        <f>Q760*H760</f>
        <v>0</v>
      </c>
      <c r="S760" s="298">
        <v>0</v>
      </c>
      <c r="T760" s="299">
        <f>S760*H760</f>
        <v>0</v>
      </c>
      <c r="U760" s="39"/>
      <c r="V760" s="39"/>
      <c r="W760" s="39"/>
      <c r="X760" s="39"/>
      <c r="Y760" s="39"/>
      <c r="Z760" s="39"/>
      <c r="AA760" s="39"/>
      <c r="AB760" s="39"/>
      <c r="AC760" s="39"/>
      <c r="AD760" s="39"/>
      <c r="AE760" s="39"/>
      <c r="AR760" s="238" t="s">
        <v>980</v>
      </c>
      <c r="AT760" s="238" t="s">
        <v>140</v>
      </c>
      <c r="AU760" s="238" t="s">
        <v>85</v>
      </c>
      <c r="AY760" s="18" t="s">
        <v>137</v>
      </c>
      <c r="BE760" s="239">
        <f>IF(N760="základní",J760,0)</f>
        <v>0</v>
      </c>
      <c r="BF760" s="239">
        <f>IF(N760="snížená",J760,0)</f>
        <v>0</v>
      </c>
      <c r="BG760" s="239">
        <f>IF(N760="zákl. přenesená",J760,0)</f>
        <v>0</v>
      </c>
      <c r="BH760" s="239">
        <f>IF(N760="sníž. přenesená",J760,0)</f>
        <v>0</v>
      </c>
      <c r="BI760" s="239">
        <f>IF(N760="nulová",J760,0)</f>
        <v>0</v>
      </c>
      <c r="BJ760" s="18" t="s">
        <v>83</v>
      </c>
      <c r="BK760" s="239">
        <f>ROUND(I760*H760,2)</f>
        <v>0</v>
      </c>
      <c r="BL760" s="18" t="s">
        <v>980</v>
      </c>
      <c r="BM760" s="238" t="s">
        <v>1004</v>
      </c>
    </row>
    <row r="761" s="2" customFormat="1" ht="6.96" customHeight="1">
      <c r="A761" s="39"/>
      <c r="B761" s="67"/>
      <c r="C761" s="68"/>
      <c r="D761" s="68"/>
      <c r="E761" s="68"/>
      <c r="F761" s="68"/>
      <c r="G761" s="68"/>
      <c r="H761" s="68"/>
      <c r="I761" s="68"/>
      <c r="J761" s="68"/>
      <c r="K761" s="68"/>
      <c r="L761" s="45"/>
      <c r="M761" s="39"/>
      <c r="O761" s="39"/>
      <c r="P761" s="39"/>
      <c r="Q761" s="39"/>
      <c r="R761" s="39"/>
      <c r="S761" s="39"/>
      <c r="T761" s="39"/>
      <c r="U761" s="39"/>
      <c r="V761" s="39"/>
      <c r="W761" s="39"/>
      <c r="X761" s="39"/>
      <c r="Y761" s="39"/>
      <c r="Z761" s="39"/>
      <c r="AA761" s="39"/>
      <c r="AB761" s="39"/>
      <c r="AC761" s="39"/>
      <c r="AD761" s="39"/>
      <c r="AE761" s="39"/>
    </row>
  </sheetData>
  <sheetProtection sheet="1" autoFilter="0" formatColumns="0" formatRows="0" objects="1" scenarios="1" spinCount="100000" saltValue="OiTrXamvPY4EWJ4oKlLG/bKALUbXdoZAPSXjMWTV0yZzRVBya7gMxfpMPKPjLcd83n4jKfV6IOBpB9nY/8QwCA==" hashValue="ZtCZ2D4r0BVsfKjQkAtajtlqHEWBYPKGIihzxnVFRgA8M0Nk8bIyaz60WnAq4hlGIzfGIapdrDMu7kdJNqK8yA==" algorithmName="SHA-512" password="CC35"/>
  <autoFilter ref="C137:K760"/>
  <mergeCells count="9">
    <mergeCell ref="E7:H7"/>
    <mergeCell ref="E9:H9"/>
    <mergeCell ref="E18:H18"/>
    <mergeCell ref="E27:H27"/>
    <mergeCell ref="E85:H85"/>
    <mergeCell ref="E87:H87"/>
    <mergeCell ref="E128:H128"/>
    <mergeCell ref="E130:H13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47"/>
      <c r="C3" s="148"/>
      <c r="D3" s="148"/>
      <c r="E3" s="148"/>
      <c r="F3" s="148"/>
      <c r="G3" s="148"/>
      <c r="H3" s="148"/>
      <c r="I3" s="148"/>
      <c r="J3" s="148"/>
      <c r="K3" s="148"/>
      <c r="L3" s="21"/>
      <c r="AT3" s="18" t="s">
        <v>85</v>
      </c>
    </row>
    <row r="4" s="1" customFormat="1" ht="24.96" customHeight="1">
      <c r="B4" s="21"/>
      <c r="D4" s="149" t="s">
        <v>92</v>
      </c>
      <c r="L4" s="21"/>
      <c r="M4" s="15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51" t="s">
        <v>16</v>
      </c>
      <c r="L6" s="21"/>
    </row>
    <row r="7" s="1" customFormat="1" ht="26.25" customHeight="1">
      <c r="B7" s="21"/>
      <c r="E7" s="152" t="str">
        <f>'Rekapitulace stavby'!K6</f>
        <v>Snížení energetické náročnosti budov v nemocnici Nový Bydžov - Objekt vrátnice</v>
      </c>
      <c r="F7" s="151"/>
      <c r="G7" s="151"/>
      <c r="H7" s="151"/>
      <c r="L7" s="21"/>
    </row>
    <row r="8" s="1" customFormat="1" ht="12" customHeight="1">
      <c r="B8" s="21"/>
      <c r="D8" s="151" t="s">
        <v>93</v>
      </c>
      <c r="L8" s="21"/>
    </row>
    <row r="9" s="2" customFormat="1" ht="16.5" customHeight="1">
      <c r="A9" s="39"/>
      <c r="B9" s="45"/>
      <c r="C9" s="39"/>
      <c r="D9" s="39"/>
      <c r="E9" s="152" t="s">
        <v>94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51" t="s">
        <v>1005</v>
      </c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53" t="s">
        <v>1006</v>
      </c>
      <c r="F11" s="39"/>
      <c r="G11" s="39"/>
      <c r="H11" s="39"/>
      <c r="I11" s="39"/>
      <c r="J11" s="39"/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51" t="s">
        <v>18</v>
      </c>
      <c r="E13" s="39"/>
      <c r="F13" s="142" t="s">
        <v>1</v>
      </c>
      <c r="G13" s="39"/>
      <c r="H13" s="39"/>
      <c r="I13" s="151" t="s">
        <v>19</v>
      </c>
      <c r="J13" s="142" t="s">
        <v>1</v>
      </c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51" t="s">
        <v>20</v>
      </c>
      <c r="E14" s="39"/>
      <c r="F14" s="142" t="s">
        <v>21</v>
      </c>
      <c r="G14" s="39"/>
      <c r="H14" s="39"/>
      <c r="I14" s="151" t="s">
        <v>22</v>
      </c>
      <c r="J14" s="154" t="str">
        <f>'Rekapitulace stavby'!AN8</f>
        <v>26. 7. 2024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51" t="s">
        <v>24</v>
      </c>
      <c r="E16" s="39"/>
      <c r="F16" s="39"/>
      <c r="G16" s="39"/>
      <c r="H16" s="39"/>
      <c r="I16" s="151" t="s">
        <v>25</v>
      </c>
      <c r="J16" s="142" t="s">
        <v>1</v>
      </c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42" t="s">
        <v>26</v>
      </c>
      <c r="F17" s="39"/>
      <c r="G17" s="39"/>
      <c r="H17" s="39"/>
      <c r="I17" s="151" t="s">
        <v>27</v>
      </c>
      <c r="J17" s="142" t="s">
        <v>1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51" t="s">
        <v>28</v>
      </c>
      <c r="E19" s="39"/>
      <c r="F19" s="39"/>
      <c r="G19" s="39"/>
      <c r="H19" s="39"/>
      <c r="I19" s="151" t="s">
        <v>25</v>
      </c>
      <c r="J19" s="34" t="str">
        <f>'Rekapitulace stavby'!AN13</f>
        <v>Vyplň údaj</v>
      </c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42"/>
      <c r="G20" s="142"/>
      <c r="H20" s="142"/>
      <c r="I20" s="151" t="s">
        <v>27</v>
      </c>
      <c r="J20" s="34" t="str">
        <f>'Rekapitulace stavby'!AN14</f>
        <v>Vyplň údaj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51" t="s">
        <v>30</v>
      </c>
      <c r="E22" s="39"/>
      <c r="F22" s="39"/>
      <c r="G22" s="39"/>
      <c r="H22" s="39"/>
      <c r="I22" s="151" t="s">
        <v>25</v>
      </c>
      <c r="J22" s="142" t="s">
        <v>1</v>
      </c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42" t="s">
        <v>31</v>
      </c>
      <c r="F23" s="39"/>
      <c r="G23" s="39"/>
      <c r="H23" s="39"/>
      <c r="I23" s="151" t="s">
        <v>27</v>
      </c>
      <c r="J23" s="142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51" t="s">
        <v>33</v>
      </c>
      <c r="E25" s="39"/>
      <c r="F25" s="39"/>
      <c r="G25" s="39"/>
      <c r="H25" s="39"/>
      <c r="I25" s="151" t="s">
        <v>25</v>
      </c>
      <c r="J25" s="142" t="str">
        <f>IF('Rekapitulace stavby'!AN19="","",'Rekapitulace stavby'!AN19)</f>
        <v/>
      </c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42" t="str">
        <f>IF('Rekapitulace stavby'!E20="","",'Rekapitulace stavby'!E20)</f>
        <v>Martin škrabal</v>
      </c>
      <c r="F26" s="39"/>
      <c r="G26" s="39"/>
      <c r="H26" s="39"/>
      <c r="I26" s="151" t="s">
        <v>27</v>
      </c>
      <c r="J26" s="142" t="str">
        <f>IF('Rekapitulace stavby'!AN20="","",'Rekapitulace stavby'!AN20)</f>
        <v/>
      </c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64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51" t="s">
        <v>35</v>
      </c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16.5" customHeight="1">
      <c r="A29" s="155"/>
      <c r="B29" s="156"/>
      <c r="C29" s="155"/>
      <c r="D29" s="155"/>
      <c r="E29" s="157" t="s">
        <v>1</v>
      </c>
      <c r="F29" s="157"/>
      <c r="G29" s="157"/>
      <c r="H29" s="157"/>
      <c r="I29" s="155"/>
      <c r="J29" s="155"/>
      <c r="K29" s="155"/>
      <c r="L29" s="158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9"/>
      <c r="E31" s="159"/>
      <c r="F31" s="159"/>
      <c r="G31" s="159"/>
      <c r="H31" s="159"/>
      <c r="I31" s="159"/>
      <c r="J31" s="159"/>
      <c r="K31" s="159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60" t="s">
        <v>36</v>
      </c>
      <c r="E32" s="39"/>
      <c r="F32" s="39"/>
      <c r="G32" s="39"/>
      <c r="H32" s="39"/>
      <c r="I32" s="39"/>
      <c r="J32" s="161">
        <f>ROUND(J130, 2)</f>
        <v>0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9"/>
      <c r="E33" s="159"/>
      <c r="F33" s="159"/>
      <c r="G33" s="159"/>
      <c r="H33" s="159"/>
      <c r="I33" s="159"/>
      <c r="J33" s="159"/>
      <c r="K33" s="15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62" t="s">
        <v>38</v>
      </c>
      <c r="G34" s="39"/>
      <c r="H34" s="39"/>
      <c r="I34" s="162" t="s">
        <v>37</v>
      </c>
      <c r="J34" s="162" t="s">
        <v>39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s="2" customFormat="1" ht="14.4" customHeight="1">
      <c r="A35" s="39"/>
      <c r="B35" s="45"/>
      <c r="C35" s="39"/>
      <c r="D35" s="163" t="s">
        <v>40</v>
      </c>
      <c r="E35" s="151" t="s">
        <v>41</v>
      </c>
      <c r="F35" s="164">
        <f>ROUND((SUM(BE130:BE195)),  2)</f>
        <v>0</v>
      </c>
      <c r="G35" s="39"/>
      <c r="H35" s="39"/>
      <c r="I35" s="165">
        <v>0.20999999999999999</v>
      </c>
      <c r="J35" s="164">
        <f>ROUND(((SUM(BE130:BE195))*I35),  2)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s="2" customFormat="1" ht="14.4" customHeight="1">
      <c r="A36" s="39"/>
      <c r="B36" s="45"/>
      <c r="C36" s="39"/>
      <c r="D36" s="39"/>
      <c r="E36" s="151" t="s">
        <v>42</v>
      </c>
      <c r="F36" s="164">
        <f>ROUND((SUM(BF130:BF195)),  2)</f>
        <v>0</v>
      </c>
      <c r="G36" s="39"/>
      <c r="H36" s="39"/>
      <c r="I36" s="165">
        <v>0.12</v>
      </c>
      <c r="J36" s="164">
        <f>ROUND(((SUM(BF130:BF195))*I36),  2)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51" t="s">
        <v>43</v>
      </c>
      <c r="F37" s="164">
        <f>ROUND((SUM(BG130:BG195)),  2)</f>
        <v>0</v>
      </c>
      <c r="G37" s="39"/>
      <c r="H37" s="39"/>
      <c r="I37" s="165">
        <v>0.20999999999999999</v>
      </c>
      <c r="J37" s="164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hidden="1" s="2" customFormat="1" ht="14.4" customHeight="1">
      <c r="A38" s="39"/>
      <c r="B38" s="45"/>
      <c r="C38" s="39"/>
      <c r="D38" s="39"/>
      <c r="E38" s="151" t="s">
        <v>44</v>
      </c>
      <c r="F38" s="164">
        <f>ROUND((SUM(BH130:BH195)),  2)</f>
        <v>0</v>
      </c>
      <c r="G38" s="39"/>
      <c r="H38" s="39"/>
      <c r="I38" s="165">
        <v>0.12</v>
      </c>
      <c r="J38" s="164">
        <f>0</f>
        <v>0</v>
      </c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51" t="s">
        <v>45</v>
      </c>
      <c r="F39" s="164">
        <f>ROUND((SUM(BI130:BI195)),  2)</f>
        <v>0</v>
      </c>
      <c r="G39" s="39"/>
      <c r="H39" s="39"/>
      <c r="I39" s="165">
        <v>0</v>
      </c>
      <c r="J39" s="164">
        <f>0</f>
        <v>0</v>
      </c>
      <c r="K39" s="39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6"/>
      <c r="D41" s="167" t="s">
        <v>46</v>
      </c>
      <c r="E41" s="168"/>
      <c r="F41" s="168"/>
      <c r="G41" s="169" t="s">
        <v>47</v>
      </c>
      <c r="H41" s="170" t="s">
        <v>48</v>
      </c>
      <c r="I41" s="168"/>
      <c r="J41" s="171">
        <f>SUM(J32:J39)</f>
        <v>0</v>
      </c>
      <c r="K41" s="172"/>
      <c r="L41" s="64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45"/>
      <c r="C42" s="39"/>
      <c r="D42" s="39"/>
      <c r="E42" s="39"/>
      <c r="F42" s="39"/>
      <c r="G42" s="39"/>
      <c r="H42" s="39"/>
      <c r="I42" s="39"/>
      <c r="J42" s="39"/>
      <c r="K42" s="39"/>
      <c r="L42" s="64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73" t="s">
        <v>49</v>
      </c>
      <c r="E50" s="174"/>
      <c r="F50" s="174"/>
      <c r="G50" s="173" t="s">
        <v>50</v>
      </c>
      <c r="H50" s="174"/>
      <c r="I50" s="174"/>
      <c r="J50" s="174"/>
      <c r="K50" s="174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5" t="s">
        <v>51</v>
      </c>
      <c r="E61" s="176"/>
      <c r="F61" s="177" t="s">
        <v>52</v>
      </c>
      <c r="G61" s="175" t="s">
        <v>51</v>
      </c>
      <c r="H61" s="176"/>
      <c r="I61" s="176"/>
      <c r="J61" s="178" t="s">
        <v>52</v>
      </c>
      <c r="K61" s="176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73" t="s">
        <v>53</v>
      </c>
      <c r="E65" s="179"/>
      <c r="F65" s="179"/>
      <c r="G65" s="173" t="s">
        <v>54</v>
      </c>
      <c r="H65" s="179"/>
      <c r="I65" s="179"/>
      <c r="J65" s="179"/>
      <c r="K65" s="179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5" t="s">
        <v>51</v>
      </c>
      <c r="E76" s="176"/>
      <c r="F76" s="177" t="s">
        <v>52</v>
      </c>
      <c r="G76" s="175" t="s">
        <v>51</v>
      </c>
      <c r="H76" s="176"/>
      <c r="I76" s="176"/>
      <c r="J76" s="178" t="s">
        <v>52</v>
      </c>
      <c r="K76" s="176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80"/>
      <c r="C77" s="181"/>
      <c r="D77" s="181"/>
      <c r="E77" s="181"/>
      <c r="F77" s="181"/>
      <c r="G77" s="181"/>
      <c r="H77" s="181"/>
      <c r="I77" s="181"/>
      <c r="J77" s="181"/>
      <c r="K77" s="181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2"/>
      <c r="C81" s="183"/>
      <c r="D81" s="183"/>
      <c r="E81" s="183"/>
      <c r="F81" s="183"/>
      <c r="G81" s="183"/>
      <c r="H81" s="183"/>
      <c r="I81" s="183"/>
      <c r="J81" s="183"/>
      <c r="K81" s="183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95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6.25" customHeight="1">
      <c r="A85" s="39"/>
      <c r="B85" s="40"/>
      <c r="C85" s="41"/>
      <c r="D85" s="41"/>
      <c r="E85" s="184" t="str">
        <f>E7</f>
        <v>Snížení energetické náročnosti budov v nemocnici Nový Bydžov - Objekt vrátnice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" customFormat="1" ht="12" customHeight="1">
      <c r="B86" s="22"/>
      <c r="C86" s="33" t="s">
        <v>93</v>
      </c>
      <c r="D86" s="23"/>
      <c r="E86" s="23"/>
      <c r="F86" s="23"/>
      <c r="G86" s="23"/>
      <c r="H86" s="23"/>
      <c r="I86" s="23"/>
      <c r="J86" s="23"/>
      <c r="K86" s="23"/>
      <c r="L86" s="21"/>
    </row>
    <row r="87" s="2" customFormat="1" ht="16.5" customHeight="1">
      <c r="A87" s="39"/>
      <c r="B87" s="40"/>
      <c r="C87" s="41"/>
      <c r="D87" s="41"/>
      <c r="E87" s="184" t="s">
        <v>94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2" customHeight="1">
      <c r="A88" s="39"/>
      <c r="B88" s="40"/>
      <c r="C88" s="33" t="s">
        <v>1005</v>
      </c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6.5" customHeight="1">
      <c r="A89" s="39"/>
      <c r="B89" s="40"/>
      <c r="C89" s="41"/>
      <c r="D89" s="41"/>
      <c r="E89" s="77" t="str">
        <f>E11</f>
        <v>EL.B - Elektroinstalace</v>
      </c>
      <c r="F89" s="41"/>
      <c r="G89" s="41"/>
      <c r="H89" s="41"/>
      <c r="I89" s="41"/>
      <c r="J89" s="41"/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2" customHeight="1">
      <c r="A91" s="39"/>
      <c r="B91" s="40"/>
      <c r="C91" s="33" t="s">
        <v>20</v>
      </c>
      <c r="D91" s="41"/>
      <c r="E91" s="41"/>
      <c r="F91" s="28" t="str">
        <f>F14</f>
        <v xml:space="preserve"> </v>
      </c>
      <c r="G91" s="41"/>
      <c r="H91" s="41"/>
      <c r="I91" s="33" t="s">
        <v>22</v>
      </c>
      <c r="J91" s="80" t="str">
        <f>IF(J14="","",J14)</f>
        <v>26. 7. 2024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40.05" customHeight="1">
      <c r="A93" s="39"/>
      <c r="B93" s="40"/>
      <c r="C93" s="33" t="s">
        <v>24</v>
      </c>
      <c r="D93" s="41"/>
      <c r="E93" s="41"/>
      <c r="F93" s="28" t="str">
        <f>E17</f>
        <v>Královéhradecký kraj</v>
      </c>
      <c r="G93" s="41"/>
      <c r="H93" s="41"/>
      <c r="I93" s="33" t="s">
        <v>30</v>
      </c>
      <c r="J93" s="37" t="str">
        <f>E23</f>
        <v>ATELIER H1 &amp; ATELIER HÁJEK s.r.o.</v>
      </c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15.15" customHeight="1">
      <c r="A94" s="39"/>
      <c r="B94" s="40"/>
      <c r="C94" s="33" t="s">
        <v>28</v>
      </c>
      <c r="D94" s="41"/>
      <c r="E94" s="41"/>
      <c r="F94" s="28" t="str">
        <f>IF(E20="","",E20)</f>
        <v>Vyplň údaj</v>
      </c>
      <c r="G94" s="41"/>
      <c r="H94" s="41"/>
      <c r="I94" s="33" t="s">
        <v>33</v>
      </c>
      <c r="J94" s="37" t="str">
        <f>E26</f>
        <v>Martin škrabal</v>
      </c>
      <c r="K94" s="41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9.28" customHeight="1">
      <c r="A96" s="39"/>
      <c r="B96" s="40"/>
      <c r="C96" s="185" t="s">
        <v>96</v>
      </c>
      <c r="D96" s="186"/>
      <c r="E96" s="186"/>
      <c r="F96" s="186"/>
      <c r="G96" s="186"/>
      <c r="H96" s="186"/>
      <c r="I96" s="186"/>
      <c r="J96" s="187" t="s">
        <v>97</v>
      </c>
      <c r="K96" s="186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10.32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64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22.8" customHeight="1">
      <c r="A98" s="39"/>
      <c r="B98" s="40"/>
      <c r="C98" s="188" t="s">
        <v>98</v>
      </c>
      <c r="D98" s="41"/>
      <c r="E98" s="41"/>
      <c r="F98" s="41"/>
      <c r="G98" s="41"/>
      <c r="H98" s="41"/>
      <c r="I98" s="41"/>
      <c r="J98" s="111">
        <f>J130</f>
        <v>0</v>
      </c>
      <c r="K98" s="41"/>
      <c r="L98" s="64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U98" s="18" t="s">
        <v>99</v>
      </c>
    </row>
    <row r="99" s="9" customFormat="1" ht="24.96" customHeight="1">
      <c r="A99" s="9"/>
      <c r="B99" s="189"/>
      <c r="C99" s="190"/>
      <c r="D99" s="191" t="s">
        <v>1007</v>
      </c>
      <c r="E99" s="192"/>
      <c r="F99" s="192"/>
      <c r="G99" s="192"/>
      <c r="H99" s="192"/>
      <c r="I99" s="192"/>
      <c r="J99" s="193">
        <f>J131</f>
        <v>0</v>
      </c>
      <c r="K99" s="190"/>
      <c r="L99" s="19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95"/>
      <c r="C100" s="134"/>
      <c r="D100" s="196" t="s">
        <v>1008</v>
      </c>
      <c r="E100" s="197"/>
      <c r="F100" s="197"/>
      <c r="G100" s="197"/>
      <c r="H100" s="197"/>
      <c r="I100" s="197"/>
      <c r="J100" s="198">
        <f>J132</f>
        <v>0</v>
      </c>
      <c r="K100" s="134"/>
      <c r="L100" s="19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34"/>
      <c r="D101" s="196" t="s">
        <v>1009</v>
      </c>
      <c r="E101" s="197"/>
      <c r="F101" s="197"/>
      <c r="G101" s="197"/>
      <c r="H101" s="197"/>
      <c r="I101" s="197"/>
      <c r="J101" s="198">
        <f>J137</f>
        <v>0</v>
      </c>
      <c r="K101" s="134"/>
      <c r="L101" s="19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5"/>
      <c r="C102" s="134"/>
      <c r="D102" s="196" t="s">
        <v>1010</v>
      </c>
      <c r="E102" s="197"/>
      <c r="F102" s="197"/>
      <c r="G102" s="197"/>
      <c r="H102" s="197"/>
      <c r="I102" s="197"/>
      <c r="J102" s="198">
        <f>J141</f>
        <v>0</v>
      </c>
      <c r="K102" s="134"/>
      <c r="L102" s="19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5"/>
      <c r="C103" s="134"/>
      <c r="D103" s="196" t="s">
        <v>1011</v>
      </c>
      <c r="E103" s="197"/>
      <c r="F103" s="197"/>
      <c r="G103" s="197"/>
      <c r="H103" s="197"/>
      <c r="I103" s="197"/>
      <c r="J103" s="198">
        <f>J144</f>
        <v>0</v>
      </c>
      <c r="K103" s="134"/>
      <c r="L103" s="19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5"/>
      <c r="C104" s="134"/>
      <c r="D104" s="196" t="s">
        <v>1012</v>
      </c>
      <c r="E104" s="197"/>
      <c r="F104" s="197"/>
      <c r="G104" s="197"/>
      <c r="H104" s="197"/>
      <c r="I104" s="197"/>
      <c r="J104" s="198">
        <f>J146</f>
        <v>0</v>
      </c>
      <c r="K104" s="134"/>
      <c r="L104" s="19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5"/>
      <c r="C105" s="134"/>
      <c r="D105" s="196" t="s">
        <v>1013</v>
      </c>
      <c r="E105" s="197"/>
      <c r="F105" s="197"/>
      <c r="G105" s="197"/>
      <c r="H105" s="197"/>
      <c r="I105" s="197"/>
      <c r="J105" s="198">
        <f>J150</f>
        <v>0</v>
      </c>
      <c r="K105" s="134"/>
      <c r="L105" s="19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5"/>
      <c r="C106" s="134"/>
      <c r="D106" s="196" t="s">
        <v>1014</v>
      </c>
      <c r="E106" s="197"/>
      <c r="F106" s="197"/>
      <c r="G106" s="197"/>
      <c r="H106" s="197"/>
      <c r="I106" s="197"/>
      <c r="J106" s="198">
        <f>J170</f>
        <v>0</v>
      </c>
      <c r="K106" s="134"/>
      <c r="L106" s="19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5"/>
      <c r="C107" s="134"/>
      <c r="D107" s="196" t="s">
        <v>1015</v>
      </c>
      <c r="E107" s="197"/>
      <c r="F107" s="197"/>
      <c r="G107" s="197"/>
      <c r="H107" s="197"/>
      <c r="I107" s="197"/>
      <c r="J107" s="198">
        <f>J173</f>
        <v>0</v>
      </c>
      <c r="K107" s="134"/>
      <c r="L107" s="199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5"/>
      <c r="C108" s="134"/>
      <c r="D108" s="196" t="s">
        <v>1016</v>
      </c>
      <c r="E108" s="197"/>
      <c r="F108" s="197"/>
      <c r="G108" s="197"/>
      <c r="H108" s="197"/>
      <c r="I108" s="197"/>
      <c r="J108" s="198">
        <f>J190</f>
        <v>0</v>
      </c>
      <c r="K108" s="134"/>
      <c r="L108" s="19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4" s="2" customFormat="1" ht="6.96" customHeight="1">
      <c r="A114" s="39"/>
      <c r="B114" s="69"/>
      <c r="C114" s="70"/>
      <c r="D114" s="70"/>
      <c r="E114" s="70"/>
      <c r="F114" s="70"/>
      <c r="G114" s="70"/>
      <c r="H114" s="70"/>
      <c r="I114" s="70"/>
      <c r="J114" s="70"/>
      <c r="K114" s="70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24.96" customHeight="1">
      <c r="A115" s="39"/>
      <c r="B115" s="40"/>
      <c r="C115" s="24" t="s">
        <v>122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16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26.25" customHeight="1">
      <c r="A118" s="39"/>
      <c r="B118" s="40"/>
      <c r="C118" s="41"/>
      <c r="D118" s="41"/>
      <c r="E118" s="184" t="str">
        <f>E7</f>
        <v>Snížení energetické náročnosti budov v nemocnici Nový Bydžov - Objekt vrátnice</v>
      </c>
      <c r="F118" s="33"/>
      <c r="G118" s="33"/>
      <c r="H118" s="33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1" customFormat="1" ht="12" customHeight="1">
      <c r="B119" s="22"/>
      <c r="C119" s="33" t="s">
        <v>93</v>
      </c>
      <c r="D119" s="23"/>
      <c r="E119" s="23"/>
      <c r="F119" s="23"/>
      <c r="G119" s="23"/>
      <c r="H119" s="23"/>
      <c r="I119" s="23"/>
      <c r="J119" s="23"/>
      <c r="K119" s="23"/>
      <c r="L119" s="21"/>
    </row>
    <row r="120" s="2" customFormat="1" ht="16.5" customHeight="1">
      <c r="A120" s="39"/>
      <c r="B120" s="40"/>
      <c r="C120" s="41"/>
      <c r="D120" s="41"/>
      <c r="E120" s="184" t="s">
        <v>94</v>
      </c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1005</v>
      </c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6.5" customHeight="1">
      <c r="A122" s="39"/>
      <c r="B122" s="40"/>
      <c r="C122" s="41"/>
      <c r="D122" s="41"/>
      <c r="E122" s="77" t="str">
        <f>E11</f>
        <v>EL.B - Elektroinstalace</v>
      </c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2" customHeight="1">
      <c r="A124" s="39"/>
      <c r="B124" s="40"/>
      <c r="C124" s="33" t="s">
        <v>20</v>
      </c>
      <c r="D124" s="41"/>
      <c r="E124" s="41"/>
      <c r="F124" s="28" t="str">
        <f>F14</f>
        <v xml:space="preserve"> </v>
      </c>
      <c r="G124" s="41"/>
      <c r="H124" s="41"/>
      <c r="I124" s="33" t="s">
        <v>22</v>
      </c>
      <c r="J124" s="80" t="str">
        <f>IF(J14="","",J14)</f>
        <v>26. 7. 2024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40.05" customHeight="1">
      <c r="A126" s="39"/>
      <c r="B126" s="40"/>
      <c r="C126" s="33" t="s">
        <v>24</v>
      </c>
      <c r="D126" s="41"/>
      <c r="E126" s="41"/>
      <c r="F126" s="28" t="str">
        <f>E17</f>
        <v>Královéhradecký kraj</v>
      </c>
      <c r="G126" s="41"/>
      <c r="H126" s="41"/>
      <c r="I126" s="33" t="s">
        <v>30</v>
      </c>
      <c r="J126" s="37" t="str">
        <f>E23</f>
        <v>ATELIER H1 &amp; ATELIER HÁJEK s.r.o.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5.15" customHeight="1">
      <c r="A127" s="39"/>
      <c r="B127" s="40"/>
      <c r="C127" s="33" t="s">
        <v>28</v>
      </c>
      <c r="D127" s="41"/>
      <c r="E127" s="41"/>
      <c r="F127" s="28" t="str">
        <f>IF(E20="","",E20)</f>
        <v>Vyplň údaj</v>
      </c>
      <c r="G127" s="41"/>
      <c r="H127" s="41"/>
      <c r="I127" s="33" t="s">
        <v>33</v>
      </c>
      <c r="J127" s="37" t="str">
        <f>E26</f>
        <v>Martin škrabal</v>
      </c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0.32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11" customFormat="1" ht="29.28" customHeight="1">
      <c r="A129" s="200"/>
      <c r="B129" s="201"/>
      <c r="C129" s="202" t="s">
        <v>123</v>
      </c>
      <c r="D129" s="203" t="s">
        <v>61</v>
      </c>
      <c r="E129" s="203" t="s">
        <v>57</v>
      </c>
      <c r="F129" s="203" t="s">
        <v>58</v>
      </c>
      <c r="G129" s="203" t="s">
        <v>124</v>
      </c>
      <c r="H129" s="203" t="s">
        <v>125</v>
      </c>
      <c r="I129" s="203" t="s">
        <v>126</v>
      </c>
      <c r="J129" s="203" t="s">
        <v>97</v>
      </c>
      <c r="K129" s="204" t="s">
        <v>127</v>
      </c>
      <c r="L129" s="205"/>
      <c r="M129" s="101" t="s">
        <v>1</v>
      </c>
      <c r="N129" s="102" t="s">
        <v>40</v>
      </c>
      <c r="O129" s="102" t="s">
        <v>128</v>
      </c>
      <c r="P129" s="102" t="s">
        <v>129</v>
      </c>
      <c r="Q129" s="102" t="s">
        <v>130</v>
      </c>
      <c r="R129" s="102" t="s">
        <v>131</v>
      </c>
      <c r="S129" s="102" t="s">
        <v>132</v>
      </c>
      <c r="T129" s="103" t="s">
        <v>133</v>
      </c>
      <c r="U129" s="200"/>
      <c r="V129" s="200"/>
      <c r="W129" s="200"/>
      <c r="X129" s="200"/>
      <c r="Y129" s="200"/>
      <c r="Z129" s="200"/>
      <c r="AA129" s="200"/>
      <c r="AB129" s="200"/>
      <c r="AC129" s="200"/>
      <c r="AD129" s="200"/>
      <c r="AE129" s="200"/>
    </row>
    <row r="130" s="2" customFormat="1" ht="22.8" customHeight="1">
      <c r="A130" s="39"/>
      <c r="B130" s="40"/>
      <c r="C130" s="108" t="s">
        <v>134</v>
      </c>
      <c r="D130" s="41"/>
      <c r="E130" s="41"/>
      <c r="F130" s="41"/>
      <c r="G130" s="41"/>
      <c r="H130" s="41"/>
      <c r="I130" s="41"/>
      <c r="J130" s="206">
        <f>BK130</f>
        <v>0</v>
      </c>
      <c r="K130" s="41"/>
      <c r="L130" s="45"/>
      <c r="M130" s="104"/>
      <c r="N130" s="207"/>
      <c r="O130" s="105"/>
      <c r="P130" s="208">
        <f>P131</f>
        <v>0</v>
      </c>
      <c r="Q130" s="105"/>
      <c r="R130" s="208">
        <f>R131</f>
        <v>0</v>
      </c>
      <c r="S130" s="105"/>
      <c r="T130" s="209">
        <f>T131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75</v>
      </c>
      <c r="AU130" s="18" t="s">
        <v>99</v>
      </c>
      <c r="BK130" s="210">
        <f>BK131</f>
        <v>0</v>
      </c>
    </row>
    <row r="131" s="12" customFormat="1" ht="25.92" customHeight="1">
      <c r="A131" s="12"/>
      <c r="B131" s="211"/>
      <c r="C131" s="212"/>
      <c r="D131" s="213" t="s">
        <v>75</v>
      </c>
      <c r="E131" s="214" t="s">
        <v>1017</v>
      </c>
      <c r="F131" s="214" t="s">
        <v>1018</v>
      </c>
      <c r="G131" s="212"/>
      <c r="H131" s="212"/>
      <c r="I131" s="215"/>
      <c r="J131" s="216">
        <f>BK131</f>
        <v>0</v>
      </c>
      <c r="K131" s="212"/>
      <c r="L131" s="217"/>
      <c r="M131" s="218"/>
      <c r="N131" s="219"/>
      <c r="O131" s="219"/>
      <c r="P131" s="220">
        <f>P132+P137+P141+P144+P146+P150+P170+P173+P190</f>
        <v>0</v>
      </c>
      <c r="Q131" s="219"/>
      <c r="R131" s="220">
        <f>R132+R137+R141+R144+R146+R150+R170+R173+R190</f>
        <v>0</v>
      </c>
      <c r="S131" s="219"/>
      <c r="T131" s="221">
        <f>T132+T137+T141+T144+T146+T150+T170+T173+T190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2" t="s">
        <v>83</v>
      </c>
      <c r="AT131" s="223" t="s">
        <v>75</v>
      </c>
      <c r="AU131" s="223" t="s">
        <v>76</v>
      </c>
      <c r="AY131" s="222" t="s">
        <v>137</v>
      </c>
      <c r="BK131" s="224">
        <f>BK132+BK137+BK141+BK144+BK146+BK150+BK170+BK173+BK190</f>
        <v>0</v>
      </c>
    </row>
    <row r="132" s="12" customFormat="1" ht="22.8" customHeight="1">
      <c r="A132" s="12"/>
      <c r="B132" s="211"/>
      <c r="C132" s="212"/>
      <c r="D132" s="213" t="s">
        <v>75</v>
      </c>
      <c r="E132" s="225" t="s">
        <v>1019</v>
      </c>
      <c r="F132" s="225" t="s">
        <v>1020</v>
      </c>
      <c r="G132" s="212"/>
      <c r="H132" s="212"/>
      <c r="I132" s="215"/>
      <c r="J132" s="226">
        <f>BK132</f>
        <v>0</v>
      </c>
      <c r="K132" s="212"/>
      <c r="L132" s="217"/>
      <c r="M132" s="218"/>
      <c r="N132" s="219"/>
      <c r="O132" s="219"/>
      <c r="P132" s="220">
        <f>SUM(P133:P136)</f>
        <v>0</v>
      </c>
      <c r="Q132" s="219"/>
      <c r="R132" s="220">
        <f>SUM(R133:R136)</f>
        <v>0</v>
      </c>
      <c r="S132" s="219"/>
      <c r="T132" s="221">
        <f>SUM(T133:T136)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2" t="s">
        <v>83</v>
      </c>
      <c r="AT132" s="223" t="s">
        <v>75</v>
      </c>
      <c r="AU132" s="223" t="s">
        <v>83</v>
      </c>
      <c r="AY132" s="222" t="s">
        <v>137</v>
      </c>
      <c r="BK132" s="224">
        <f>SUM(BK133:BK136)</f>
        <v>0</v>
      </c>
    </row>
    <row r="133" s="2" customFormat="1" ht="16.5" customHeight="1">
      <c r="A133" s="39"/>
      <c r="B133" s="40"/>
      <c r="C133" s="227" t="s">
        <v>83</v>
      </c>
      <c r="D133" s="227" t="s">
        <v>140</v>
      </c>
      <c r="E133" s="228" t="s">
        <v>1021</v>
      </c>
      <c r="F133" s="229" t="s">
        <v>1022</v>
      </c>
      <c r="G133" s="230" t="s">
        <v>353</v>
      </c>
      <c r="H133" s="231">
        <v>3</v>
      </c>
      <c r="I133" s="232"/>
      <c r="J133" s="233">
        <f>ROUND(I133*H133,2)</f>
        <v>0</v>
      </c>
      <c r="K133" s="229" t="s">
        <v>1</v>
      </c>
      <c r="L133" s="45"/>
      <c r="M133" s="234" t="s">
        <v>1</v>
      </c>
      <c r="N133" s="235" t="s">
        <v>41</v>
      </c>
      <c r="O133" s="92"/>
      <c r="P133" s="236">
        <f>O133*H133</f>
        <v>0</v>
      </c>
      <c r="Q133" s="236">
        <v>0</v>
      </c>
      <c r="R133" s="236">
        <f>Q133*H133</f>
        <v>0</v>
      </c>
      <c r="S133" s="236">
        <v>0</v>
      </c>
      <c r="T133" s="237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8" t="s">
        <v>145</v>
      </c>
      <c r="AT133" s="238" t="s">
        <v>140</v>
      </c>
      <c r="AU133" s="238" t="s">
        <v>85</v>
      </c>
      <c r="AY133" s="18" t="s">
        <v>137</v>
      </c>
      <c r="BE133" s="239">
        <f>IF(N133="základní",J133,0)</f>
        <v>0</v>
      </c>
      <c r="BF133" s="239">
        <f>IF(N133="snížená",J133,0)</f>
        <v>0</v>
      </c>
      <c r="BG133" s="239">
        <f>IF(N133="zákl. přenesená",J133,0)</f>
        <v>0</v>
      </c>
      <c r="BH133" s="239">
        <f>IF(N133="sníž. přenesená",J133,0)</f>
        <v>0</v>
      </c>
      <c r="BI133" s="239">
        <f>IF(N133="nulová",J133,0)</f>
        <v>0</v>
      </c>
      <c r="BJ133" s="18" t="s">
        <v>83</v>
      </c>
      <c r="BK133" s="239">
        <f>ROUND(I133*H133,2)</f>
        <v>0</v>
      </c>
      <c r="BL133" s="18" t="s">
        <v>145</v>
      </c>
      <c r="BM133" s="238" t="s">
        <v>85</v>
      </c>
    </row>
    <row r="134" s="2" customFormat="1" ht="16.5" customHeight="1">
      <c r="A134" s="39"/>
      <c r="B134" s="40"/>
      <c r="C134" s="227" t="s">
        <v>85</v>
      </c>
      <c r="D134" s="227" t="s">
        <v>140</v>
      </c>
      <c r="E134" s="228" t="s">
        <v>1023</v>
      </c>
      <c r="F134" s="229" t="s">
        <v>1024</v>
      </c>
      <c r="G134" s="230" t="s">
        <v>353</v>
      </c>
      <c r="H134" s="231">
        <v>4</v>
      </c>
      <c r="I134" s="232"/>
      <c r="J134" s="233">
        <f>ROUND(I134*H134,2)</f>
        <v>0</v>
      </c>
      <c r="K134" s="229" t="s">
        <v>1</v>
      </c>
      <c r="L134" s="45"/>
      <c r="M134" s="234" t="s">
        <v>1</v>
      </c>
      <c r="N134" s="235" t="s">
        <v>41</v>
      </c>
      <c r="O134" s="92"/>
      <c r="P134" s="236">
        <f>O134*H134</f>
        <v>0</v>
      </c>
      <c r="Q134" s="236">
        <v>0</v>
      </c>
      <c r="R134" s="236">
        <f>Q134*H134</f>
        <v>0</v>
      </c>
      <c r="S134" s="236">
        <v>0</v>
      </c>
      <c r="T134" s="237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8" t="s">
        <v>145</v>
      </c>
      <c r="AT134" s="238" t="s">
        <v>140</v>
      </c>
      <c r="AU134" s="238" t="s">
        <v>85</v>
      </c>
      <c r="AY134" s="18" t="s">
        <v>137</v>
      </c>
      <c r="BE134" s="239">
        <f>IF(N134="základní",J134,0)</f>
        <v>0</v>
      </c>
      <c r="BF134" s="239">
        <f>IF(N134="snížená",J134,0)</f>
        <v>0</v>
      </c>
      <c r="BG134" s="239">
        <f>IF(N134="zákl. přenesená",J134,0)</f>
        <v>0</v>
      </c>
      <c r="BH134" s="239">
        <f>IF(N134="sníž. přenesená",J134,0)</f>
        <v>0</v>
      </c>
      <c r="BI134" s="239">
        <f>IF(N134="nulová",J134,0)</f>
        <v>0</v>
      </c>
      <c r="BJ134" s="18" t="s">
        <v>83</v>
      </c>
      <c r="BK134" s="239">
        <f>ROUND(I134*H134,2)</f>
        <v>0</v>
      </c>
      <c r="BL134" s="18" t="s">
        <v>145</v>
      </c>
      <c r="BM134" s="238" t="s">
        <v>145</v>
      </c>
    </row>
    <row r="135" s="2" customFormat="1" ht="16.5" customHeight="1">
      <c r="A135" s="39"/>
      <c r="B135" s="40"/>
      <c r="C135" s="227" t="s">
        <v>138</v>
      </c>
      <c r="D135" s="227" t="s">
        <v>140</v>
      </c>
      <c r="E135" s="228" t="s">
        <v>1025</v>
      </c>
      <c r="F135" s="229" t="s">
        <v>1026</v>
      </c>
      <c r="G135" s="230" t="s">
        <v>162</v>
      </c>
      <c r="H135" s="231">
        <v>100</v>
      </c>
      <c r="I135" s="232"/>
      <c r="J135" s="233">
        <f>ROUND(I135*H135,2)</f>
        <v>0</v>
      </c>
      <c r="K135" s="229" t="s">
        <v>1</v>
      </c>
      <c r="L135" s="45"/>
      <c r="M135" s="234" t="s">
        <v>1</v>
      </c>
      <c r="N135" s="235" t="s">
        <v>41</v>
      </c>
      <c r="O135" s="92"/>
      <c r="P135" s="236">
        <f>O135*H135</f>
        <v>0</v>
      </c>
      <c r="Q135" s="236">
        <v>0</v>
      </c>
      <c r="R135" s="236">
        <f>Q135*H135</f>
        <v>0</v>
      </c>
      <c r="S135" s="236">
        <v>0</v>
      </c>
      <c r="T135" s="237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8" t="s">
        <v>145</v>
      </c>
      <c r="AT135" s="238" t="s">
        <v>140</v>
      </c>
      <c r="AU135" s="238" t="s">
        <v>85</v>
      </c>
      <c r="AY135" s="18" t="s">
        <v>137</v>
      </c>
      <c r="BE135" s="239">
        <f>IF(N135="základní",J135,0)</f>
        <v>0</v>
      </c>
      <c r="BF135" s="239">
        <f>IF(N135="snížená",J135,0)</f>
        <v>0</v>
      </c>
      <c r="BG135" s="239">
        <f>IF(N135="zákl. přenesená",J135,0)</f>
        <v>0</v>
      </c>
      <c r="BH135" s="239">
        <f>IF(N135="sníž. přenesená",J135,0)</f>
        <v>0</v>
      </c>
      <c r="BI135" s="239">
        <f>IF(N135="nulová",J135,0)</f>
        <v>0</v>
      </c>
      <c r="BJ135" s="18" t="s">
        <v>83</v>
      </c>
      <c r="BK135" s="239">
        <f>ROUND(I135*H135,2)</f>
        <v>0</v>
      </c>
      <c r="BL135" s="18" t="s">
        <v>145</v>
      </c>
      <c r="BM135" s="238" t="s">
        <v>158</v>
      </c>
    </row>
    <row r="136" s="2" customFormat="1" ht="16.5" customHeight="1">
      <c r="A136" s="39"/>
      <c r="B136" s="40"/>
      <c r="C136" s="227" t="s">
        <v>145</v>
      </c>
      <c r="D136" s="227" t="s">
        <v>140</v>
      </c>
      <c r="E136" s="228" t="s">
        <v>1027</v>
      </c>
      <c r="F136" s="229" t="s">
        <v>1028</v>
      </c>
      <c r="G136" s="230" t="s">
        <v>162</v>
      </c>
      <c r="H136" s="231">
        <v>100</v>
      </c>
      <c r="I136" s="232"/>
      <c r="J136" s="233">
        <f>ROUND(I136*H136,2)</f>
        <v>0</v>
      </c>
      <c r="K136" s="229" t="s">
        <v>1</v>
      </c>
      <c r="L136" s="45"/>
      <c r="M136" s="234" t="s">
        <v>1</v>
      </c>
      <c r="N136" s="235" t="s">
        <v>41</v>
      </c>
      <c r="O136" s="92"/>
      <c r="P136" s="236">
        <f>O136*H136</f>
        <v>0</v>
      </c>
      <c r="Q136" s="236">
        <v>0</v>
      </c>
      <c r="R136" s="236">
        <f>Q136*H136</f>
        <v>0</v>
      </c>
      <c r="S136" s="236">
        <v>0</v>
      </c>
      <c r="T136" s="237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8" t="s">
        <v>145</v>
      </c>
      <c r="AT136" s="238" t="s">
        <v>140</v>
      </c>
      <c r="AU136" s="238" t="s">
        <v>85</v>
      </c>
      <c r="AY136" s="18" t="s">
        <v>137</v>
      </c>
      <c r="BE136" s="239">
        <f>IF(N136="základní",J136,0)</f>
        <v>0</v>
      </c>
      <c r="BF136" s="239">
        <f>IF(N136="snížená",J136,0)</f>
        <v>0</v>
      </c>
      <c r="BG136" s="239">
        <f>IF(N136="zákl. přenesená",J136,0)</f>
        <v>0</v>
      </c>
      <c r="BH136" s="239">
        <f>IF(N136="sníž. přenesená",J136,0)</f>
        <v>0</v>
      </c>
      <c r="BI136" s="239">
        <f>IF(N136="nulová",J136,0)</f>
        <v>0</v>
      </c>
      <c r="BJ136" s="18" t="s">
        <v>83</v>
      </c>
      <c r="BK136" s="239">
        <f>ROUND(I136*H136,2)</f>
        <v>0</v>
      </c>
      <c r="BL136" s="18" t="s">
        <v>145</v>
      </c>
      <c r="BM136" s="238" t="s">
        <v>184</v>
      </c>
    </row>
    <row r="137" s="12" customFormat="1" ht="22.8" customHeight="1">
      <c r="A137" s="12"/>
      <c r="B137" s="211"/>
      <c r="C137" s="212"/>
      <c r="D137" s="213" t="s">
        <v>75</v>
      </c>
      <c r="E137" s="225" t="s">
        <v>1029</v>
      </c>
      <c r="F137" s="225" t="s">
        <v>1030</v>
      </c>
      <c r="G137" s="212"/>
      <c r="H137" s="212"/>
      <c r="I137" s="215"/>
      <c r="J137" s="226">
        <f>BK137</f>
        <v>0</v>
      </c>
      <c r="K137" s="212"/>
      <c r="L137" s="217"/>
      <c r="M137" s="218"/>
      <c r="N137" s="219"/>
      <c r="O137" s="219"/>
      <c r="P137" s="220">
        <f>SUM(P138:P140)</f>
        <v>0</v>
      </c>
      <c r="Q137" s="219"/>
      <c r="R137" s="220">
        <f>SUM(R138:R140)</f>
        <v>0</v>
      </c>
      <c r="S137" s="219"/>
      <c r="T137" s="221">
        <f>SUM(T138:T140)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22" t="s">
        <v>83</v>
      </c>
      <c r="AT137" s="223" t="s">
        <v>75</v>
      </c>
      <c r="AU137" s="223" t="s">
        <v>83</v>
      </c>
      <c r="AY137" s="222" t="s">
        <v>137</v>
      </c>
      <c r="BK137" s="224">
        <f>SUM(BK138:BK140)</f>
        <v>0</v>
      </c>
    </row>
    <row r="138" s="2" customFormat="1" ht="16.5" customHeight="1">
      <c r="A138" s="39"/>
      <c r="B138" s="40"/>
      <c r="C138" s="227" t="s">
        <v>173</v>
      </c>
      <c r="D138" s="227" t="s">
        <v>140</v>
      </c>
      <c r="E138" s="228" t="s">
        <v>1031</v>
      </c>
      <c r="F138" s="229" t="s">
        <v>1032</v>
      </c>
      <c r="G138" s="230" t="s">
        <v>162</v>
      </c>
      <c r="H138" s="231">
        <v>90</v>
      </c>
      <c r="I138" s="232"/>
      <c r="J138" s="233">
        <f>ROUND(I138*H138,2)</f>
        <v>0</v>
      </c>
      <c r="K138" s="229" t="s">
        <v>1</v>
      </c>
      <c r="L138" s="45"/>
      <c r="M138" s="234" t="s">
        <v>1</v>
      </c>
      <c r="N138" s="235" t="s">
        <v>41</v>
      </c>
      <c r="O138" s="92"/>
      <c r="P138" s="236">
        <f>O138*H138</f>
        <v>0</v>
      </c>
      <c r="Q138" s="236">
        <v>0</v>
      </c>
      <c r="R138" s="236">
        <f>Q138*H138</f>
        <v>0</v>
      </c>
      <c r="S138" s="236">
        <v>0</v>
      </c>
      <c r="T138" s="237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8" t="s">
        <v>145</v>
      </c>
      <c r="AT138" s="238" t="s">
        <v>140</v>
      </c>
      <c r="AU138" s="238" t="s">
        <v>85</v>
      </c>
      <c r="AY138" s="18" t="s">
        <v>137</v>
      </c>
      <c r="BE138" s="239">
        <f>IF(N138="základní",J138,0)</f>
        <v>0</v>
      </c>
      <c r="BF138" s="239">
        <f>IF(N138="snížená",J138,0)</f>
        <v>0</v>
      </c>
      <c r="BG138" s="239">
        <f>IF(N138="zákl. přenesená",J138,0)</f>
        <v>0</v>
      </c>
      <c r="BH138" s="239">
        <f>IF(N138="sníž. přenesená",J138,0)</f>
        <v>0</v>
      </c>
      <c r="BI138" s="239">
        <f>IF(N138="nulová",J138,0)</f>
        <v>0</v>
      </c>
      <c r="BJ138" s="18" t="s">
        <v>83</v>
      </c>
      <c r="BK138" s="239">
        <f>ROUND(I138*H138,2)</f>
        <v>0</v>
      </c>
      <c r="BL138" s="18" t="s">
        <v>145</v>
      </c>
      <c r="BM138" s="238" t="s">
        <v>195</v>
      </c>
    </row>
    <row r="139" s="2" customFormat="1" ht="16.5" customHeight="1">
      <c r="A139" s="39"/>
      <c r="B139" s="40"/>
      <c r="C139" s="227" t="s">
        <v>158</v>
      </c>
      <c r="D139" s="227" t="s">
        <v>140</v>
      </c>
      <c r="E139" s="228" t="s">
        <v>1033</v>
      </c>
      <c r="F139" s="229" t="s">
        <v>1034</v>
      </c>
      <c r="G139" s="230" t="s">
        <v>162</v>
      </c>
      <c r="H139" s="231">
        <v>20</v>
      </c>
      <c r="I139" s="232"/>
      <c r="J139" s="233">
        <f>ROUND(I139*H139,2)</f>
        <v>0</v>
      </c>
      <c r="K139" s="229" t="s">
        <v>1</v>
      </c>
      <c r="L139" s="45"/>
      <c r="M139" s="234" t="s">
        <v>1</v>
      </c>
      <c r="N139" s="235" t="s">
        <v>41</v>
      </c>
      <c r="O139" s="92"/>
      <c r="P139" s="236">
        <f>O139*H139</f>
        <v>0</v>
      </c>
      <c r="Q139" s="236">
        <v>0</v>
      </c>
      <c r="R139" s="236">
        <f>Q139*H139</f>
        <v>0</v>
      </c>
      <c r="S139" s="236">
        <v>0</v>
      </c>
      <c r="T139" s="237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8" t="s">
        <v>145</v>
      </c>
      <c r="AT139" s="238" t="s">
        <v>140</v>
      </c>
      <c r="AU139" s="238" t="s">
        <v>85</v>
      </c>
      <c r="AY139" s="18" t="s">
        <v>137</v>
      </c>
      <c r="BE139" s="239">
        <f>IF(N139="základní",J139,0)</f>
        <v>0</v>
      </c>
      <c r="BF139" s="239">
        <f>IF(N139="snížená",J139,0)</f>
        <v>0</v>
      </c>
      <c r="BG139" s="239">
        <f>IF(N139="zákl. přenesená",J139,0)</f>
        <v>0</v>
      </c>
      <c r="BH139" s="239">
        <f>IF(N139="sníž. přenesená",J139,0)</f>
        <v>0</v>
      </c>
      <c r="BI139" s="239">
        <f>IF(N139="nulová",J139,0)</f>
        <v>0</v>
      </c>
      <c r="BJ139" s="18" t="s">
        <v>83</v>
      </c>
      <c r="BK139" s="239">
        <f>ROUND(I139*H139,2)</f>
        <v>0</v>
      </c>
      <c r="BL139" s="18" t="s">
        <v>145</v>
      </c>
      <c r="BM139" s="238" t="s">
        <v>8</v>
      </c>
    </row>
    <row r="140" s="2" customFormat="1" ht="16.5" customHeight="1">
      <c r="A140" s="39"/>
      <c r="B140" s="40"/>
      <c r="C140" s="227" t="s">
        <v>180</v>
      </c>
      <c r="D140" s="227" t="s">
        <v>140</v>
      </c>
      <c r="E140" s="228" t="s">
        <v>1035</v>
      </c>
      <c r="F140" s="229" t="s">
        <v>1036</v>
      </c>
      <c r="G140" s="230" t="s">
        <v>162</v>
      </c>
      <c r="H140" s="231">
        <v>20</v>
      </c>
      <c r="I140" s="232"/>
      <c r="J140" s="233">
        <f>ROUND(I140*H140,2)</f>
        <v>0</v>
      </c>
      <c r="K140" s="229" t="s">
        <v>1</v>
      </c>
      <c r="L140" s="45"/>
      <c r="M140" s="234" t="s">
        <v>1</v>
      </c>
      <c r="N140" s="235" t="s">
        <v>41</v>
      </c>
      <c r="O140" s="92"/>
      <c r="P140" s="236">
        <f>O140*H140</f>
        <v>0</v>
      </c>
      <c r="Q140" s="236">
        <v>0</v>
      </c>
      <c r="R140" s="236">
        <f>Q140*H140</f>
        <v>0</v>
      </c>
      <c r="S140" s="236">
        <v>0</v>
      </c>
      <c r="T140" s="237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8" t="s">
        <v>145</v>
      </c>
      <c r="AT140" s="238" t="s">
        <v>140</v>
      </c>
      <c r="AU140" s="238" t="s">
        <v>85</v>
      </c>
      <c r="AY140" s="18" t="s">
        <v>137</v>
      </c>
      <c r="BE140" s="239">
        <f>IF(N140="základní",J140,0)</f>
        <v>0</v>
      </c>
      <c r="BF140" s="239">
        <f>IF(N140="snížená",J140,0)</f>
        <v>0</v>
      </c>
      <c r="BG140" s="239">
        <f>IF(N140="zákl. přenesená",J140,0)</f>
        <v>0</v>
      </c>
      <c r="BH140" s="239">
        <f>IF(N140="sníž. přenesená",J140,0)</f>
        <v>0</v>
      </c>
      <c r="BI140" s="239">
        <f>IF(N140="nulová",J140,0)</f>
        <v>0</v>
      </c>
      <c r="BJ140" s="18" t="s">
        <v>83</v>
      </c>
      <c r="BK140" s="239">
        <f>ROUND(I140*H140,2)</f>
        <v>0</v>
      </c>
      <c r="BL140" s="18" t="s">
        <v>145</v>
      </c>
      <c r="BM140" s="238" t="s">
        <v>219</v>
      </c>
    </row>
    <row r="141" s="12" customFormat="1" ht="22.8" customHeight="1">
      <c r="A141" s="12"/>
      <c r="B141" s="211"/>
      <c r="C141" s="212"/>
      <c r="D141" s="213" t="s">
        <v>75</v>
      </c>
      <c r="E141" s="225" t="s">
        <v>1037</v>
      </c>
      <c r="F141" s="225" t="s">
        <v>1038</v>
      </c>
      <c r="G141" s="212"/>
      <c r="H141" s="212"/>
      <c r="I141" s="215"/>
      <c r="J141" s="226">
        <f>BK141</f>
        <v>0</v>
      </c>
      <c r="K141" s="212"/>
      <c r="L141" s="217"/>
      <c r="M141" s="218"/>
      <c r="N141" s="219"/>
      <c r="O141" s="219"/>
      <c r="P141" s="220">
        <f>SUM(P142:P143)</f>
        <v>0</v>
      </c>
      <c r="Q141" s="219"/>
      <c r="R141" s="220">
        <f>SUM(R142:R143)</f>
        <v>0</v>
      </c>
      <c r="S141" s="219"/>
      <c r="T141" s="221">
        <f>SUM(T142:T143)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22" t="s">
        <v>83</v>
      </c>
      <c r="AT141" s="223" t="s">
        <v>75</v>
      </c>
      <c r="AU141" s="223" t="s">
        <v>83</v>
      </c>
      <c r="AY141" s="222" t="s">
        <v>137</v>
      </c>
      <c r="BK141" s="224">
        <f>SUM(BK142:BK143)</f>
        <v>0</v>
      </c>
    </row>
    <row r="142" s="2" customFormat="1" ht="16.5" customHeight="1">
      <c r="A142" s="39"/>
      <c r="B142" s="40"/>
      <c r="C142" s="227" t="s">
        <v>184</v>
      </c>
      <c r="D142" s="227" t="s">
        <v>140</v>
      </c>
      <c r="E142" s="228" t="s">
        <v>1039</v>
      </c>
      <c r="F142" s="229" t="s">
        <v>1040</v>
      </c>
      <c r="G142" s="230" t="s">
        <v>353</v>
      </c>
      <c r="H142" s="231">
        <v>20</v>
      </c>
      <c r="I142" s="232"/>
      <c r="J142" s="233">
        <f>ROUND(I142*H142,2)</f>
        <v>0</v>
      </c>
      <c r="K142" s="229" t="s">
        <v>1</v>
      </c>
      <c r="L142" s="45"/>
      <c r="M142" s="234" t="s">
        <v>1</v>
      </c>
      <c r="N142" s="235" t="s">
        <v>41</v>
      </c>
      <c r="O142" s="92"/>
      <c r="P142" s="236">
        <f>O142*H142</f>
        <v>0</v>
      </c>
      <c r="Q142" s="236">
        <v>0</v>
      </c>
      <c r="R142" s="236">
        <f>Q142*H142</f>
        <v>0</v>
      </c>
      <c r="S142" s="236">
        <v>0</v>
      </c>
      <c r="T142" s="237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8" t="s">
        <v>145</v>
      </c>
      <c r="AT142" s="238" t="s">
        <v>140</v>
      </c>
      <c r="AU142" s="238" t="s">
        <v>85</v>
      </c>
      <c r="AY142" s="18" t="s">
        <v>137</v>
      </c>
      <c r="BE142" s="239">
        <f>IF(N142="základní",J142,0)</f>
        <v>0</v>
      </c>
      <c r="BF142" s="239">
        <f>IF(N142="snížená",J142,0)</f>
        <v>0</v>
      </c>
      <c r="BG142" s="239">
        <f>IF(N142="zákl. přenesená",J142,0)</f>
        <v>0</v>
      </c>
      <c r="BH142" s="239">
        <f>IF(N142="sníž. přenesená",J142,0)</f>
        <v>0</v>
      </c>
      <c r="BI142" s="239">
        <f>IF(N142="nulová",J142,0)</f>
        <v>0</v>
      </c>
      <c r="BJ142" s="18" t="s">
        <v>83</v>
      </c>
      <c r="BK142" s="239">
        <f>ROUND(I142*H142,2)</f>
        <v>0</v>
      </c>
      <c r="BL142" s="18" t="s">
        <v>145</v>
      </c>
      <c r="BM142" s="238" t="s">
        <v>230</v>
      </c>
    </row>
    <row r="143" s="2" customFormat="1" ht="24.15" customHeight="1">
      <c r="A143" s="39"/>
      <c r="B143" s="40"/>
      <c r="C143" s="227" t="s">
        <v>190</v>
      </c>
      <c r="D143" s="227" t="s">
        <v>140</v>
      </c>
      <c r="E143" s="228" t="s">
        <v>1041</v>
      </c>
      <c r="F143" s="229" t="s">
        <v>1042</v>
      </c>
      <c r="G143" s="230" t="s">
        <v>353</v>
      </c>
      <c r="H143" s="231">
        <v>2</v>
      </c>
      <c r="I143" s="232"/>
      <c r="J143" s="233">
        <f>ROUND(I143*H143,2)</f>
        <v>0</v>
      </c>
      <c r="K143" s="229" t="s">
        <v>1</v>
      </c>
      <c r="L143" s="45"/>
      <c r="M143" s="234" t="s">
        <v>1</v>
      </c>
      <c r="N143" s="235" t="s">
        <v>41</v>
      </c>
      <c r="O143" s="92"/>
      <c r="P143" s="236">
        <f>O143*H143</f>
        <v>0</v>
      </c>
      <c r="Q143" s="236">
        <v>0</v>
      </c>
      <c r="R143" s="236">
        <f>Q143*H143</f>
        <v>0</v>
      </c>
      <c r="S143" s="236">
        <v>0</v>
      </c>
      <c r="T143" s="237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8" t="s">
        <v>145</v>
      </c>
      <c r="AT143" s="238" t="s">
        <v>140</v>
      </c>
      <c r="AU143" s="238" t="s">
        <v>85</v>
      </c>
      <c r="AY143" s="18" t="s">
        <v>137</v>
      </c>
      <c r="BE143" s="239">
        <f>IF(N143="základní",J143,0)</f>
        <v>0</v>
      </c>
      <c r="BF143" s="239">
        <f>IF(N143="snížená",J143,0)</f>
        <v>0</v>
      </c>
      <c r="BG143" s="239">
        <f>IF(N143="zákl. přenesená",J143,0)</f>
        <v>0</v>
      </c>
      <c r="BH143" s="239">
        <f>IF(N143="sníž. přenesená",J143,0)</f>
        <v>0</v>
      </c>
      <c r="BI143" s="239">
        <f>IF(N143="nulová",J143,0)</f>
        <v>0</v>
      </c>
      <c r="BJ143" s="18" t="s">
        <v>83</v>
      </c>
      <c r="BK143" s="239">
        <f>ROUND(I143*H143,2)</f>
        <v>0</v>
      </c>
      <c r="BL143" s="18" t="s">
        <v>145</v>
      </c>
      <c r="BM143" s="238" t="s">
        <v>240</v>
      </c>
    </row>
    <row r="144" s="12" customFormat="1" ht="22.8" customHeight="1">
      <c r="A144" s="12"/>
      <c r="B144" s="211"/>
      <c r="C144" s="212"/>
      <c r="D144" s="213" t="s">
        <v>75</v>
      </c>
      <c r="E144" s="225" t="s">
        <v>1043</v>
      </c>
      <c r="F144" s="225" t="s">
        <v>1044</v>
      </c>
      <c r="G144" s="212"/>
      <c r="H144" s="212"/>
      <c r="I144" s="215"/>
      <c r="J144" s="226">
        <f>BK144</f>
        <v>0</v>
      </c>
      <c r="K144" s="212"/>
      <c r="L144" s="217"/>
      <c r="M144" s="218"/>
      <c r="N144" s="219"/>
      <c r="O144" s="219"/>
      <c r="P144" s="220">
        <f>P145</f>
        <v>0</v>
      </c>
      <c r="Q144" s="219"/>
      <c r="R144" s="220">
        <f>R145</f>
        <v>0</v>
      </c>
      <c r="S144" s="219"/>
      <c r="T144" s="221">
        <f>T145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22" t="s">
        <v>83</v>
      </c>
      <c r="AT144" s="223" t="s">
        <v>75</v>
      </c>
      <c r="AU144" s="223" t="s">
        <v>83</v>
      </c>
      <c r="AY144" s="222" t="s">
        <v>137</v>
      </c>
      <c r="BK144" s="224">
        <f>BK145</f>
        <v>0</v>
      </c>
    </row>
    <row r="145" s="2" customFormat="1" ht="16.5" customHeight="1">
      <c r="A145" s="39"/>
      <c r="B145" s="40"/>
      <c r="C145" s="227" t="s">
        <v>195</v>
      </c>
      <c r="D145" s="227" t="s">
        <v>140</v>
      </c>
      <c r="E145" s="228" t="s">
        <v>1045</v>
      </c>
      <c r="F145" s="229" t="s">
        <v>1046</v>
      </c>
      <c r="G145" s="230" t="s">
        <v>353</v>
      </c>
      <c r="H145" s="231">
        <v>15</v>
      </c>
      <c r="I145" s="232"/>
      <c r="J145" s="233">
        <f>ROUND(I145*H145,2)</f>
        <v>0</v>
      </c>
      <c r="K145" s="229" t="s">
        <v>1</v>
      </c>
      <c r="L145" s="45"/>
      <c r="M145" s="234" t="s">
        <v>1</v>
      </c>
      <c r="N145" s="235" t="s">
        <v>41</v>
      </c>
      <c r="O145" s="92"/>
      <c r="P145" s="236">
        <f>O145*H145</f>
        <v>0</v>
      </c>
      <c r="Q145" s="236">
        <v>0</v>
      </c>
      <c r="R145" s="236">
        <f>Q145*H145</f>
        <v>0</v>
      </c>
      <c r="S145" s="236">
        <v>0</v>
      </c>
      <c r="T145" s="237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8" t="s">
        <v>145</v>
      </c>
      <c r="AT145" s="238" t="s">
        <v>140</v>
      </c>
      <c r="AU145" s="238" t="s">
        <v>85</v>
      </c>
      <c r="AY145" s="18" t="s">
        <v>137</v>
      </c>
      <c r="BE145" s="239">
        <f>IF(N145="základní",J145,0)</f>
        <v>0</v>
      </c>
      <c r="BF145" s="239">
        <f>IF(N145="snížená",J145,0)</f>
        <v>0</v>
      </c>
      <c r="BG145" s="239">
        <f>IF(N145="zákl. přenesená",J145,0)</f>
        <v>0</v>
      </c>
      <c r="BH145" s="239">
        <f>IF(N145="sníž. přenesená",J145,0)</f>
        <v>0</v>
      </c>
      <c r="BI145" s="239">
        <f>IF(N145="nulová",J145,0)</f>
        <v>0</v>
      </c>
      <c r="BJ145" s="18" t="s">
        <v>83</v>
      </c>
      <c r="BK145" s="239">
        <f>ROUND(I145*H145,2)</f>
        <v>0</v>
      </c>
      <c r="BL145" s="18" t="s">
        <v>145</v>
      </c>
      <c r="BM145" s="238" t="s">
        <v>249</v>
      </c>
    </row>
    <row r="146" s="12" customFormat="1" ht="22.8" customHeight="1">
      <c r="A146" s="12"/>
      <c r="B146" s="211"/>
      <c r="C146" s="212"/>
      <c r="D146" s="213" t="s">
        <v>75</v>
      </c>
      <c r="E146" s="225" t="s">
        <v>1047</v>
      </c>
      <c r="F146" s="225" t="s">
        <v>1048</v>
      </c>
      <c r="G146" s="212"/>
      <c r="H146" s="212"/>
      <c r="I146" s="215"/>
      <c r="J146" s="226">
        <f>BK146</f>
        <v>0</v>
      </c>
      <c r="K146" s="212"/>
      <c r="L146" s="217"/>
      <c r="M146" s="218"/>
      <c r="N146" s="219"/>
      <c r="O146" s="219"/>
      <c r="P146" s="220">
        <f>SUM(P147:P149)</f>
        <v>0</v>
      </c>
      <c r="Q146" s="219"/>
      <c r="R146" s="220">
        <f>SUM(R147:R149)</f>
        <v>0</v>
      </c>
      <c r="S146" s="219"/>
      <c r="T146" s="221">
        <f>SUM(T147:T149)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22" t="s">
        <v>83</v>
      </c>
      <c r="AT146" s="223" t="s">
        <v>75</v>
      </c>
      <c r="AU146" s="223" t="s">
        <v>83</v>
      </c>
      <c r="AY146" s="222" t="s">
        <v>137</v>
      </c>
      <c r="BK146" s="224">
        <f>SUM(BK147:BK149)</f>
        <v>0</v>
      </c>
    </row>
    <row r="147" s="2" customFormat="1" ht="16.5" customHeight="1">
      <c r="A147" s="39"/>
      <c r="B147" s="40"/>
      <c r="C147" s="227" t="s">
        <v>202</v>
      </c>
      <c r="D147" s="227" t="s">
        <v>140</v>
      </c>
      <c r="E147" s="228" t="s">
        <v>1049</v>
      </c>
      <c r="F147" s="229" t="s">
        <v>1050</v>
      </c>
      <c r="G147" s="230" t="s">
        <v>353</v>
      </c>
      <c r="H147" s="231">
        <v>1</v>
      </c>
      <c r="I147" s="232"/>
      <c r="J147" s="233">
        <f>ROUND(I147*H147,2)</f>
        <v>0</v>
      </c>
      <c r="K147" s="229" t="s">
        <v>1</v>
      </c>
      <c r="L147" s="45"/>
      <c r="M147" s="234" t="s">
        <v>1</v>
      </c>
      <c r="N147" s="235" t="s">
        <v>41</v>
      </c>
      <c r="O147" s="92"/>
      <c r="P147" s="236">
        <f>O147*H147</f>
        <v>0</v>
      </c>
      <c r="Q147" s="236">
        <v>0</v>
      </c>
      <c r="R147" s="236">
        <f>Q147*H147</f>
        <v>0</v>
      </c>
      <c r="S147" s="236">
        <v>0</v>
      </c>
      <c r="T147" s="237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8" t="s">
        <v>145</v>
      </c>
      <c r="AT147" s="238" t="s">
        <v>140</v>
      </c>
      <c r="AU147" s="238" t="s">
        <v>85</v>
      </c>
      <c r="AY147" s="18" t="s">
        <v>137</v>
      </c>
      <c r="BE147" s="239">
        <f>IF(N147="základní",J147,0)</f>
        <v>0</v>
      </c>
      <c r="BF147" s="239">
        <f>IF(N147="snížená",J147,0)</f>
        <v>0</v>
      </c>
      <c r="BG147" s="239">
        <f>IF(N147="zákl. přenesená",J147,0)</f>
        <v>0</v>
      </c>
      <c r="BH147" s="239">
        <f>IF(N147="sníž. přenesená",J147,0)</f>
        <v>0</v>
      </c>
      <c r="BI147" s="239">
        <f>IF(N147="nulová",J147,0)</f>
        <v>0</v>
      </c>
      <c r="BJ147" s="18" t="s">
        <v>83</v>
      </c>
      <c r="BK147" s="239">
        <f>ROUND(I147*H147,2)</f>
        <v>0</v>
      </c>
      <c r="BL147" s="18" t="s">
        <v>145</v>
      </c>
      <c r="BM147" s="238" t="s">
        <v>257</v>
      </c>
    </row>
    <row r="148" s="2" customFormat="1" ht="16.5" customHeight="1">
      <c r="A148" s="39"/>
      <c r="B148" s="40"/>
      <c r="C148" s="227" t="s">
        <v>8</v>
      </c>
      <c r="D148" s="227" t="s">
        <v>140</v>
      </c>
      <c r="E148" s="228" t="s">
        <v>1051</v>
      </c>
      <c r="F148" s="229" t="s">
        <v>1052</v>
      </c>
      <c r="G148" s="230" t="s">
        <v>353</v>
      </c>
      <c r="H148" s="231">
        <v>4</v>
      </c>
      <c r="I148" s="232"/>
      <c r="J148" s="233">
        <f>ROUND(I148*H148,2)</f>
        <v>0</v>
      </c>
      <c r="K148" s="229" t="s">
        <v>1</v>
      </c>
      <c r="L148" s="45"/>
      <c r="M148" s="234" t="s">
        <v>1</v>
      </c>
      <c r="N148" s="235" t="s">
        <v>41</v>
      </c>
      <c r="O148" s="92"/>
      <c r="P148" s="236">
        <f>O148*H148</f>
        <v>0</v>
      </c>
      <c r="Q148" s="236">
        <v>0</v>
      </c>
      <c r="R148" s="236">
        <f>Q148*H148</f>
        <v>0</v>
      </c>
      <c r="S148" s="236">
        <v>0</v>
      </c>
      <c r="T148" s="237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8" t="s">
        <v>145</v>
      </c>
      <c r="AT148" s="238" t="s">
        <v>140</v>
      </c>
      <c r="AU148" s="238" t="s">
        <v>85</v>
      </c>
      <c r="AY148" s="18" t="s">
        <v>137</v>
      </c>
      <c r="BE148" s="239">
        <f>IF(N148="základní",J148,0)</f>
        <v>0</v>
      </c>
      <c r="BF148" s="239">
        <f>IF(N148="snížená",J148,0)</f>
        <v>0</v>
      </c>
      <c r="BG148" s="239">
        <f>IF(N148="zákl. přenesená",J148,0)</f>
        <v>0</v>
      </c>
      <c r="BH148" s="239">
        <f>IF(N148="sníž. přenesená",J148,0)</f>
        <v>0</v>
      </c>
      <c r="BI148" s="239">
        <f>IF(N148="nulová",J148,0)</f>
        <v>0</v>
      </c>
      <c r="BJ148" s="18" t="s">
        <v>83</v>
      </c>
      <c r="BK148" s="239">
        <f>ROUND(I148*H148,2)</f>
        <v>0</v>
      </c>
      <c r="BL148" s="18" t="s">
        <v>145</v>
      </c>
      <c r="BM148" s="238" t="s">
        <v>266</v>
      </c>
    </row>
    <row r="149" s="2" customFormat="1" ht="24.15" customHeight="1">
      <c r="A149" s="39"/>
      <c r="B149" s="40"/>
      <c r="C149" s="227" t="s">
        <v>214</v>
      </c>
      <c r="D149" s="227" t="s">
        <v>140</v>
      </c>
      <c r="E149" s="228" t="s">
        <v>1053</v>
      </c>
      <c r="F149" s="229" t="s">
        <v>1054</v>
      </c>
      <c r="G149" s="230" t="s">
        <v>353</v>
      </c>
      <c r="H149" s="231">
        <v>1</v>
      </c>
      <c r="I149" s="232"/>
      <c r="J149" s="233">
        <f>ROUND(I149*H149,2)</f>
        <v>0</v>
      </c>
      <c r="K149" s="229" t="s">
        <v>1</v>
      </c>
      <c r="L149" s="45"/>
      <c r="M149" s="234" t="s">
        <v>1</v>
      </c>
      <c r="N149" s="235" t="s">
        <v>41</v>
      </c>
      <c r="O149" s="92"/>
      <c r="P149" s="236">
        <f>O149*H149</f>
        <v>0</v>
      </c>
      <c r="Q149" s="236">
        <v>0</v>
      </c>
      <c r="R149" s="236">
        <f>Q149*H149</f>
        <v>0</v>
      </c>
      <c r="S149" s="236">
        <v>0</v>
      </c>
      <c r="T149" s="237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8" t="s">
        <v>145</v>
      </c>
      <c r="AT149" s="238" t="s">
        <v>140</v>
      </c>
      <c r="AU149" s="238" t="s">
        <v>85</v>
      </c>
      <c r="AY149" s="18" t="s">
        <v>137</v>
      </c>
      <c r="BE149" s="239">
        <f>IF(N149="základní",J149,0)</f>
        <v>0</v>
      </c>
      <c r="BF149" s="239">
        <f>IF(N149="snížená",J149,0)</f>
        <v>0</v>
      </c>
      <c r="BG149" s="239">
        <f>IF(N149="zákl. přenesená",J149,0)</f>
        <v>0</v>
      </c>
      <c r="BH149" s="239">
        <f>IF(N149="sníž. přenesená",J149,0)</f>
        <v>0</v>
      </c>
      <c r="BI149" s="239">
        <f>IF(N149="nulová",J149,0)</f>
        <v>0</v>
      </c>
      <c r="BJ149" s="18" t="s">
        <v>83</v>
      </c>
      <c r="BK149" s="239">
        <f>ROUND(I149*H149,2)</f>
        <v>0</v>
      </c>
      <c r="BL149" s="18" t="s">
        <v>145</v>
      </c>
      <c r="BM149" s="238" t="s">
        <v>1055</v>
      </c>
    </row>
    <row r="150" s="12" customFormat="1" ht="22.8" customHeight="1">
      <c r="A150" s="12"/>
      <c r="B150" s="211"/>
      <c r="C150" s="212"/>
      <c r="D150" s="213" t="s">
        <v>75</v>
      </c>
      <c r="E150" s="225" t="s">
        <v>1056</v>
      </c>
      <c r="F150" s="225" t="s">
        <v>1057</v>
      </c>
      <c r="G150" s="212"/>
      <c r="H150" s="212"/>
      <c r="I150" s="215"/>
      <c r="J150" s="226">
        <f>BK150</f>
        <v>0</v>
      </c>
      <c r="K150" s="212"/>
      <c r="L150" s="217"/>
      <c r="M150" s="218"/>
      <c r="N150" s="219"/>
      <c r="O150" s="219"/>
      <c r="P150" s="220">
        <f>SUM(P151:P169)</f>
        <v>0</v>
      </c>
      <c r="Q150" s="219"/>
      <c r="R150" s="220">
        <f>SUM(R151:R169)</f>
        <v>0</v>
      </c>
      <c r="S150" s="219"/>
      <c r="T150" s="221">
        <f>SUM(T151:T169)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22" t="s">
        <v>83</v>
      </c>
      <c r="AT150" s="223" t="s">
        <v>75</v>
      </c>
      <c r="AU150" s="223" t="s">
        <v>83</v>
      </c>
      <c r="AY150" s="222" t="s">
        <v>137</v>
      </c>
      <c r="BK150" s="224">
        <f>SUM(BK151:BK169)</f>
        <v>0</v>
      </c>
    </row>
    <row r="151" s="2" customFormat="1" ht="16.5" customHeight="1">
      <c r="A151" s="39"/>
      <c r="B151" s="40"/>
      <c r="C151" s="227" t="s">
        <v>219</v>
      </c>
      <c r="D151" s="227" t="s">
        <v>140</v>
      </c>
      <c r="E151" s="228" t="s">
        <v>1058</v>
      </c>
      <c r="F151" s="229" t="s">
        <v>1059</v>
      </c>
      <c r="G151" s="230" t="s">
        <v>353</v>
      </c>
      <c r="H151" s="231">
        <v>1</v>
      </c>
      <c r="I151" s="232"/>
      <c r="J151" s="233">
        <f>ROUND(I151*H151,2)</f>
        <v>0</v>
      </c>
      <c r="K151" s="229" t="s">
        <v>1</v>
      </c>
      <c r="L151" s="45"/>
      <c r="M151" s="234" t="s">
        <v>1</v>
      </c>
      <c r="N151" s="235" t="s">
        <v>41</v>
      </c>
      <c r="O151" s="92"/>
      <c r="P151" s="236">
        <f>O151*H151</f>
        <v>0</v>
      </c>
      <c r="Q151" s="236">
        <v>0</v>
      </c>
      <c r="R151" s="236">
        <f>Q151*H151</f>
        <v>0</v>
      </c>
      <c r="S151" s="236">
        <v>0</v>
      </c>
      <c r="T151" s="237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8" t="s">
        <v>145</v>
      </c>
      <c r="AT151" s="238" t="s">
        <v>140</v>
      </c>
      <c r="AU151" s="238" t="s">
        <v>85</v>
      </c>
      <c r="AY151" s="18" t="s">
        <v>137</v>
      </c>
      <c r="BE151" s="239">
        <f>IF(N151="základní",J151,0)</f>
        <v>0</v>
      </c>
      <c r="BF151" s="239">
        <f>IF(N151="snížená",J151,0)</f>
        <v>0</v>
      </c>
      <c r="BG151" s="239">
        <f>IF(N151="zákl. přenesená",J151,0)</f>
        <v>0</v>
      </c>
      <c r="BH151" s="239">
        <f>IF(N151="sníž. přenesená",J151,0)</f>
        <v>0</v>
      </c>
      <c r="BI151" s="239">
        <f>IF(N151="nulová",J151,0)</f>
        <v>0</v>
      </c>
      <c r="BJ151" s="18" t="s">
        <v>83</v>
      </c>
      <c r="BK151" s="239">
        <f>ROUND(I151*H151,2)</f>
        <v>0</v>
      </c>
      <c r="BL151" s="18" t="s">
        <v>145</v>
      </c>
      <c r="BM151" s="238" t="s">
        <v>273</v>
      </c>
    </row>
    <row r="152" s="2" customFormat="1" ht="16.5" customHeight="1">
      <c r="A152" s="39"/>
      <c r="B152" s="40"/>
      <c r="C152" s="227" t="s">
        <v>225</v>
      </c>
      <c r="D152" s="227" t="s">
        <v>140</v>
      </c>
      <c r="E152" s="228" t="s">
        <v>1060</v>
      </c>
      <c r="F152" s="229" t="s">
        <v>1061</v>
      </c>
      <c r="G152" s="230" t="s">
        <v>353</v>
      </c>
      <c r="H152" s="231">
        <v>4</v>
      </c>
      <c r="I152" s="232"/>
      <c r="J152" s="233">
        <f>ROUND(I152*H152,2)</f>
        <v>0</v>
      </c>
      <c r="K152" s="229" t="s">
        <v>1</v>
      </c>
      <c r="L152" s="45"/>
      <c r="M152" s="234" t="s">
        <v>1</v>
      </c>
      <c r="N152" s="235" t="s">
        <v>41</v>
      </c>
      <c r="O152" s="92"/>
      <c r="P152" s="236">
        <f>O152*H152</f>
        <v>0</v>
      </c>
      <c r="Q152" s="236">
        <v>0</v>
      </c>
      <c r="R152" s="236">
        <f>Q152*H152</f>
        <v>0</v>
      </c>
      <c r="S152" s="236">
        <v>0</v>
      </c>
      <c r="T152" s="237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8" t="s">
        <v>145</v>
      </c>
      <c r="AT152" s="238" t="s">
        <v>140</v>
      </c>
      <c r="AU152" s="238" t="s">
        <v>85</v>
      </c>
      <c r="AY152" s="18" t="s">
        <v>137</v>
      </c>
      <c r="BE152" s="239">
        <f>IF(N152="základní",J152,0)</f>
        <v>0</v>
      </c>
      <c r="BF152" s="239">
        <f>IF(N152="snížená",J152,0)</f>
        <v>0</v>
      </c>
      <c r="BG152" s="239">
        <f>IF(N152="zákl. přenesená",J152,0)</f>
        <v>0</v>
      </c>
      <c r="BH152" s="239">
        <f>IF(N152="sníž. přenesená",J152,0)</f>
        <v>0</v>
      </c>
      <c r="BI152" s="239">
        <f>IF(N152="nulová",J152,0)</f>
        <v>0</v>
      </c>
      <c r="BJ152" s="18" t="s">
        <v>83</v>
      </c>
      <c r="BK152" s="239">
        <f>ROUND(I152*H152,2)</f>
        <v>0</v>
      </c>
      <c r="BL152" s="18" t="s">
        <v>145</v>
      </c>
      <c r="BM152" s="238" t="s">
        <v>283</v>
      </c>
    </row>
    <row r="153" s="2" customFormat="1" ht="16.5" customHeight="1">
      <c r="A153" s="39"/>
      <c r="B153" s="40"/>
      <c r="C153" s="227" t="s">
        <v>230</v>
      </c>
      <c r="D153" s="227" t="s">
        <v>140</v>
      </c>
      <c r="E153" s="228" t="s">
        <v>1062</v>
      </c>
      <c r="F153" s="229" t="s">
        <v>1063</v>
      </c>
      <c r="G153" s="230" t="s">
        <v>353</v>
      </c>
      <c r="H153" s="231">
        <v>4</v>
      </c>
      <c r="I153" s="232"/>
      <c r="J153" s="233">
        <f>ROUND(I153*H153,2)</f>
        <v>0</v>
      </c>
      <c r="K153" s="229" t="s">
        <v>1</v>
      </c>
      <c r="L153" s="45"/>
      <c r="M153" s="234" t="s">
        <v>1</v>
      </c>
      <c r="N153" s="235" t="s">
        <v>41</v>
      </c>
      <c r="O153" s="92"/>
      <c r="P153" s="236">
        <f>O153*H153</f>
        <v>0</v>
      </c>
      <c r="Q153" s="236">
        <v>0</v>
      </c>
      <c r="R153" s="236">
        <f>Q153*H153</f>
        <v>0</v>
      </c>
      <c r="S153" s="236">
        <v>0</v>
      </c>
      <c r="T153" s="237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8" t="s">
        <v>145</v>
      </c>
      <c r="AT153" s="238" t="s">
        <v>140</v>
      </c>
      <c r="AU153" s="238" t="s">
        <v>85</v>
      </c>
      <c r="AY153" s="18" t="s">
        <v>137</v>
      </c>
      <c r="BE153" s="239">
        <f>IF(N153="základní",J153,0)</f>
        <v>0</v>
      </c>
      <c r="BF153" s="239">
        <f>IF(N153="snížená",J153,0)</f>
        <v>0</v>
      </c>
      <c r="BG153" s="239">
        <f>IF(N153="zákl. přenesená",J153,0)</f>
        <v>0</v>
      </c>
      <c r="BH153" s="239">
        <f>IF(N153="sníž. přenesená",J153,0)</f>
        <v>0</v>
      </c>
      <c r="BI153" s="239">
        <f>IF(N153="nulová",J153,0)</f>
        <v>0</v>
      </c>
      <c r="BJ153" s="18" t="s">
        <v>83</v>
      </c>
      <c r="BK153" s="239">
        <f>ROUND(I153*H153,2)</f>
        <v>0</v>
      </c>
      <c r="BL153" s="18" t="s">
        <v>145</v>
      </c>
      <c r="BM153" s="238" t="s">
        <v>296</v>
      </c>
    </row>
    <row r="154" s="2" customFormat="1" ht="16.5" customHeight="1">
      <c r="A154" s="39"/>
      <c r="B154" s="40"/>
      <c r="C154" s="227" t="s">
        <v>235</v>
      </c>
      <c r="D154" s="227" t="s">
        <v>140</v>
      </c>
      <c r="E154" s="228" t="s">
        <v>1064</v>
      </c>
      <c r="F154" s="229" t="s">
        <v>1065</v>
      </c>
      <c r="G154" s="230" t="s">
        <v>162</v>
      </c>
      <c r="H154" s="231">
        <v>52</v>
      </c>
      <c r="I154" s="232"/>
      <c r="J154" s="233">
        <f>ROUND(I154*H154,2)</f>
        <v>0</v>
      </c>
      <c r="K154" s="229" t="s">
        <v>1</v>
      </c>
      <c r="L154" s="45"/>
      <c r="M154" s="234" t="s">
        <v>1</v>
      </c>
      <c r="N154" s="235" t="s">
        <v>41</v>
      </c>
      <c r="O154" s="92"/>
      <c r="P154" s="236">
        <f>O154*H154</f>
        <v>0</v>
      </c>
      <c r="Q154" s="236">
        <v>0</v>
      </c>
      <c r="R154" s="236">
        <f>Q154*H154</f>
        <v>0</v>
      </c>
      <c r="S154" s="236">
        <v>0</v>
      </c>
      <c r="T154" s="237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8" t="s">
        <v>145</v>
      </c>
      <c r="AT154" s="238" t="s">
        <v>140</v>
      </c>
      <c r="AU154" s="238" t="s">
        <v>85</v>
      </c>
      <c r="AY154" s="18" t="s">
        <v>137</v>
      </c>
      <c r="BE154" s="239">
        <f>IF(N154="základní",J154,0)</f>
        <v>0</v>
      </c>
      <c r="BF154" s="239">
        <f>IF(N154="snížená",J154,0)</f>
        <v>0</v>
      </c>
      <c r="BG154" s="239">
        <f>IF(N154="zákl. přenesená",J154,0)</f>
        <v>0</v>
      </c>
      <c r="BH154" s="239">
        <f>IF(N154="sníž. přenesená",J154,0)</f>
        <v>0</v>
      </c>
      <c r="BI154" s="239">
        <f>IF(N154="nulová",J154,0)</f>
        <v>0</v>
      </c>
      <c r="BJ154" s="18" t="s">
        <v>83</v>
      </c>
      <c r="BK154" s="239">
        <f>ROUND(I154*H154,2)</f>
        <v>0</v>
      </c>
      <c r="BL154" s="18" t="s">
        <v>145</v>
      </c>
      <c r="BM154" s="238" t="s">
        <v>306</v>
      </c>
    </row>
    <row r="155" s="2" customFormat="1" ht="16.5" customHeight="1">
      <c r="A155" s="39"/>
      <c r="B155" s="40"/>
      <c r="C155" s="227" t="s">
        <v>240</v>
      </c>
      <c r="D155" s="227" t="s">
        <v>140</v>
      </c>
      <c r="E155" s="228" t="s">
        <v>1066</v>
      </c>
      <c r="F155" s="229" t="s">
        <v>1067</v>
      </c>
      <c r="G155" s="230" t="s">
        <v>162</v>
      </c>
      <c r="H155" s="231">
        <v>40</v>
      </c>
      <c r="I155" s="232"/>
      <c r="J155" s="233">
        <f>ROUND(I155*H155,2)</f>
        <v>0</v>
      </c>
      <c r="K155" s="229" t="s">
        <v>1</v>
      </c>
      <c r="L155" s="45"/>
      <c r="M155" s="234" t="s">
        <v>1</v>
      </c>
      <c r="N155" s="235" t="s">
        <v>41</v>
      </c>
      <c r="O155" s="92"/>
      <c r="P155" s="236">
        <f>O155*H155</f>
        <v>0</v>
      </c>
      <c r="Q155" s="236">
        <v>0</v>
      </c>
      <c r="R155" s="236">
        <f>Q155*H155</f>
        <v>0</v>
      </c>
      <c r="S155" s="236">
        <v>0</v>
      </c>
      <c r="T155" s="237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8" t="s">
        <v>145</v>
      </c>
      <c r="AT155" s="238" t="s">
        <v>140</v>
      </c>
      <c r="AU155" s="238" t="s">
        <v>85</v>
      </c>
      <c r="AY155" s="18" t="s">
        <v>137</v>
      </c>
      <c r="BE155" s="239">
        <f>IF(N155="základní",J155,0)</f>
        <v>0</v>
      </c>
      <c r="BF155" s="239">
        <f>IF(N155="snížená",J155,0)</f>
        <v>0</v>
      </c>
      <c r="BG155" s="239">
        <f>IF(N155="zákl. přenesená",J155,0)</f>
        <v>0</v>
      </c>
      <c r="BH155" s="239">
        <f>IF(N155="sníž. přenesená",J155,0)</f>
        <v>0</v>
      </c>
      <c r="BI155" s="239">
        <f>IF(N155="nulová",J155,0)</f>
        <v>0</v>
      </c>
      <c r="BJ155" s="18" t="s">
        <v>83</v>
      </c>
      <c r="BK155" s="239">
        <f>ROUND(I155*H155,2)</f>
        <v>0</v>
      </c>
      <c r="BL155" s="18" t="s">
        <v>145</v>
      </c>
      <c r="BM155" s="238" t="s">
        <v>326</v>
      </c>
    </row>
    <row r="156" s="2" customFormat="1" ht="16.5" customHeight="1">
      <c r="A156" s="39"/>
      <c r="B156" s="40"/>
      <c r="C156" s="227" t="s">
        <v>244</v>
      </c>
      <c r="D156" s="227" t="s">
        <v>140</v>
      </c>
      <c r="E156" s="228" t="s">
        <v>1068</v>
      </c>
      <c r="F156" s="229" t="s">
        <v>1069</v>
      </c>
      <c r="G156" s="230" t="s">
        <v>162</v>
      </c>
      <c r="H156" s="231">
        <v>37</v>
      </c>
      <c r="I156" s="232"/>
      <c r="J156" s="233">
        <f>ROUND(I156*H156,2)</f>
        <v>0</v>
      </c>
      <c r="K156" s="229" t="s">
        <v>1</v>
      </c>
      <c r="L156" s="45"/>
      <c r="M156" s="234" t="s">
        <v>1</v>
      </c>
      <c r="N156" s="235" t="s">
        <v>41</v>
      </c>
      <c r="O156" s="92"/>
      <c r="P156" s="236">
        <f>O156*H156</f>
        <v>0</v>
      </c>
      <c r="Q156" s="236">
        <v>0</v>
      </c>
      <c r="R156" s="236">
        <f>Q156*H156</f>
        <v>0</v>
      </c>
      <c r="S156" s="236">
        <v>0</v>
      </c>
      <c r="T156" s="237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8" t="s">
        <v>145</v>
      </c>
      <c r="AT156" s="238" t="s">
        <v>140</v>
      </c>
      <c r="AU156" s="238" t="s">
        <v>85</v>
      </c>
      <c r="AY156" s="18" t="s">
        <v>137</v>
      </c>
      <c r="BE156" s="239">
        <f>IF(N156="základní",J156,0)</f>
        <v>0</v>
      </c>
      <c r="BF156" s="239">
        <f>IF(N156="snížená",J156,0)</f>
        <v>0</v>
      </c>
      <c r="BG156" s="239">
        <f>IF(N156="zákl. přenesená",J156,0)</f>
        <v>0</v>
      </c>
      <c r="BH156" s="239">
        <f>IF(N156="sníž. přenesená",J156,0)</f>
        <v>0</v>
      </c>
      <c r="BI156" s="239">
        <f>IF(N156="nulová",J156,0)</f>
        <v>0</v>
      </c>
      <c r="BJ156" s="18" t="s">
        <v>83</v>
      </c>
      <c r="BK156" s="239">
        <f>ROUND(I156*H156,2)</f>
        <v>0</v>
      </c>
      <c r="BL156" s="18" t="s">
        <v>145</v>
      </c>
      <c r="BM156" s="238" t="s">
        <v>334</v>
      </c>
    </row>
    <row r="157" s="2" customFormat="1" ht="16.5" customHeight="1">
      <c r="A157" s="39"/>
      <c r="B157" s="40"/>
      <c r="C157" s="227" t="s">
        <v>249</v>
      </c>
      <c r="D157" s="227" t="s">
        <v>140</v>
      </c>
      <c r="E157" s="228" t="s">
        <v>1070</v>
      </c>
      <c r="F157" s="229" t="s">
        <v>1071</v>
      </c>
      <c r="G157" s="230" t="s">
        <v>162</v>
      </c>
      <c r="H157" s="231">
        <v>20</v>
      </c>
      <c r="I157" s="232"/>
      <c r="J157" s="233">
        <f>ROUND(I157*H157,2)</f>
        <v>0</v>
      </c>
      <c r="K157" s="229" t="s">
        <v>1</v>
      </c>
      <c r="L157" s="45"/>
      <c r="M157" s="234" t="s">
        <v>1</v>
      </c>
      <c r="N157" s="235" t="s">
        <v>41</v>
      </c>
      <c r="O157" s="92"/>
      <c r="P157" s="236">
        <f>O157*H157</f>
        <v>0</v>
      </c>
      <c r="Q157" s="236">
        <v>0</v>
      </c>
      <c r="R157" s="236">
        <f>Q157*H157</f>
        <v>0</v>
      </c>
      <c r="S157" s="236">
        <v>0</v>
      </c>
      <c r="T157" s="237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8" t="s">
        <v>145</v>
      </c>
      <c r="AT157" s="238" t="s">
        <v>140</v>
      </c>
      <c r="AU157" s="238" t="s">
        <v>85</v>
      </c>
      <c r="AY157" s="18" t="s">
        <v>137</v>
      </c>
      <c r="BE157" s="239">
        <f>IF(N157="základní",J157,0)</f>
        <v>0</v>
      </c>
      <c r="BF157" s="239">
        <f>IF(N157="snížená",J157,0)</f>
        <v>0</v>
      </c>
      <c r="BG157" s="239">
        <f>IF(N157="zákl. přenesená",J157,0)</f>
        <v>0</v>
      </c>
      <c r="BH157" s="239">
        <f>IF(N157="sníž. přenesená",J157,0)</f>
        <v>0</v>
      </c>
      <c r="BI157" s="239">
        <f>IF(N157="nulová",J157,0)</f>
        <v>0</v>
      </c>
      <c r="BJ157" s="18" t="s">
        <v>83</v>
      </c>
      <c r="BK157" s="239">
        <f>ROUND(I157*H157,2)</f>
        <v>0</v>
      </c>
      <c r="BL157" s="18" t="s">
        <v>145</v>
      </c>
      <c r="BM157" s="238" t="s">
        <v>344</v>
      </c>
    </row>
    <row r="158" s="2" customFormat="1" ht="16.5" customHeight="1">
      <c r="A158" s="39"/>
      <c r="B158" s="40"/>
      <c r="C158" s="227" t="s">
        <v>7</v>
      </c>
      <c r="D158" s="227" t="s">
        <v>140</v>
      </c>
      <c r="E158" s="228" t="s">
        <v>1072</v>
      </c>
      <c r="F158" s="229" t="s">
        <v>1073</v>
      </c>
      <c r="G158" s="230" t="s">
        <v>353</v>
      </c>
      <c r="H158" s="231">
        <v>10</v>
      </c>
      <c r="I158" s="232"/>
      <c r="J158" s="233">
        <f>ROUND(I158*H158,2)</f>
        <v>0</v>
      </c>
      <c r="K158" s="229" t="s">
        <v>1</v>
      </c>
      <c r="L158" s="45"/>
      <c r="M158" s="234" t="s">
        <v>1</v>
      </c>
      <c r="N158" s="235" t="s">
        <v>41</v>
      </c>
      <c r="O158" s="92"/>
      <c r="P158" s="236">
        <f>O158*H158</f>
        <v>0</v>
      </c>
      <c r="Q158" s="236">
        <v>0</v>
      </c>
      <c r="R158" s="236">
        <f>Q158*H158</f>
        <v>0</v>
      </c>
      <c r="S158" s="236">
        <v>0</v>
      </c>
      <c r="T158" s="237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8" t="s">
        <v>145</v>
      </c>
      <c r="AT158" s="238" t="s">
        <v>140</v>
      </c>
      <c r="AU158" s="238" t="s">
        <v>85</v>
      </c>
      <c r="AY158" s="18" t="s">
        <v>137</v>
      </c>
      <c r="BE158" s="239">
        <f>IF(N158="základní",J158,0)</f>
        <v>0</v>
      </c>
      <c r="BF158" s="239">
        <f>IF(N158="snížená",J158,0)</f>
        <v>0</v>
      </c>
      <c r="BG158" s="239">
        <f>IF(N158="zákl. přenesená",J158,0)</f>
        <v>0</v>
      </c>
      <c r="BH158" s="239">
        <f>IF(N158="sníž. přenesená",J158,0)</f>
        <v>0</v>
      </c>
      <c r="BI158" s="239">
        <f>IF(N158="nulová",J158,0)</f>
        <v>0</v>
      </c>
      <c r="BJ158" s="18" t="s">
        <v>83</v>
      </c>
      <c r="BK158" s="239">
        <f>ROUND(I158*H158,2)</f>
        <v>0</v>
      </c>
      <c r="BL158" s="18" t="s">
        <v>145</v>
      </c>
      <c r="BM158" s="238" t="s">
        <v>355</v>
      </c>
    </row>
    <row r="159" s="2" customFormat="1" ht="16.5" customHeight="1">
      <c r="A159" s="39"/>
      <c r="B159" s="40"/>
      <c r="C159" s="227" t="s">
        <v>257</v>
      </c>
      <c r="D159" s="227" t="s">
        <v>140</v>
      </c>
      <c r="E159" s="228" t="s">
        <v>1074</v>
      </c>
      <c r="F159" s="229" t="s">
        <v>1075</v>
      </c>
      <c r="G159" s="230" t="s">
        <v>353</v>
      </c>
      <c r="H159" s="231">
        <v>10</v>
      </c>
      <c r="I159" s="232"/>
      <c r="J159" s="233">
        <f>ROUND(I159*H159,2)</f>
        <v>0</v>
      </c>
      <c r="K159" s="229" t="s">
        <v>1</v>
      </c>
      <c r="L159" s="45"/>
      <c r="M159" s="234" t="s">
        <v>1</v>
      </c>
      <c r="N159" s="235" t="s">
        <v>41</v>
      </c>
      <c r="O159" s="92"/>
      <c r="P159" s="236">
        <f>O159*H159</f>
        <v>0</v>
      </c>
      <c r="Q159" s="236">
        <v>0</v>
      </c>
      <c r="R159" s="236">
        <f>Q159*H159</f>
        <v>0</v>
      </c>
      <c r="S159" s="236">
        <v>0</v>
      </c>
      <c r="T159" s="237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8" t="s">
        <v>145</v>
      </c>
      <c r="AT159" s="238" t="s">
        <v>140</v>
      </c>
      <c r="AU159" s="238" t="s">
        <v>85</v>
      </c>
      <c r="AY159" s="18" t="s">
        <v>137</v>
      </c>
      <c r="BE159" s="239">
        <f>IF(N159="základní",J159,0)</f>
        <v>0</v>
      </c>
      <c r="BF159" s="239">
        <f>IF(N159="snížená",J159,0)</f>
        <v>0</v>
      </c>
      <c r="BG159" s="239">
        <f>IF(N159="zákl. přenesená",J159,0)</f>
        <v>0</v>
      </c>
      <c r="BH159" s="239">
        <f>IF(N159="sníž. přenesená",J159,0)</f>
        <v>0</v>
      </c>
      <c r="BI159" s="239">
        <f>IF(N159="nulová",J159,0)</f>
        <v>0</v>
      </c>
      <c r="BJ159" s="18" t="s">
        <v>83</v>
      </c>
      <c r="BK159" s="239">
        <f>ROUND(I159*H159,2)</f>
        <v>0</v>
      </c>
      <c r="BL159" s="18" t="s">
        <v>145</v>
      </c>
      <c r="BM159" s="238" t="s">
        <v>365</v>
      </c>
    </row>
    <row r="160" s="2" customFormat="1" ht="16.5" customHeight="1">
      <c r="A160" s="39"/>
      <c r="B160" s="40"/>
      <c r="C160" s="227" t="s">
        <v>261</v>
      </c>
      <c r="D160" s="227" t="s">
        <v>140</v>
      </c>
      <c r="E160" s="228" t="s">
        <v>1076</v>
      </c>
      <c r="F160" s="229" t="s">
        <v>1077</v>
      </c>
      <c r="G160" s="230" t="s">
        <v>353</v>
      </c>
      <c r="H160" s="231">
        <v>5</v>
      </c>
      <c r="I160" s="232"/>
      <c r="J160" s="233">
        <f>ROUND(I160*H160,2)</f>
        <v>0</v>
      </c>
      <c r="K160" s="229" t="s">
        <v>1</v>
      </c>
      <c r="L160" s="45"/>
      <c r="M160" s="234" t="s">
        <v>1</v>
      </c>
      <c r="N160" s="235" t="s">
        <v>41</v>
      </c>
      <c r="O160" s="92"/>
      <c r="P160" s="236">
        <f>O160*H160</f>
        <v>0</v>
      </c>
      <c r="Q160" s="236">
        <v>0</v>
      </c>
      <c r="R160" s="236">
        <f>Q160*H160</f>
        <v>0</v>
      </c>
      <c r="S160" s="236">
        <v>0</v>
      </c>
      <c r="T160" s="237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8" t="s">
        <v>145</v>
      </c>
      <c r="AT160" s="238" t="s">
        <v>140</v>
      </c>
      <c r="AU160" s="238" t="s">
        <v>85</v>
      </c>
      <c r="AY160" s="18" t="s">
        <v>137</v>
      </c>
      <c r="BE160" s="239">
        <f>IF(N160="základní",J160,0)</f>
        <v>0</v>
      </c>
      <c r="BF160" s="239">
        <f>IF(N160="snížená",J160,0)</f>
        <v>0</v>
      </c>
      <c r="BG160" s="239">
        <f>IF(N160="zákl. přenesená",J160,0)</f>
        <v>0</v>
      </c>
      <c r="BH160" s="239">
        <f>IF(N160="sníž. přenesená",J160,0)</f>
        <v>0</v>
      </c>
      <c r="BI160" s="239">
        <f>IF(N160="nulová",J160,0)</f>
        <v>0</v>
      </c>
      <c r="BJ160" s="18" t="s">
        <v>83</v>
      </c>
      <c r="BK160" s="239">
        <f>ROUND(I160*H160,2)</f>
        <v>0</v>
      </c>
      <c r="BL160" s="18" t="s">
        <v>145</v>
      </c>
      <c r="BM160" s="238" t="s">
        <v>375</v>
      </c>
    </row>
    <row r="161" s="2" customFormat="1" ht="16.5" customHeight="1">
      <c r="A161" s="39"/>
      <c r="B161" s="40"/>
      <c r="C161" s="227" t="s">
        <v>266</v>
      </c>
      <c r="D161" s="227" t="s">
        <v>140</v>
      </c>
      <c r="E161" s="228" t="s">
        <v>1078</v>
      </c>
      <c r="F161" s="229" t="s">
        <v>1079</v>
      </c>
      <c r="G161" s="230" t="s">
        <v>353</v>
      </c>
      <c r="H161" s="231">
        <v>8</v>
      </c>
      <c r="I161" s="232"/>
      <c r="J161" s="233">
        <f>ROUND(I161*H161,2)</f>
        <v>0</v>
      </c>
      <c r="K161" s="229" t="s">
        <v>1</v>
      </c>
      <c r="L161" s="45"/>
      <c r="M161" s="234" t="s">
        <v>1</v>
      </c>
      <c r="N161" s="235" t="s">
        <v>41</v>
      </c>
      <c r="O161" s="92"/>
      <c r="P161" s="236">
        <f>O161*H161</f>
        <v>0</v>
      </c>
      <c r="Q161" s="236">
        <v>0</v>
      </c>
      <c r="R161" s="236">
        <f>Q161*H161</f>
        <v>0</v>
      </c>
      <c r="S161" s="236">
        <v>0</v>
      </c>
      <c r="T161" s="237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8" t="s">
        <v>145</v>
      </c>
      <c r="AT161" s="238" t="s">
        <v>140</v>
      </c>
      <c r="AU161" s="238" t="s">
        <v>85</v>
      </c>
      <c r="AY161" s="18" t="s">
        <v>137</v>
      </c>
      <c r="BE161" s="239">
        <f>IF(N161="základní",J161,0)</f>
        <v>0</v>
      </c>
      <c r="BF161" s="239">
        <f>IF(N161="snížená",J161,0)</f>
        <v>0</v>
      </c>
      <c r="BG161" s="239">
        <f>IF(N161="zákl. přenesená",J161,0)</f>
        <v>0</v>
      </c>
      <c r="BH161" s="239">
        <f>IF(N161="sníž. přenesená",J161,0)</f>
        <v>0</v>
      </c>
      <c r="BI161" s="239">
        <f>IF(N161="nulová",J161,0)</f>
        <v>0</v>
      </c>
      <c r="BJ161" s="18" t="s">
        <v>83</v>
      </c>
      <c r="BK161" s="239">
        <f>ROUND(I161*H161,2)</f>
        <v>0</v>
      </c>
      <c r="BL161" s="18" t="s">
        <v>145</v>
      </c>
      <c r="BM161" s="238" t="s">
        <v>383</v>
      </c>
    </row>
    <row r="162" s="2" customFormat="1" ht="16.5" customHeight="1">
      <c r="A162" s="39"/>
      <c r="B162" s="40"/>
      <c r="C162" s="227" t="s">
        <v>270</v>
      </c>
      <c r="D162" s="227" t="s">
        <v>140</v>
      </c>
      <c r="E162" s="228" t="s">
        <v>1080</v>
      </c>
      <c r="F162" s="229" t="s">
        <v>1081</v>
      </c>
      <c r="G162" s="230" t="s">
        <v>353</v>
      </c>
      <c r="H162" s="231">
        <v>4</v>
      </c>
      <c r="I162" s="232"/>
      <c r="J162" s="233">
        <f>ROUND(I162*H162,2)</f>
        <v>0</v>
      </c>
      <c r="K162" s="229" t="s">
        <v>1</v>
      </c>
      <c r="L162" s="45"/>
      <c r="M162" s="234" t="s">
        <v>1</v>
      </c>
      <c r="N162" s="235" t="s">
        <v>41</v>
      </c>
      <c r="O162" s="92"/>
      <c r="P162" s="236">
        <f>O162*H162</f>
        <v>0</v>
      </c>
      <c r="Q162" s="236">
        <v>0</v>
      </c>
      <c r="R162" s="236">
        <f>Q162*H162</f>
        <v>0</v>
      </c>
      <c r="S162" s="236">
        <v>0</v>
      </c>
      <c r="T162" s="237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8" t="s">
        <v>145</v>
      </c>
      <c r="AT162" s="238" t="s">
        <v>140</v>
      </c>
      <c r="AU162" s="238" t="s">
        <v>85</v>
      </c>
      <c r="AY162" s="18" t="s">
        <v>137</v>
      </c>
      <c r="BE162" s="239">
        <f>IF(N162="základní",J162,0)</f>
        <v>0</v>
      </c>
      <c r="BF162" s="239">
        <f>IF(N162="snížená",J162,0)</f>
        <v>0</v>
      </c>
      <c r="BG162" s="239">
        <f>IF(N162="zákl. přenesená",J162,0)</f>
        <v>0</v>
      </c>
      <c r="BH162" s="239">
        <f>IF(N162="sníž. přenesená",J162,0)</f>
        <v>0</v>
      </c>
      <c r="BI162" s="239">
        <f>IF(N162="nulová",J162,0)</f>
        <v>0</v>
      </c>
      <c r="BJ162" s="18" t="s">
        <v>83</v>
      </c>
      <c r="BK162" s="239">
        <f>ROUND(I162*H162,2)</f>
        <v>0</v>
      </c>
      <c r="BL162" s="18" t="s">
        <v>145</v>
      </c>
      <c r="BM162" s="238" t="s">
        <v>391</v>
      </c>
    </row>
    <row r="163" s="2" customFormat="1" ht="16.5" customHeight="1">
      <c r="A163" s="39"/>
      <c r="B163" s="40"/>
      <c r="C163" s="227" t="s">
        <v>273</v>
      </c>
      <c r="D163" s="227" t="s">
        <v>140</v>
      </c>
      <c r="E163" s="228" t="s">
        <v>1082</v>
      </c>
      <c r="F163" s="229" t="s">
        <v>1083</v>
      </c>
      <c r="G163" s="230" t="s">
        <v>353</v>
      </c>
      <c r="H163" s="231">
        <v>3</v>
      </c>
      <c r="I163" s="232"/>
      <c r="J163" s="233">
        <f>ROUND(I163*H163,2)</f>
        <v>0</v>
      </c>
      <c r="K163" s="229" t="s">
        <v>1</v>
      </c>
      <c r="L163" s="45"/>
      <c r="M163" s="234" t="s">
        <v>1</v>
      </c>
      <c r="N163" s="235" t="s">
        <v>41</v>
      </c>
      <c r="O163" s="92"/>
      <c r="P163" s="236">
        <f>O163*H163</f>
        <v>0</v>
      </c>
      <c r="Q163" s="236">
        <v>0</v>
      </c>
      <c r="R163" s="236">
        <f>Q163*H163</f>
        <v>0</v>
      </c>
      <c r="S163" s="236">
        <v>0</v>
      </c>
      <c r="T163" s="237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8" t="s">
        <v>145</v>
      </c>
      <c r="AT163" s="238" t="s">
        <v>140</v>
      </c>
      <c r="AU163" s="238" t="s">
        <v>85</v>
      </c>
      <c r="AY163" s="18" t="s">
        <v>137</v>
      </c>
      <c r="BE163" s="239">
        <f>IF(N163="základní",J163,0)</f>
        <v>0</v>
      </c>
      <c r="BF163" s="239">
        <f>IF(N163="snížená",J163,0)</f>
        <v>0</v>
      </c>
      <c r="BG163" s="239">
        <f>IF(N163="zákl. přenesená",J163,0)</f>
        <v>0</v>
      </c>
      <c r="BH163" s="239">
        <f>IF(N163="sníž. přenesená",J163,0)</f>
        <v>0</v>
      </c>
      <c r="BI163" s="239">
        <f>IF(N163="nulová",J163,0)</f>
        <v>0</v>
      </c>
      <c r="BJ163" s="18" t="s">
        <v>83</v>
      </c>
      <c r="BK163" s="239">
        <f>ROUND(I163*H163,2)</f>
        <v>0</v>
      </c>
      <c r="BL163" s="18" t="s">
        <v>145</v>
      </c>
      <c r="BM163" s="238" t="s">
        <v>399</v>
      </c>
    </row>
    <row r="164" s="2" customFormat="1" ht="16.5" customHeight="1">
      <c r="A164" s="39"/>
      <c r="B164" s="40"/>
      <c r="C164" s="227" t="s">
        <v>278</v>
      </c>
      <c r="D164" s="227" t="s">
        <v>140</v>
      </c>
      <c r="E164" s="228" t="s">
        <v>1084</v>
      </c>
      <c r="F164" s="229" t="s">
        <v>1085</v>
      </c>
      <c r="G164" s="230" t="s">
        <v>353</v>
      </c>
      <c r="H164" s="231">
        <v>4</v>
      </c>
      <c r="I164" s="232"/>
      <c r="J164" s="233">
        <f>ROUND(I164*H164,2)</f>
        <v>0</v>
      </c>
      <c r="K164" s="229" t="s">
        <v>1</v>
      </c>
      <c r="L164" s="45"/>
      <c r="M164" s="234" t="s">
        <v>1</v>
      </c>
      <c r="N164" s="235" t="s">
        <v>41</v>
      </c>
      <c r="O164" s="92"/>
      <c r="P164" s="236">
        <f>O164*H164</f>
        <v>0</v>
      </c>
      <c r="Q164" s="236">
        <v>0</v>
      </c>
      <c r="R164" s="236">
        <f>Q164*H164</f>
        <v>0</v>
      </c>
      <c r="S164" s="236">
        <v>0</v>
      </c>
      <c r="T164" s="237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8" t="s">
        <v>145</v>
      </c>
      <c r="AT164" s="238" t="s">
        <v>140</v>
      </c>
      <c r="AU164" s="238" t="s">
        <v>85</v>
      </c>
      <c r="AY164" s="18" t="s">
        <v>137</v>
      </c>
      <c r="BE164" s="239">
        <f>IF(N164="základní",J164,0)</f>
        <v>0</v>
      </c>
      <c r="BF164" s="239">
        <f>IF(N164="snížená",J164,0)</f>
        <v>0</v>
      </c>
      <c r="BG164" s="239">
        <f>IF(N164="zákl. přenesená",J164,0)</f>
        <v>0</v>
      </c>
      <c r="BH164" s="239">
        <f>IF(N164="sníž. přenesená",J164,0)</f>
        <v>0</v>
      </c>
      <c r="BI164" s="239">
        <f>IF(N164="nulová",J164,0)</f>
        <v>0</v>
      </c>
      <c r="BJ164" s="18" t="s">
        <v>83</v>
      </c>
      <c r="BK164" s="239">
        <f>ROUND(I164*H164,2)</f>
        <v>0</v>
      </c>
      <c r="BL164" s="18" t="s">
        <v>145</v>
      </c>
      <c r="BM164" s="238" t="s">
        <v>410</v>
      </c>
    </row>
    <row r="165" s="2" customFormat="1" ht="16.5" customHeight="1">
      <c r="A165" s="39"/>
      <c r="B165" s="40"/>
      <c r="C165" s="227" t="s">
        <v>283</v>
      </c>
      <c r="D165" s="227" t="s">
        <v>140</v>
      </c>
      <c r="E165" s="228" t="s">
        <v>1086</v>
      </c>
      <c r="F165" s="229" t="s">
        <v>1087</v>
      </c>
      <c r="G165" s="230" t="s">
        <v>353</v>
      </c>
      <c r="H165" s="231">
        <v>33</v>
      </c>
      <c r="I165" s="232"/>
      <c r="J165" s="233">
        <f>ROUND(I165*H165,2)</f>
        <v>0</v>
      </c>
      <c r="K165" s="229" t="s">
        <v>1</v>
      </c>
      <c r="L165" s="45"/>
      <c r="M165" s="234" t="s">
        <v>1</v>
      </c>
      <c r="N165" s="235" t="s">
        <v>41</v>
      </c>
      <c r="O165" s="92"/>
      <c r="P165" s="236">
        <f>O165*H165</f>
        <v>0</v>
      </c>
      <c r="Q165" s="236">
        <v>0</v>
      </c>
      <c r="R165" s="236">
        <f>Q165*H165</f>
        <v>0</v>
      </c>
      <c r="S165" s="236">
        <v>0</v>
      </c>
      <c r="T165" s="237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8" t="s">
        <v>145</v>
      </c>
      <c r="AT165" s="238" t="s">
        <v>140</v>
      </c>
      <c r="AU165" s="238" t="s">
        <v>85</v>
      </c>
      <c r="AY165" s="18" t="s">
        <v>137</v>
      </c>
      <c r="BE165" s="239">
        <f>IF(N165="základní",J165,0)</f>
        <v>0</v>
      </c>
      <c r="BF165" s="239">
        <f>IF(N165="snížená",J165,0)</f>
        <v>0</v>
      </c>
      <c r="BG165" s="239">
        <f>IF(N165="zákl. přenesená",J165,0)</f>
        <v>0</v>
      </c>
      <c r="BH165" s="239">
        <f>IF(N165="sníž. přenesená",J165,0)</f>
        <v>0</v>
      </c>
      <c r="BI165" s="239">
        <f>IF(N165="nulová",J165,0)</f>
        <v>0</v>
      </c>
      <c r="BJ165" s="18" t="s">
        <v>83</v>
      </c>
      <c r="BK165" s="239">
        <f>ROUND(I165*H165,2)</f>
        <v>0</v>
      </c>
      <c r="BL165" s="18" t="s">
        <v>145</v>
      </c>
      <c r="BM165" s="238" t="s">
        <v>422</v>
      </c>
    </row>
    <row r="166" s="2" customFormat="1" ht="16.5" customHeight="1">
      <c r="A166" s="39"/>
      <c r="B166" s="40"/>
      <c r="C166" s="227" t="s">
        <v>292</v>
      </c>
      <c r="D166" s="227" t="s">
        <v>140</v>
      </c>
      <c r="E166" s="228" t="s">
        <v>1088</v>
      </c>
      <c r="F166" s="229" t="s">
        <v>1089</v>
      </c>
      <c r="G166" s="230" t="s">
        <v>353</v>
      </c>
      <c r="H166" s="231">
        <v>63</v>
      </c>
      <c r="I166" s="232"/>
      <c r="J166" s="233">
        <f>ROUND(I166*H166,2)</f>
        <v>0</v>
      </c>
      <c r="K166" s="229" t="s">
        <v>1</v>
      </c>
      <c r="L166" s="45"/>
      <c r="M166" s="234" t="s">
        <v>1</v>
      </c>
      <c r="N166" s="235" t="s">
        <v>41</v>
      </c>
      <c r="O166" s="92"/>
      <c r="P166" s="236">
        <f>O166*H166</f>
        <v>0</v>
      </c>
      <c r="Q166" s="236">
        <v>0</v>
      </c>
      <c r="R166" s="236">
        <f>Q166*H166</f>
        <v>0</v>
      </c>
      <c r="S166" s="236">
        <v>0</v>
      </c>
      <c r="T166" s="237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8" t="s">
        <v>145</v>
      </c>
      <c r="AT166" s="238" t="s">
        <v>140</v>
      </c>
      <c r="AU166" s="238" t="s">
        <v>85</v>
      </c>
      <c r="AY166" s="18" t="s">
        <v>137</v>
      </c>
      <c r="BE166" s="239">
        <f>IF(N166="základní",J166,0)</f>
        <v>0</v>
      </c>
      <c r="BF166" s="239">
        <f>IF(N166="snížená",J166,0)</f>
        <v>0</v>
      </c>
      <c r="BG166" s="239">
        <f>IF(N166="zákl. přenesená",J166,0)</f>
        <v>0</v>
      </c>
      <c r="BH166" s="239">
        <f>IF(N166="sníž. přenesená",J166,0)</f>
        <v>0</v>
      </c>
      <c r="BI166" s="239">
        <f>IF(N166="nulová",J166,0)</f>
        <v>0</v>
      </c>
      <c r="BJ166" s="18" t="s">
        <v>83</v>
      </c>
      <c r="BK166" s="239">
        <f>ROUND(I166*H166,2)</f>
        <v>0</v>
      </c>
      <c r="BL166" s="18" t="s">
        <v>145</v>
      </c>
      <c r="BM166" s="238" t="s">
        <v>435</v>
      </c>
    </row>
    <row r="167" s="2" customFormat="1" ht="16.5" customHeight="1">
      <c r="A167" s="39"/>
      <c r="B167" s="40"/>
      <c r="C167" s="227" t="s">
        <v>296</v>
      </c>
      <c r="D167" s="227" t="s">
        <v>140</v>
      </c>
      <c r="E167" s="228" t="s">
        <v>1090</v>
      </c>
      <c r="F167" s="229" t="s">
        <v>1091</v>
      </c>
      <c r="G167" s="230" t="s">
        <v>353</v>
      </c>
      <c r="H167" s="231">
        <v>2</v>
      </c>
      <c r="I167" s="232"/>
      <c r="J167" s="233">
        <f>ROUND(I167*H167,2)</f>
        <v>0</v>
      </c>
      <c r="K167" s="229" t="s">
        <v>1</v>
      </c>
      <c r="L167" s="45"/>
      <c r="M167" s="234" t="s">
        <v>1</v>
      </c>
      <c r="N167" s="235" t="s">
        <v>41</v>
      </c>
      <c r="O167" s="92"/>
      <c r="P167" s="236">
        <f>O167*H167</f>
        <v>0</v>
      </c>
      <c r="Q167" s="236">
        <v>0</v>
      </c>
      <c r="R167" s="236">
        <f>Q167*H167</f>
        <v>0</v>
      </c>
      <c r="S167" s="236">
        <v>0</v>
      </c>
      <c r="T167" s="237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8" t="s">
        <v>145</v>
      </c>
      <c r="AT167" s="238" t="s">
        <v>140</v>
      </c>
      <c r="AU167" s="238" t="s">
        <v>85</v>
      </c>
      <c r="AY167" s="18" t="s">
        <v>137</v>
      </c>
      <c r="BE167" s="239">
        <f>IF(N167="základní",J167,0)</f>
        <v>0</v>
      </c>
      <c r="BF167" s="239">
        <f>IF(N167="snížená",J167,0)</f>
        <v>0</v>
      </c>
      <c r="BG167" s="239">
        <f>IF(N167="zákl. přenesená",J167,0)</f>
        <v>0</v>
      </c>
      <c r="BH167" s="239">
        <f>IF(N167="sníž. přenesená",J167,0)</f>
        <v>0</v>
      </c>
      <c r="BI167" s="239">
        <f>IF(N167="nulová",J167,0)</f>
        <v>0</v>
      </c>
      <c r="BJ167" s="18" t="s">
        <v>83</v>
      </c>
      <c r="BK167" s="239">
        <f>ROUND(I167*H167,2)</f>
        <v>0</v>
      </c>
      <c r="BL167" s="18" t="s">
        <v>145</v>
      </c>
      <c r="BM167" s="238" t="s">
        <v>444</v>
      </c>
    </row>
    <row r="168" s="2" customFormat="1" ht="21.75" customHeight="1">
      <c r="A168" s="39"/>
      <c r="B168" s="40"/>
      <c r="C168" s="227" t="s">
        <v>301</v>
      </c>
      <c r="D168" s="227" t="s">
        <v>140</v>
      </c>
      <c r="E168" s="228" t="s">
        <v>1092</v>
      </c>
      <c r="F168" s="229" t="s">
        <v>1093</v>
      </c>
      <c r="G168" s="230" t="s">
        <v>353</v>
      </c>
      <c r="H168" s="231">
        <v>125</v>
      </c>
      <c r="I168" s="232"/>
      <c r="J168" s="233">
        <f>ROUND(I168*H168,2)</f>
        <v>0</v>
      </c>
      <c r="K168" s="229" t="s">
        <v>1</v>
      </c>
      <c r="L168" s="45"/>
      <c r="M168" s="234" t="s">
        <v>1</v>
      </c>
      <c r="N168" s="235" t="s">
        <v>41</v>
      </c>
      <c r="O168" s="92"/>
      <c r="P168" s="236">
        <f>O168*H168</f>
        <v>0</v>
      </c>
      <c r="Q168" s="236">
        <v>0</v>
      </c>
      <c r="R168" s="236">
        <f>Q168*H168</f>
        <v>0</v>
      </c>
      <c r="S168" s="236">
        <v>0</v>
      </c>
      <c r="T168" s="237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8" t="s">
        <v>145</v>
      </c>
      <c r="AT168" s="238" t="s">
        <v>140</v>
      </c>
      <c r="AU168" s="238" t="s">
        <v>85</v>
      </c>
      <c r="AY168" s="18" t="s">
        <v>137</v>
      </c>
      <c r="BE168" s="239">
        <f>IF(N168="základní",J168,0)</f>
        <v>0</v>
      </c>
      <c r="BF168" s="239">
        <f>IF(N168="snížená",J168,0)</f>
        <v>0</v>
      </c>
      <c r="BG168" s="239">
        <f>IF(N168="zákl. přenesená",J168,0)</f>
        <v>0</v>
      </c>
      <c r="BH168" s="239">
        <f>IF(N168="sníž. přenesená",J168,0)</f>
        <v>0</v>
      </c>
      <c r="BI168" s="239">
        <f>IF(N168="nulová",J168,0)</f>
        <v>0</v>
      </c>
      <c r="BJ168" s="18" t="s">
        <v>83</v>
      </c>
      <c r="BK168" s="239">
        <f>ROUND(I168*H168,2)</f>
        <v>0</v>
      </c>
      <c r="BL168" s="18" t="s">
        <v>145</v>
      </c>
      <c r="BM168" s="238" t="s">
        <v>455</v>
      </c>
    </row>
    <row r="169" s="2" customFormat="1" ht="16.5" customHeight="1">
      <c r="A169" s="39"/>
      <c r="B169" s="40"/>
      <c r="C169" s="227" t="s">
        <v>306</v>
      </c>
      <c r="D169" s="227" t="s">
        <v>140</v>
      </c>
      <c r="E169" s="228" t="s">
        <v>1094</v>
      </c>
      <c r="F169" s="229" t="s">
        <v>1095</v>
      </c>
      <c r="G169" s="230" t="s">
        <v>353</v>
      </c>
      <c r="H169" s="231">
        <v>2</v>
      </c>
      <c r="I169" s="232"/>
      <c r="J169" s="233">
        <f>ROUND(I169*H169,2)</f>
        <v>0</v>
      </c>
      <c r="K169" s="229" t="s">
        <v>1</v>
      </c>
      <c r="L169" s="45"/>
      <c r="M169" s="234" t="s">
        <v>1</v>
      </c>
      <c r="N169" s="235" t="s">
        <v>41</v>
      </c>
      <c r="O169" s="92"/>
      <c r="P169" s="236">
        <f>O169*H169</f>
        <v>0</v>
      </c>
      <c r="Q169" s="236">
        <v>0</v>
      </c>
      <c r="R169" s="236">
        <f>Q169*H169</f>
        <v>0</v>
      </c>
      <c r="S169" s="236">
        <v>0</v>
      </c>
      <c r="T169" s="237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8" t="s">
        <v>145</v>
      </c>
      <c r="AT169" s="238" t="s">
        <v>140</v>
      </c>
      <c r="AU169" s="238" t="s">
        <v>85</v>
      </c>
      <c r="AY169" s="18" t="s">
        <v>137</v>
      </c>
      <c r="BE169" s="239">
        <f>IF(N169="základní",J169,0)</f>
        <v>0</v>
      </c>
      <c r="BF169" s="239">
        <f>IF(N169="snížená",J169,0)</f>
        <v>0</v>
      </c>
      <c r="BG169" s="239">
        <f>IF(N169="zákl. přenesená",J169,0)</f>
        <v>0</v>
      </c>
      <c r="BH169" s="239">
        <f>IF(N169="sníž. přenesená",J169,0)</f>
        <v>0</v>
      </c>
      <c r="BI169" s="239">
        <f>IF(N169="nulová",J169,0)</f>
        <v>0</v>
      </c>
      <c r="BJ169" s="18" t="s">
        <v>83</v>
      </c>
      <c r="BK169" s="239">
        <f>ROUND(I169*H169,2)</f>
        <v>0</v>
      </c>
      <c r="BL169" s="18" t="s">
        <v>145</v>
      </c>
      <c r="BM169" s="238" t="s">
        <v>468</v>
      </c>
    </row>
    <row r="170" s="12" customFormat="1" ht="22.8" customHeight="1">
      <c r="A170" s="12"/>
      <c r="B170" s="211"/>
      <c r="C170" s="212"/>
      <c r="D170" s="213" t="s">
        <v>75</v>
      </c>
      <c r="E170" s="225" t="s">
        <v>1096</v>
      </c>
      <c r="F170" s="225" t="s">
        <v>1097</v>
      </c>
      <c r="G170" s="212"/>
      <c r="H170" s="212"/>
      <c r="I170" s="215"/>
      <c r="J170" s="226">
        <f>BK170</f>
        <v>0</v>
      </c>
      <c r="K170" s="212"/>
      <c r="L170" s="217"/>
      <c r="M170" s="218"/>
      <c r="N170" s="219"/>
      <c r="O170" s="219"/>
      <c r="P170" s="220">
        <f>SUM(P171:P172)</f>
        <v>0</v>
      </c>
      <c r="Q170" s="219"/>
      <c r="R170" s="220">
        <f>SUM(R171:R172)</f>
        <v>0</v>
      </c>
      <c r="S170" s="219"/>
      <c r="T170" s="221">
        <f>SUM(T171:T172)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22" t="s">
        <v>83</v>
      </c>
      <c r="AT170" s="223" t="s">
        <v>75</v>
      </c>
      <c r="AU170" s="223" t="s">
        <v>83</v>
      </c>
      <c r="AY170" s="222" t="s">
        <v>137</v>
      </c>
      <c r="BK170" s="224">
        <f>SUM(BK171:BK172)</f>
        <v>0</v>
      </c>
    </row>
    <row r="171" s="2" customFormat="1" ht="21.75" customHeight="1">
      <c r="A171" s="39"/>
      <c r="B171" s="40"/>
      <c r="C171" s="227" t="s">
        <v>311</v>
      </c>
      <c r="D171" s="227" t="s">
        <v>140</v>
      </c>
      <c r="E171" s="228" t="s">
        <v>1098</v>
      </c>
      <c r="F171" s="229" t="s">
        <v>1099</v>
      </c>
      <c r="G171" s="230" t="s">
        <v>353</v>
      </c>
      <c r="H171" s="231">
        <v>3</v>
      </c>
      <c r="I171" s="232"/>
      <c r="J171" s="233">
        <f>ROUND(I171*H171,2)</f>
        <v>0</v>
      </c>
      <c r="K171" s="229" t="s">
        <v>1</v>
      </c>
      <c r="L171" s="45"/>
      <c r="M171" s="234" t="s">
        <v>1</v>
      </c>
      <c r="N171" s="235" t="s">
        <v>41</v>
      </c>
      <c r="O171" s="92"/>
      <c r="P171" s="236">
        <f>O171*H171</f>
        <v>0</v>
      </c>
      <c r="Q171" s="236">
        <v>0</v>
      </c>
      <c r="R171" s="236">
        <f>Q171*H171</f>
        <v>0</v>
      </c>
      <c r="S171" s="236">
        <v>0</v>
      </c>
      <c r="T171" s="237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8" t="s">
        <v>145</v>
      </c>
      <c r="AT171" s="238" t="s">
        <v>140</v>
      </c>
      <c r="AU171" s="238" t="s">
        <v>85</v>
      </c>
      <c r="AY171" s="18" t="s">
        <v>137</v>
      </c>
      <c r="BE171" s="239">
        <f>IF(N171="základní",J171,0)</f>
        <v>0</v>
      </c>
      <c r="BF171" s="239">
        <f>IF(N171="snížená",J171,0)</f>
        <v>0</v>
      </c>
      <c r="BG171" s="239">
        <f>IF(N171="zákl. přenesená",J171,0)</f>
        <v>0</v>
      </c>
      <c r="BH171" s="239">
        <f>IF(N171="sníž. přenesená",J171,0)</f>
        <v>0</v>
      </c>
      <c r="BI171" s="239">
        <f>IF(N171="nulová",J171,0)</f>
        <v>0</v>
      </c>
      <c r="BJ171" s="18" t="s">
        <v>83</v>
      </c>
      <c r="BK171" s="239">
        <f>ROUND(I171*H171,2)</f>
        <v>0</v>
      </c>
      <c r="BL171" s="18" t="s">
        <v>145</v>
      </c>
      <c r="BM171" s="238" t="s">
        <v>478</v>
      </c>
    </row>
    <row r="172" s="2" customFormat="1" ht="33" customHeight="1">
      <c r="A172" s="39"/>
      <c r="B172" s="40"/>
      <c r="C172" s="227" t="s">
        <v>326</v>
      </c>
      <c r="D172" s="227" t="s">
        <v>140</v>
      </c>
      <c r="E172" s="228" t="s">
        <v>1100</v>
      </c>
      <c r="F172" s="229" t="s">
        <v>1101</v>
      </c>
      <c r="G172" s="230" t="s">
        <v>353</v>
      </c>
      <c r="H172" s="231">
        <v>1</v>
      </c>
      <c r="I172" s="232"/>
      <c r="J172" s="233">
        <f>ROUND(I172*H172,2)</f>
        <v>0</v>
      </c>
      <c r="K172" s="229" t="s">
        <v>1</v>
      </c>
      <c r="L172" s="45"/>
      <c r="M172" s="234" t="s">
        <v>1</v>
      </c>
      <c r="N172" s="235" t="s">
        <v>41</v>
      </c>
      <c r="O172" s="92"/>
      <c r="P172" s="236">
        <f>O172*H172</f>
        <v>0</v>
      </c>
      <c r="Q172" s="236">
        <v>0</v>
      </c>
      <c r="R172" s="236">
        <f>Q172*H172</f>
        <v>0</v>
      </c>
      <c r="S172" s="236">
        <v>0</v>
      </c>
      <c r="T172" s="237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8" t="s">
        <v>145</v>
      </c>
      <c r="AT172" s="238" t="s">
        <v>140</v>
      </c>
      <c r="AU172" s="238" t="s">
        <v>85</v>
      </c>
      <c r="AY172" s="18" t="s">
        <v>137</v>
      </c>
      <c r="BE172" s="239">
        <f>IF(N172="základní",J172,0)</f>
        <v>0</v>
      </c>
      <c r="BF172" s="239">
        <f>IF(N172="snížená",J172,0)</f>
        <v>0</v>
      </c>
      <c r="BG172" s="239">
        <f>IF(N172="zákl. přenesená",J172,0)</f>
        <v>0</v>
      </c>
      <c r="BH172" s="239">
        <f>IF(N172="sníž. přenesená",J172,0)</f>
        <v>0</v>
      </c>
      <c r="BI172" s="239">
        <f>IF(N172="nulová",J172,0)</f>
        <v>0</v>
      </c>
      <c r="BJ172" s="18" t="s">
        <v>83</v>
      </c>
      <c r="BK172" s="239">
        <f>ROUND(I172*H172,2)</f>
        <v>0</v>
      </c>
      <c r="BL172" s="18" t="s">
        <v>145</v>
      </c>
      <c r="BM172" s="238" t="s">
        <v>487</v>
      </c>
    </row>
    <row r="173" s="12" customFormat="1" ht="22.8" customHeight="1">
      <c r="A173" s="12"/>
      <c r="B173" s="211"/>
      <c r="C173" s="212"/>
      <c r="D173" s="213" t="s">
        <v>75</v>
      </c>
      <c r="E173" s="225" t="s">
        <v>1102</v>
      </c>
      <c r="F173" s="225" t="s">
        <v>1103</v>
      </c>
      <c r="G173" s="212"/>
      <c r="H173" s="212"/>
      <c r="I173" s="215"/>
      <c r="J173" s="226">
        <f>BK173</f>
        <v>0</v>
      </c>
      <c r="K173" s="212"/>
      <c r="L173" s="217"/>
      <c r="M173" s="218"/>
      <c r="N173" s="219"/>
      <c r="O173" s="219"/>
      <c r="P173" s="220">
        <f>SUM(P174:P189)</f>
        <v>0</v>
      </c>
      <c r="Q173" s="219"/>
      <c r="R173" s="220">
        <f>SUM(R174:R189)</f>
        <v>0</v>
      </c>
      <c r="S173" s="219"/>
      <c r="T173" s="221">
        <f>SUM(T174:T189)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22" t="s">
        <v>83</v>
      </c>
      <c r="AT173" s="223" t="s">
        <v>75</v>
      </c>
      <c r="AU173" s="223" t="s">
        <v>83</v>
      </c>
      <c r="AY173" s="222" t="s">
        <v>137</v>
      </c>
      <c r="BK173" s="224">
        <f>SUM(BK174:BK189)</f>
        <v>0</v>
      </c>
    </row>
    <row r="174" s="2" customFormat="1" ht="16.5" customHeight="1">
      <c r="A174" s="39"/>
      <c r="B174" s="40"/>
      <c r="C174" s="227" t="s">
        <v>330</v>
      </c>
      <c r="D174" s="227" t="s">
        <v>140</v>
      </c>
      <c r="E174" s="228" t="s">
        <v>1104</v>
      </c>
      <c r="F174" s="229" t="s">
        <v>1105</v>
      </c>
      <c r="G174" s="230" t="s">
        <v>363</v>
      </c>
      <c r="H174" s="231">
        <v>10</v>
      </c>
      <c r="I174" s="232"/>
      <c r="J174" s="233">
        <f>ROUND(I174*H174,2)</f>
        <v>0</v>
      </c>
      <c r="K174" s="229" t="s">
        <v>1</v>
      </c>
      <c r="L174" s="45"/>
      <c r="M174" s="234" t="s">
        <v>1</v>
      </c>
      <c r="N174" s="235" t="s">
        <v>41</v>
      </c>
      <c r="O174" s="92"/>
      <c r="P174" s="236">
        <f>O174*H174</f>
        <v>0</v>
      </c>
      <c r="Q174" s="236">
        <v>0</v>
      </c>
      <c r="R174" s="236">
        <f>Q174*H174</f>
        <v>0</v>
      </c>
      <c r="S174" s="236">
        <v>0</v>
      </c>
      <c r="T174" s="237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8" t="s">
        <v>145</v>
      </c>
      <c r="AT174" s="238" t="s">
        <v>140</v>
      </c>
      <c r="AU174" s="238" t="s">
        <v>85</v>
      </c>
      <c r="AY174" s="18" t="s">
        <v>137</v>
      </c>
      <c r="BE174" s="239">
        <f>IF(N174="základní",J174,0)</f>
        <v>0</v>
      </c>
      <c r="BF174" s="239">
        <f>IF(N174="snížená",J174,0)</f>
        <v>0</v>
      </c>
      <c r="BG174" s="239">
        <f>IF(N174="zákl. přenesená",J174,0)</f>
        <v>0</v>
      </c>
      <c r="BH174" s="239">
        <f>IF(N174="sníž. přenesená",J174,0)</f>
        <v>0</v>
      </c>
      <c r="BI174" s="239">
        <f>IF(N174="nulová",J174,0)</f>
        <v>0</v>
      </c>
      <c r="BJ174" s="18" t="s">
        <v>83</v>
      </c>
      <c r="BK174" s="239">
        <f>ROUND(I174*H174,2)</f>
        <v>0</v>
      </c>
      <c r="BL174" s="18" t="s">
        <v>145</v>
      </c>
      <c r="BM174" s="238" t="s">
        <v>499</v>
      </c>
    </row>
    <row r="175" s="2" customFormat="1" ht="16.5" customHeight="1">
      <c r="A175" s="39"/>
      <c r="B175" s="40"/>
      <c r="C175" s="227" t="s">
        <v>334</v>
      </c>
      <c r="D175" s="227" t="s">
        <v>140</v>
      </c>
      <c r="E175" s="228" t="s">
        <v>1106</v>
      </c>
      <c r="F175" s="229" t="s">
        <v>1107</v>
      </c>
      <c r="G175" s="230" t="s">
        <v>363</v>
      </c>
      <c r="H175" s="231">
        <v>10</v>
      </c>
      <c r="I175" s="232"/>
      <c r="J175" s="233">
        <f>ROUND(I175*H175,2)</f>
        <v>0</v>
      </c>
      <c r="K175" s="229" t="s">
        <v>1</v>
      </c>
      <c r="L175" s="45"/>
      <c r="M175" s="234" t="s">
        <v>1</v>
      </c>
      <c r="N175" s="235" t="s">
        <v>41</v>
      </c>
      <c r="O175" s="92"/>
      <c r="P175" s="236">
        <f>O175*H175</f>
        <v>0</v>
      </c>
      <c r="Q175" s="236">
        <v>0</v>
      </c>
      <c r="R175" s="236">
        <f>Q175*H175</f>
        <v>0</v>
      </c>
      <c r="S175" s="236">
        <v>0</v>
      </c>
      <c r="T175" s="237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8" t="s">
        <v>145</v>
      </c>
      <c r="AT175" s="238" t="s">
        <v>140</v>
      </c>
      <c r="AU175" s="238" t="s">
        <v>85</v>
      </c>
      <c r="AY175" s="18" t="s">
        <v>137</v>
      </c>
      <c r="BE175" s="239">
        <f>IF(N175="základní",J175,0)</f>
        <v>0</v>
      </c>
      <c r="BF175" s="239">
        <f>IF(N175="snížená",J175,0)</f>
        <v>0</v>
      </c>
      <c r="BG175" s="239">
        <f>IF(N175="zákl. přenesená",J175,0)</f>
        <v>0</v>
      </c>
      <c r="BH175" s="239">
        <f>IF(N175="sníž. přenesená",J175,0)</f>
        <v>0</v>
      </c>
      <c r="BI175" s="239">
        <f>IF(N175="nulová",J175,0)</f>
        <v>0</v>
      </c>
      <c r="BJ175" s="18" t="s">
        <v>83</v>
      </c>
      <c r="BK175" s="239">
        <f>ROUND(I175*H175,2)</f>
        <v>0</v>
      </c>
      <c r="BL175" s="18" t="s">
        <v>145</v>
      </c>
      <c r="BM175" s="238" t="s">
        <v>510</v>
      </c>
    </row>
    <row r="176" s="2" customFormat="1" ht="16.5" customHeight="1">
      <c r="A176" s="39"/>
      <c r="B176" s="40"/>
      <c r="C176" s="227" t="s">
        <v>339</v>
      </c>
      <c r="D176" s="227" t="s">
        <v>140</v>
      </c>
      <c r="E176" s="228" t="s">
        <v>1108</v>
      </c>
      <c r="F176" s="229" t="s">
        <v>1109</v>
      </c>
      <c r="G176" s="230" t="s">
        <v>363</v>
      </c>
      <c r="H176" s="231">
        <v>2</v>
      </c>
      <c r="I176" s="232"/>
      <c r="J176" s="233">
        <f>ROUND(I176*H176,2)</f>
        <v>0</v>
      </c>
      <c r="K176" s="229" t="s">
        <v>1</v>
      </c>
      <c r="L176" s="45"/>
      <c r="M176" s="234" t="s">
        <v>1</v>
      </c>
      <c r="N176" s="235" t="s">
        <v>41</v>
      </c>
      <c r="O176" s="92"/>
      <c r="P176" s="236">
        <f>O176*H176</f>
        <v>0</v>
      </c>
      <c r="Q176" s="236">
        <v>0</v>
      </c>
      <c r="R176" s="236">
        <f>Q176*H176</f>
        <v>0</v>
      </c>
      <c r="S176" s="236">
        <v>0</v>
      </c>
      <c r="T176" s="237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8" t="s">
        <v>145</v>
      </c>
      <c r="AT176" s="238" t="s">
        <v>140</v>
      </c>
      <c r="AU176" s="238" t="s">
        <v>85</v>
      </c>
      <c r="AY176" s="18" t="s">
        <v>137</v>
      </c>
      <c r="BE176" s="239">
        <f>IF(N176="základní",J176,0)</f>
        <v>0</v>
      </c>
      <c r="BF176" s="239">
        <f>IF(N176="snížená",J176,0)</f>
        <v>0</v>
      </c>
      <c r="BG176" s="239">
        <f>IF(N176="zákl. přenesená",J176,0)</f>
        <v>0</v>
      </c>
      <c r="BH176" s="239">
        <f>IF(N176="sníž. přenesená",J176,0)</f>
        <v>0</v>
      </c>
      <c r="BI176" s="239">
        <f>IF(N176="nulová",J176,0)</f>
        <v>0</v>
      </c>
      <c r="BJ176" s="18" t="s">
        <v>83</v>
      </c>
      <c r="BK176" s="239">
        <f>ROUND(I176*H176,2)</f>
        <v>0</v>
      </c>
      <c r="BL176" s="18" t="s">
        <v>145</v>
      </c>
      <c r="BM176" s="238" t="s">
        <v>521</v>
      </c>
    </row>
    <row r="177" s="2" customFormat="1" ht="16.5" customHeight="1">
      <c r="A177" s="39"/>
      <c r="B177" s="40"/>
      <c r="C177" s="227" t="s">
        <v>344</v>
      </c>
      <c r="D177" s="227" t="s">
        <v>140</v>
      </c>
      <c r="E177" s="228" t="s">
        <v>1110</v>
      </c>
      <c r="F177" s="229" t="s">
        <v>1111</v>
      </c>
      <c r="G177" s="230" t="s">
        <v>363</v>
      </c>
      <c r="H177" s="231">
        <v>2</v>
      </c>
      <c r="I177" s="232"/>
      <c r="J177" s="233">
        <f>ROUND(I177*H177,2)</f>
        <v>0</v>
      </c>
      <c r="K177" s="229" t="s">
        <v>1</v>
      </c>
      <c r="L177" s="45"/>
      <c r="M177" s="234" t="s">
        <v>1</v>
      </c>
      <c r="N177" s="235" t="s">
        <v>41</v>
      </c>
      <c r="O177" s="92"/>
      <c r="P177" s="236">
        <f>O177*H177</f>
        <v>0</v>
      </c>
      <c r="Q177" s="236">
        <v>0</v>
      </c>
      <c r="R177" s="236">
        <f>Q177*H177</f>
        <v>0</v>
      </c>
      <c r="S177" s="236">
        <v>0</v>
      </c>
      <c r="T177" s="237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8" t="s">
        <v>145</v>
      </c>
      <c r="AT177" s="238" t="s">
        <v>140</v>
      </c>
      <c r="AU177" s="238" t="s">
        <v>85</v>
      </c>
      <c r="AY177" s="18" t="s">
        <v>137</v>
      </c>
      <c r="BE177" s="239">
        <f>IF(N177="základní",J177,0)</f>
        <v>0</v>
      </c>
      <c r="BF177" s="239">
        <f>IF(N177="snížená",J177,0)</f>
        <v>0</v>
      </c>
      <c r="BG177" s="239">
        <f>IF(N177="zákl. přenesená",J177,0)</f>
        <v>0</v>
      </c>
      <c r="BH177" s="239">
        <f>IF(N177="sníž. přenesená",J177,0)</f>
        <v>0</v>
      </c>
      <c r="BI177" s="239">
        <f>IF(N177="nulová",J177,0)</f>
        <v>0</v>
      </c>
      <c r="BJ177" s="18" t="s">
        <v>83</v>
      </c>
      <c r="BK177" s="239">
        <f>ROUND(I177*H177,2)</f>
        <v>0</v>
      </c>
      <c r="BL177" s="18" t="s">
        <v>145</v>
      </c>
      <c r="BM177" s="238" t="s">
        <v>533</v>
      </c>
    </row>
    <row r="178" s="2" customFormat="1" ht="16.5" customHeight="1">
      <c r="A178" s="39"/>
      <c r="B178" s="40"/>
      <c r="C178" s="227" t="s">
        <v>350</v>
      </c>
      <c r="D178" s="227" t="s">
        <v>140</v>
      </c>
      <c r="E178" s="228" t="s">
        <v>1112</v>
      </c>
      <c r="F178" s="229" t="s">
        <v>1113</v>
      </c>
      <c r="G178" s="230" t="s">
        <v>363</v>
      </c>
      <c r="H178" s="231">
        <v>50</v>
      </c>
      <c r="I178" s="232"/>
      <c r="J178" s="233">
        <f>ROUND(I178*H178,2)</f>
        <v>0</v>
      </c>
      <c r="K178" s="229" t="s">
        <v>1</v>
      </c>
      <c r="L178" s="45"/>
      <c r="M178" s="234" t="s">
        <v>1</v>
      </c>
      <c r="N178" s="235" t="s">
        <v>41</v>
      </c>
      <c r="O178" s="92"/>
      <c r="P178" s="236">
        <f>O178*H178</f>
        <v>0</v>
      </c>
      <c r="Q178" s="236">
        <v>0</v>
      </c>
      <c r="R178" s="236">
        <f>Q178*H178</f>
        <v>0</v>
      </c>
      <c r="S178" s="236">
        <v>0</v>
      </c>
      <c r="T178" s="237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8" t="s">
        <v>145</v>
      </c>
      <c r="AT178" s="238" t="s">
        <v>140</v>
      </c>
      <c r="AU178" s="238" t="s">
        <v>85</v>
      </c>
      <c r="AY178" s="18" t="s">
        <v>137</v>
      </c>
      <c r="BE178" s="239">
        <f>IF(N178="základní",J178,0)</f>
        <v>0</v>
      </c>
      <c r="BF178" s="239">
        <f>IF(N178="snížená",J178,0)</f>
        <v>0</v>
      </c>
      <c r="BG178" s="239">
        <f>IF(N178="zákl. přenesená",J178,0)</f>
        <v>0</v>
      </c>
      <c r="BH178" s="239">
        <f>IF(N178="sníž. přenesená",J178,0)</f>
        <v>0</v>
      </c>
      <c r="BI178" s="239">
        <f>IF(N178="nulová",J178,0)</f>
        <v>0</v>
      </c>
      <c r="BJ178" s="18" t="s">
        <v>83</v>
      </c>
      <c r="BK178" s="239">
        <f>ROUND(I178*H178,2)</f>
        <v>0</v>
      </c>
      <c r="BL178" s="18" t="s">
        <v>145</v>
      </c>
      <c r="BM178" s="238" t="s">
        <v>541</v>
      </c>
    </row>
    <row r="179" s="2" customFormat="1" ht="16.5" customHeight="1">
      <c r="A179" s="39"/>
      <c r="B179" s="40"/>
      <c r="C179" s="227" t="s">
        <v>355</v>
      </c>
      <c r="D179" s="227" t="s">
        <v>140</v>
      </c>
      <c r="E179" s="228" t="s">
        <v>1114</v>
      </c>
      <c r="F179" s="229" t="s">
        <v>1115</v>
      </c>
      <c r="G179" s="230" t="s">
        <v>1116</v>
      </c>
      <c r="H179" s="231">
        <v>1</v>
      </c>
      <c r="I179" s="232"/>
      <c r="J179" s="233">
        <f>ROUND(I179*H179,2)</f>
        <v>0</v>
      </c>
      <c r="K179" s="229" t="s">
        <v>1</v>
      </c>
      <c r="L179" s="45"/>
      <c r="M179" s="234" t="s">
        <v>1</v>
      </c>
      <c r="N179" s="235" t="s">
        <v>41</v>
      </c>
      <c r="O179" s="92"/>
      <c r="P179" s="236">
        <f>O179*H179</f>
        <v>0</v>
      </c>
      <c r="Q179" s="236">
        <v>0</v>
      </c>
      <c r="R179" s="236">
        <f>Q179*H179</f>
        <v>0</v>
      </c>
      <c r="S179" s="236">
        <v>0</v>
      </c>
      <c r="T179" s="237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8" t="s">
        <v>145</v>
      </c>
      <c r="AT179" s="238" t="s">
        <v>140</v>
      </c>
      <c r="AU179" s="238" t="s">
        <v>85</v>
      </c>
      <c r="AY179" s="18" t="s">
        <v>137</v>
      </c>
      <c r="BE179" s="239">
        <f>IF(N179="základní",J179,0)</f>
        <v>0</v>
      </c>
      <c r="BF179" s="239">
        <f>IF(N179="snížená",J179,0)</f>
        <v>0</v>
      </c>
      <c r="BG179" s="239">
        <f>IF(N179="zákl. přenesená",J179,0)</f>
        <v>0</v>
      </c>
      <c r="BH179" s="239">
        <f>IF(N179="sníž. přenesená",J179,0)</f>
        <v>0</v>
      </c>
      <c r="BI179" s="239">
        <f>IF(N179="nulová",J179,0)</f>
        <v>0</v>
      </c>
      <c r="BJ179" s="18" t="s">
        <v>83</v>
      </c>
      <c r="BK179" s="239">
        <f>ROUND(I179*H179,2)</f>
        <v>0</v>
      </c>
      <c r="BL179" s="18" t="s">
        <v>145</v>
      </c>
      <c r="BM179" s="238" t="s">
        <v>551</v>
      </c>
    </row>
    <row r="180" s="2" customFormat="1" ht="16.5" customHeight="1">
      <c r="A180" s="39"/>
      <c r="B180" s="40"/>
      <c r="C180" s="227" t="s">
        <v>360</v>
      </c>
      <c r="D180" s="227" t="s">
        <v>140</v>
      </c>
      <c r="E180" s="228" t="s">
        <v>1117</v>
      </c>
      <c r="F180" s="229" t="s">
        <v>1118</v>
      </c>
      <c r="G180" s="230" t="s">
        <v>363</v>
      </c>
      <c r="H180" s="231">
        <v>60</v>
      </c>
      <c r="I180" s="232"/>
      <c r="J180" s="233">
        <f>ROUND(I180*H180,2)</f>
        <v>0</v>
      </c>
      <c r="K180" s="229" t="s">
        <v>1</v>
      </c>
      <c r="L180" s="45"/>
      <c r="M180" s="234" t="s">
        <v>1</v>
      </c>
      <c r="N180" s="235" t="s">
        <v>41</v>
      </c>
      <c r="O180" s="92"/>
      <c r="P180" s="236">
        <f>O180*H180</f>
        <v>0</v>
      </c>
      <c r="Q180" s="236">
        <v>0</v>
      </c>
      <c r="R180" s="236">
        <f>Q180*H180</f>
        <v>0</v>
      </c>
      <c r="S180" s="236">
        <v>0</v>
      </c>
      <c r="T180" s="237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8" t="s">
        <v>145</v>
      </c>
      <c r="AT180" s="238" t="s">
        <v>140</v>
      </c>
      <c r="AU180" s="238" t="s">
        <v>85</v>
      </c>
      <c r="AY180" s="18" t="s">
        <v>137</v>
      </c>
      <c r="BE180" s="239">
        <f>IF(N180="základní",J180,0)</f>
        <v>0</v>
      </c>
      <c r="BF180" s="239">
        <f>IF(N180="snížená",J180,0)</f>
        <v>0</v>
      </c>
      <c r="BG180" s="239">
        <f>IF(N180="zákl. přenesená",J180,0)</f>
        <v>0</v>
      </c>
      <c r="BH180" s="239">
        <f>IF(N180="sníž. přenesená",J180,0)</f>
        <v>0</v>
      </c>
      <c r="BI180" s="239">
        <f>IF(N180="nulová",J180,0)</f>
        <v>0</v>
      </c>
      <c r="BJ180" s="18" t="s">
        <v>83</v>
      </c>
      <c r="BK180" s="239">
        <f>ROUND(I180*H180,2)</f>
        <v>0</v>
      </c>
      <c r="BL180" s="18" t="s">
        <v>145</v>
      </c>
      <c r="BM180" s="238" t="s">
        <v>561</v>
      </c>
    </row>
    <row r="181" s="2" customFormat="1" ht="16.5" customHeight="1">
      <c r="A181" s="39"/>
      <c r="B181" s="40"/>
      <c r="C181" s="227" t="s">
        <v>365</v>
      </c>
      <c r="D181" s="227" t="s">
        <v>140</v>
      </c>
      <c r="E181" s="228" t="s">
        <v>1119</v>
      </c>
      <c r="F181" s="229" t="s">
        <v>1120</v>
      </c>
      <c r="G181" s="230" t="s">
        <v>162</v>
      </c>
      <c r="H181" s="231">
        <v>20</v>
      </c>
      <c r="I181" s="232"/>
      <c r="J181" s="233">
        <f>ROUND(I181*H181,2)</f>
        <v>0</v>
      </c>
      <c r="K181" s="229" t="s">
        <v>1</v>
      </c>
      <c r="L181" s="45"/>
      <c r="M181" s="234" t="s">
        <v>1</v>
      </c>
      <c r="N181" s="235" t="s">
        <v>41</v>
      </c>
      <c r="O181" s="92"/>
      <c r="P181" s="236">
        <f>O181*H181</f>
        <v>0</v>
      </c>
      <c r="Q181" s="236">
        <v>0</v>
      </c>
      <c r="R181" s="236">
        <f>Q181*H181</f>
        <v>0</v>
      </c>
      <c r="S181" s="236">
        <v>0</v>
      </c>
      <c r="T181" s="237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8" t="s">
        <v>145</v>
      </c>
      <c r="AT181" s="238" t="s">
        <v>140</v>
      </c>
      <c r="AU181" s="238" t="s">
        <v>85</v>
      </c>
      <c r="AY181" s="18" t="s">
        <v>137</v>
      </c>
      <c r="BE181" s="239">
        <f>IF(N181="základní",J181,0)</f>
        <v>0</v>
      </c>
      <c r="BF181" s="239">
        <f>IF(N181="snížená",J181,0)</f>
        <v>0</v>
      </c>
      <c r="BG181" s="239">
        <f>IF(N181="zákl. přenesená",J181,0)</f>
        <v>0</v>
      </c>
      <c r="BH181" s="239">
        <f>IF(N181="sníž. přenesená",J181,0)</f>
        <v>0</v>
      </c>
      <c r="BI181" s="239">
        <f>IF(N181="nulová",J181,0)</f>
        <v>0</v>
      </c>
      <c r="BJ181" s="18" t="s">
        <v>83</v>
      </c>
      <c r="BK181" s="239">
        <f>ROUND(I181*H181,2)</f>
        <v>0</v>
      </c>
      <c r="BL181" s="18" t="s">
        <v>145</v>
      </c>
      <c r="BM181" s="238" t="s">
        <v>570</v>
      </c>
    </row>
    <row r="182" s="2" customFormat="1" ht="16.5" customHeight="1">
      <c r="A182" s="39"/>
      <c r="B182" s="40"/>
      <c r="C182" s="227" t="s">
        <v>370</v>
      </c>
      <c r="D182" s="227" t="s">
        <v>140</v>
      </c>
      <c r="E182" s="228" t="s">
        <v>1121</v>
      </c>
      <c r="F182" s="229" t="s">
        <v>1122</v>
      </c>
      <c r="G182" s="230" t="s">
        <v>162</v>
      </c>
      <c r="H182" s="231">
        <v>5</v>
      </c>
      <c r="I182" s="232"/>
      <c r="J182" s="233">
        <f>ROUND(I182*H182,2)</f>
        <v>0</v>
      </c>
      <c r="K182" s="229" t="s">
        <v>1</v>
      </c>
      <c r="L182" s="45"/>
      <c r="M182" s="234" t="s">
        <v>1</v>
      </c>
      <c r="N182" s="235" t="s">
        <v>41</v>
      </c>
      <c r="O182" s="92"/>
      <c r="P182" s="236">
        <f>O182*H182</f>
        <v>0</v>
      </c>
      <c r="Q182" s="236">
        <v>0</v>
      </c>
      <c r="R182" s="236">
        <f>Q182*H182</f>
        <v>0</v>
      </c>
      <c r="S182" s="236">
        <v>0</v>
      </c>
      <c r="T182" s="237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8" t="s">
        <v>145</v>
      </c>
      <c r="AT182" s="238" t="s">
        <v>140</v>
      </c>
      <c r="AU182" s="238" t="s">
        <v>85</v>
      </c>
      <c r="AY182" s="18" t="s">
        <v>137</v>
      </c>
      <c r="BE182" s="239">
        <f>IF(N182="základní",J182,0)</f>
        <v>0</v>
      </c>
      <c r="BF182" s="239">
        <f>IF(N182="snížená",J182,0)</f>
        <v>0</v>
      </c>
      <c r="BG182" s="239">
        <f>IF(N182="zákl. přenesená",J182,0)</f>
        <v>0</v>
      </c>
      <c r="BH182" s="239">
        <f>IF(N182="sníž. přenesená",J182,0)</f>
        <v>0</v>
      </c>
      <c r="BI182" s="239">
        <f>IF(N182="nulová",J182,0)</f>
        <v>0</v>
      </c>
      <c r="BJ182" s="18" t="s">
        <v>83</v>
      </c>
      <c r="BK182" s="239">
        <f>ROUND(I182*H182,2)</f>
        <v>0</v>
      </c>
      <c r="BL182" s="18" t="s">
        <v>145</v>
      </c>
      <c r="BM182" s="238" t="s">
        <v>580</v>
      </c>
    </row>
    <row r="183" s="2" customFormat="1" ht="16.5" customHeight="1">
      <c r="A183" s="39"/>
      <c r="B183" s="40"/>
      <c r="C183" s="227" t="s">
        <v>375</v>
      </c>
      <c r="D183" s="227" t="s">
        <v>140</v>
      </c>
      <c r="E183" s="228" t="s">
        <v>1123</v>
      </c>
      <c r="F183" s="229" t="s">
        <v>1124</v>
      </c>
      <c r="G183" s="230" t="s">
        <v>353</v>
      </c>
      <c r="H183" s="231">
        <v>3</v>
      </c>
      <c r="I183" s="232"/>
      <c r="J183" s="233">
        <f>ROUND(I183*H183,2)</f>
        <v>0</v>
      </c>
      <c r="K183" s="229" t="s">
        <v>1</v>
      </c>
      <c r="L183" s="45"/>
      <c r="M183" s="234" t="s">
        <v>1</v>
      </c>
      <c r="N183" s="235" t="s">
        <v>41</v>
      </c>
      <c r="O183" s="92"/>
      <c r="P183" s="236">
        <f>O183*H183</f>
        <v>0</v>
      </c>
      <c r="Q183" s="236">
        <v>0</v>
      </c>
      <c r="R183" s="236">
        <f>Q183*H183</f>
        <v>0</v>
      </c>
      <c r="S183" s="236">
        <v>0</v>
      </c>
      <c r="T183" s="237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8" t="s">
        <v>145</v>
      </c>
      <c r="AT183" s="238" t="s">
        <v>140</v>
      </c>
      <c r="AU183" s="238" t="s">
        <v>85</v>
      </c>
      <c r="AY183" s="18" t="s">
        <v>137</v>
      </c>
      <c r="BE183" s="239">
        <f>IF(N183="základní",J183,0)</f>
        <v>0</v>
      </c>
      <c r="BF183" s="239">
        <f>IF(N183="snížená",J183,0)</f>
        <v>0</v>
      </c>
      <c r="BG183" s="239">
        <f>IF(N183="zákl. přenesená",J183,0)</f>
        <v>0</v>
      </c>
      <c r="BH183" s="239">
        <f>IF(N183="sníž. přenesená",J183,0)</f>
        <v>0</v>
      </c>
      <c r="BI183" s="239">
        <f>IF(N183="nulová",J183,0)</f>
        <v>0</v>
      </c>
      <c r="BJ183" s="18" t="s">
        <v>83</v>
      </c>
      <c r="BK183" s="239">
        <f>ROUND(I183*H183,2)</f>
        <v>0</v>
      </c>
      <c r="BL183" s="18" t="s">
        <v>145</v>
      </c>
      <c r="BM183" s="238" t="s">
        <v>591</v>
      </c>
    </row>
    <row r="184" s="2" customFormat="1" ht="16.5" customHeight="1">
      <c r="A184" s="39"/>
      <c r="B184" s="40"/>
      <c r="C184" s="227" t="s">
        <v>379</v>
      </c>
      <c r="D184" s="227" t="s">
        <v>140</v>
      </c>
      <c r="E184" s="228" t="s">
        <v>1125</v>
      </c>
      <c r="F184" s="229" t="s">
        <v>1126</v>
      </c>
      <c r="G184" s="230" t="s">
        <v>363</v>
      </c>
      <c r="H184" s="231">
        <v>3</v>
      </c>
      <c r="I184" s="232"/>
      <c r="J184" s="233">
        <f>ROUND(I184*H184,2)</f>
        <v>0</v>
      </c>
      <c r="K184" s="229" t="s">
        <v>1</v>
      </c>
      <c r="L184" s="45"/>
      <c r="M184" s="234" t="s">
        <v>1</v>
      </c>
      <c r="N184" s="235" t="s">
        <v>41</v>
      </c>
      <c r="O184" s="92"/>
      <c r="P184" s="236">
        <f>O184*H184</f>
        <v>0</v>
      </c>
      <c r="Q184" s="236">
        <v>0</v>
      </c>
      <c r="R184" s="236">
        <f>Q184*H184</f>
        <v>0</v>
      </c>
      <c r="S184" s="236">
        <v>0</v>
      </c>
      <c r="T184" s="237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8" t="s">
        <v>145</v>
      </c>
      <c r="AT184" s="238" t="s">
        <v>140</v>
      </c>
      <c r="AU184" s="238" t="s">
        <v>85</v>
      </c>
      <c r="AY184" s="18" t="s">
        <v>137</v>
      </c>
      <c r="BE184" s="239">
        <f>IF(N184="základní",J184,0)</f>
        <v>0</v>
      </c>
      <c r="BF184" s="239">
        <f>IF(N184="snížená",J184,0)</f>
        <v>0</v>
      </c>
      <c r="BG184" s="239">
        <f>IF(N184="zákl. přenesená",J184,0)</f>
        <v>0</v>
      </c>
      <c r="BH184" s="239">
        <f>IF(N184="sníž. přenesená",J184,0)</f>
        <v>0</v>
      </c>
      <c r="BI184" s="239">
        <f>IF(N184="nulová",J184,0)</f>
        <v>0</v>
      </c>
      <c r="BJ184" s="18" t="s">
        <v>83</v>
      </c>
      <c r="BK184" s="239">
        <f>ROUND(I184*H184,2)</f>
        <v>0</v>
      </c>
      <c r="BL184" s="18" t="s">
        <v>145</v>
      </c>
      <c r="BM184" s="238" t="s">
        <v>602</v>
      </c>
    </row>
    <row r="185" s="2" customFormat="1" ht="16.5" customHeight="1">
      <c r="A185" s="39"/>
      <c r="B185" s="40"/>
      <c r="C185" s="227" t="s">
        <v>383</v>
      </c>
      <c r="D185" s="227" t="s">
        <v>140</v>
      </c>
      <c r="E185" s="228" t="s">
        <v>1127</v>
      </c>
      <c r="F185" s="229" t="s">
        <v>1128</v>
      </c>
      <c r="G185" s="230" t="s">
        <v>1129</v>
      </c>
      <c r="H185" s="231">
        <v>15</v>
      </c>
      <c r="I185" s="232"/>
      <c r="J185" s="233">
        <f>ROUND(I185*H185,2)</f>
        <v>0</v>
      </c>
      <c r="K185" s="229" t="s">
        <v>1</v>
      </c>
      <c r="L185" s="45"/>
      <c r="M185" s="234" t="s">
        <v>1</v>
      </c>
      <c r="N185" s="235" t="s">
        <v>41</v>
      </c>
      <c r="O185" s="92"/>
      <c r="P185" s="236">
        <f>O185*H185</f>
        <v>0</v>
      </c>
      <c r="Q185" s="236">
        <v>0</v>
      </c>
      <c r="R185" s="236">
        <f>Q185*H185</f>
        <v>0</v>
      </c>
      <c r="S185" s="236">
        <v>0</v>
      </c>
      <c r="T185" s="237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8" t="s">
        <v>145</v>
      </c>
      <c r="AT185" s="238" t="s">
        <v>140</v>
      </c>
      <c r="AU185" s="238" t="s">
        <v>85</v>
      </c>
      <c r="AY185" s="18" t="s">
        <v>137</v>
      </c>
      <c r="BE185" s="239">
        <f>IF(N185="základní",J185,0)</f>
        <v>0</v>
      </c>
      <c r="BF185" s="239">
        <f>IF(N185="snížená",J185,0)</f>
        <v>0</v>
      </c>
      <c r="BG185" s="239">
        <f>IF(N185="zákl. přenesená",J185,0)</f>
        <v>0</v>
      </c>
      <c r="BH185" s="239">
        <f>IF(N185="sníž. přenesená",J185,0)</f>
        <v>0</v>
      </c>
      <c r="BI185" s="239">
        <f>IF(N185="nulová",J185,0)</f>
        <v>0</v>
      </c>
      <c r="BJ185" s="18" t="s">
        <v>83</v>
      </c>
      <c r="BK185" s="239">
        <f>ROUND(I185*H185,2)</f>
        <v>0</v>
      </c>
      <c r="BL185" s="18" t="s">
        <v>145</v>
      </c>
      <c r="BM185" s="238" t="s">
        <v>615</v>
      </c>
    </row>
    <row r="186" s="2" customFormat="1" ht="16.5" customHeight="1">
      <c r="A186" s="39"/>
      <c r="B186" s="40"/>
      <c r="C186" s="227" t="s">
        <v>387</v>
      </c>
      <c r="D186" s="227" t="s">
        <v>140</v>
      </c>
      <c r="E186" s="228" t="s">
        <v>1130</v>
      </c>
      <c r="F186" s="229" t="s">
        <v>1131</v>
      </c>
      <c r="G186" s="230" t="s">
        <v>363</v>
      </c>
      <c r="H186" s="231">
        <v>6</v>
      </c>
      <c r="I186" s="232"/>
      <c r="J186" s="233">
        <f>ROUND(I186*H186,2)</f>
        <v>0</v>
      </c>
      <c r="K186" s="229" t="s">
        <v>1</v>
      </c>
      <c r="L186" s="45"/>
      <c r="M186" s="234" t="s">
        <v>1</v>
      </c>
      <c r="N186" s="235" t="s">
        <v>41</v>
      </c>
      <c r="O186" s="92"/>
      <c r="P186" s="236">
        <f>O186*H186</f>
        <v>0</v>
      </c>
      <c r="Q186" s="236">
        <v>0</v>
      </c>
      <c r="R186" s="236">
        <f>Q186*H186</f>
        <v>0</v>
      </c>
      <c r="S186" s="236">
        <v>0</v>
      </c>
      <c r="T186" s="237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8" t="s">
        <v>145</v>
      </c>
      <c r="AT186" s="238" t="s">
        <v>140</v>
      </c>
      <c r="AU186" s="238" t="s">
        <v>85</v>
      </c>
      <c r="AY186" s="18" t="s">
        <v>137</v>
      </c>
      <c r="BE186" s="239">
        <f>IF(N186="základní",J186,0)</f>
        <v>0</v>
      </c>
      <c r="BF186" s="239">
        <f>IF(N186="snížená",J186,0)</f>
        <v>0</v>
      </c>
      <c r="BG186" s="239">
        <f>IF(N186="zákl. přenesená",J186,0)</f>
        <v>0</v>
      </c>
      <c r="BH186" s="239">
        <f>IF(N186="sníž. přenesená",J186,0)</f>
        <v>0</v>
      </c>
      <c r="BI186" s="239">
        <f>IF(N186="nulová",J186,0)</f>
        <v>0</v>
      </c>
      <c r="BJ186" s="18" t="s">
        <v>83</v>
      </c>
      <c r="BK186" s="239">
        <f>ROUND(I186*H186,2)</f>
        <v>0</v>
      </c>
      <c r="BL186" s="18" t="s">
        <v>145</v>
      </c>
      <c r="BM186" s="238" t="s">
        <v>626</v>
      </c>
    </row>
    <row r="187" s="2" customFormat="1" ht="21.75" customHeight="1">
      <c r="A187" s="39"/>
      <c r="B187" s="40"/>
      <c r="C187" s="227" t="s">
        <v>391</v>
      </c>
      <c r="D187" s="227" t="s">
        <v>140</v>
      </c>
      <c r="E187" s="228" t="s">
        <v>1132</v>
      </c>
      <c r="F187" s="229" t="s">
        <v>1133</v>
      </c>
      <c r="G187" s="230" t="s">
        <v>363</v>
      </c>
      <c r="H187" s="231">
        <v>80</v>
      </c>
      <c r="I187" s="232"/>
      <c r="J187" s="233">
        <f>ROUND(I187*H187,2)</f>
        <v>0</v>
      </c>
      <c r="K187" s="229" t="s">
        <v>1</v>
      </c>
      <c r="L187" s="45"/>
      <c r="M187" s="234" t="s">
        <v>1</v>
      </c>
      <c r="N187" s="235" t="s">
        <v>41</v>
      </c>
      <c r="O187" s="92"/>
      <c r="P187" s="236">
        <f>O187*H187</f>
        <v>0</v>
      </c>
      <c r="Q187" s="236">
        <v>0</v>
      </c>
      <c r="R187" s="236">
        <f>Q187*H187</f>
        <v>0</v>
      </c>
      <c r="S187" s="236">
        <v>0</v>
      </c>
      <c r="T187" s="237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8" t="s">
        <v>145</v>
      </c>
      <c r="AT187" s="238" t="s">
        <v>140</v>
      </c>
      <c r="AU187" s="238" t="s">
        <v>85</v>
      </c>
      <c r="AY187" s="18" t="s">
        <v>137</v>
      </c>
      <c r="BE187" s="239">
        <f>IF(N187="základní",J187,0)</f>
        <v>0</v>
      </c>
      <c r="BF187" s="239">
        <f>IF(N187="snížená",J187,0)</f>
        <v>0</v>
      </c>
      <c r="BG187" s="239">
        <f>IF(N187="zákl. přenesená",J187,0)</f>
        <v>0</v>
      </c>
      <c r="BH187" s="239">
        <f>IF(N187="sníž. přenesená",J187,0)</f>
        <v>0</v>
      </c>
      <c r="BI187" s="239">
        <f>IF(N187="nulová",J187,0)</f>
        <v>0</v>
      </c>
      <c r="BJ187" s="18" t="s">
        <v>83</v>
      </c>
      <c r="BK187" s="239">
        <f>ROUND(I187*H187,2)</f>
        <v>0</v>
      </c>
      <c r="BL187" s="18" t="s">
        <v>145</v>
      </c>
      <c r="BM187" s="238" t="s">
        <v>636</v>
      </c>
    </row>
    <row r="188" s="2" customFormat="1" ht="24.15" customHeight="1">
      <c r="A188" s="39"/>
      <c r="B188" s="40"/>
      <c r="C188" s="227" t="s">
        <v>395</v>
      </c>
      <c r="D188" s="227" t="s">
        <v>140</v>
      </c>
      <c r="E188" s="228" t="s">
        <v>1134</v>
      </c>
      <c r="F188" s="229" t="s">
        <v>1135</v>
      </c>
      <c r="G188" s="230" t="s">
        <v>363</v>
      </c>
      <c r="H188" s="231">
        <v>120</v>
      </c>
      <c r="I188" s="232"/>
      <c r="J188" s="233">
        <f>ROUND(I188*H188,2)</f>
        <v>0</v>
      </c>
      <c r="K188" s="229" t="s">
        <v>1</v>
      </c>
      <c r="L188" s="45"/>
      <c r="M188" s="234" t="s">
        <v>1</v>
      </c>
      <c r="N188" s="235" t="s">
        <v>41</v>
      </c>
      <c r="O188" s="92"/>
      <c r="P188" s="236">
        <f>O188*H188</f>
        <v>0</v>
      </c>
      <c r="Q188" s="236">
        <v>0</v>
      </c>
      <c r="R188" s="236">
        <f>Q188*H188</f>
        <v>0</v>
      </c>
      <c r="S188" s="236">
        <v>0</v>
      </c>
      <c r="T188" s="237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8" t="s">
        <v>145</v>
      </c>
      <c r="AT188" s="238" t="s">
        <v>140</v>
      </c>
      <c r="AU188" s="238" t="s">
        <v>85</v>
      </c>
      <c r="AY188" s="18" t="s">
        <v>137</v>
      </c>
      <c r="BE188" s="239">
        <f>IF(N188="základní",J188,0)</f>
        <v>0</v>
      </c>
      <c r="BF188" s="239">
        <f>IF(N188="snížená",J188,0)</f>
        <v>0</v>
      </c>
      <c r="BG188" s="239">
        <f>IF(N188="zákl. přenesená",J188,0)</f>
        <v>0</v>
      </c>
      <c r="BH188" s="239">
        <f>IF(N188="sníž. přenesená",J188,0)</f>
        <v>0</v>
      </c>
      <c r="BI188" s="239">
        <f>IF(N188="nulová",J188,0)</f>
        <v>0</v>
      </c>
      <c r="BJ188" s="18" t="s">
        <v>83</v>
      </c>
      <c r="BK188" s="239">
        <f>ROUND(I188*H188,2)</f>
        <v>0</v>
      </c>
      <c r="BL188" s="18" t="s">
        <v>145</v>
      </c>
      <c r="BM188" s="238" t="s">
        <v>645</v>
      </c>
    </row>
    <row r="189" s="2" customFormat="1" ht="24.15" customHeight="1">
      <c r="A189" s="39"/>
      <c r="B189" s="40"/>
      <c r="C189" s="227" t="s">
        <v>399</v>
      </c>
      <c r="D189" s="227" t="s">
        <v>140</v>
      </c>
      <c r="E189" s="228" t="s">
        <v>1136</v>
      </c>
      <c r="F189" s="229" t="s">
        <v>1137</v>
      </c>
      <c r="G189" s="230" t="s">
        <v>363</v>
      </c>
      <c r="H189" s="231">
        <v>130</v>
      </c>
      <c r="I189" s="232"/>
      <c r="J189" s="233">
        <f>ROUND(I189*H189,2)</f>
        <v>0</v>
      </c>
      <c r="K189" s="229" t="s">
        <v>1</v>
      </c>
      <c r="L189" s="45"/>
      <c r="M189" s="234" t="s">
        <v>1</v>
      </c>
      <c r="N189" s="235" t="s">
        <v>41</v>
      </c>
      <c r="O189" s="92"/>
      <c r="P189" s="236">
        <f>O189*H189</f>
        <v>0</v>
      </c>
      <c r="Q189" s="236">
        <v>0</v>
      </c>
      <c r="R189" s="236">
        <f>Q189*H189</f>
        <v>0</v>
      </c>
      <c r="S189" s="236">
        <v>0</v>
      </c>
      <c r="T189" s="237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8" t="s">
        <v>145</v>
      </c>
      <c r="AT189" s="238" t="s">
        <v>140</v>
      </c>
      <c r="AU189" s="238" t="s">
        <v>85</v>
      </c>
      <c r="AY189" s="18" t="s">
        <v>137</v>
      </c>
      <c r="BE189" s="239">
        <f>IF(N189="základní",J189,0)</f>
        <v>0</v>
      </c>
      <c r="BF189" s="239">
        <f>IF(N189="snížená",J189,0)</f>
        <v>0</v>
      </c>
      <c r="BG189" s="239">
        <f>IF(N189="zákl. přenesená",J189,0)</f>
        <v>0</v>
      </c>
      <c r="BH189" s="239">
        <f>IF(N189="sníž. přenesená",J189,0)</f>
        <v>0</v>
      </c>
      <c r="BI189" s="239">
        <f>IF(N189="nulová",J189,0)</f>
        <v>0</v>
      </c>
      <c r="BJ189" s="18" t="s">
        <v>83</v>
      </c>
      <c r="BK189" s="239">
        <f>ROUND(I189*H189,2)</f>
        <v>0</v>
      </c>
      <c r="BL189" s="18" t="s">
        <v>145</v>
      </c>
      <c r="BM189" s="238" t="s">
        <v>653</v>
      </c>
    </row>
    <row r="190" s="12" customFormat="1" ht="22.8" customHeight="1">
      <c r="A190" s="12"/>
      <c r="B190" s="211"/>
      <c r="C190" s="212"/>
      <c r="D190" s="213" t="s">
        <v>75</v>
      </c>
      <c r="E190" s="225" t="s">
        <v>1138</v>
      </c>
      <c r="F190" s="225" t="s">
        <v>1139</v>
      </c>
      <c r="G190" s="212"/>
      <c r="H190" s="212"/>
      <c r="I190" s="215"/>
      <c r="J190" s="226">
        <f>BK190</f>
        <v>0</v>
      </c>
      <c r="K190" s="212"/>
      <c r="L190" s="217"/>
      <c r="M190" s="218"/>
      <c r="N190" s="219"/>
      <c r="O190" s="219"/>
      <c r="P190" s="220">
        <f>SUM(P191:P195)</f>
        <v>0</v>
      </c>
      <c r="Q190" s="219"/>
      <c r="R190" s="220">
        <f>SUM(R191:R195)</f>
        <v>0</v>
      </c>
      <c r="S190" s="219"/>
      <c r="T190" s="221">
        <f>SUM(T191:T195)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22" t="s">
        <v>83</v>
      </c>
      <c r="AT190" s="223" t="s">
        <v>75</v>
      </c>
      <c r="AU190" s="223" t="s">
        <v>83</v>
      </c>
      <c r="AY190" s="222" t="s">
        <v>137</v>
      </c>
      <c r="BK190" s="224">
        <f>SUM(BK191:BK195)</f>
        <v>0</v>
      </c>
    </row>
    <row r="191" s="2" customFormat="1" ht="16.5" customHeight="1">
      <c r="A191" s="39"/>
      <c r="B191" s="40"/>
      <c r="C191" s="227" t="s">
        <v>404</v>
      </c>
      <c r="D191" s="227" t="s">
        <v>140</v>
      </c>
      <c r="E191" s="228" t="s">
        <v>1140</v>
      </c>
      <c r="F191" s="229" t="s">
        <v>1141</v>
      </c>
      <c r="G191" s="230" t="s">
        <v>162</v>
      </c>
      <c r="H191" s="231">
        <v>55</v>
      </c>
      <c r="I191" s="232"/>
      <c r="J191" s="233">
        <f>ROUND(I191*H191,2)</f>
        <v>0</v>
      </c>
      <c r="K191" s="229" t="s">
        <v>1</v>
      </c>
      <c r="L191" s="45"/>
      <c r="M191" s="234" t="s">
        <v>1</v>
      </c>
      <c r="N191" s="235" t="s">
        <v>41</v>
      </c>
      <c r="O191" s="92"/>
      <c r="P191" s="236">
        <f>O191*H191</f>
        <v>0</v>
      </c>
      <c r="Q191" s="236">
        <v>0</v>
      </c>
      <c r="R191" s="236">
        <f>Q191*H191</f>
        <v>0</v>
      </c>
      <c r="S191" s="236">
        <v>0</v>
      </c>
      <c r="T191" s="237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8" t="s">
        <v>145</v>
      </c>
      <c r="AT191" s="238" t="s">
        <v>140</v>
      </c>
      <c r="AU191" s="238" t="s">
        <v>85</v>
      </c>
      <c r="AY191" s="18" t="s">
        <v>137</v>
      </c>
      <c r="BE191" s="239">
        <f>IF(N191="základní",J191,0)</f>
        <v>0</v>
      </c>
      <c r="BF191" s="239">
        <f>IF(N191="snížená",J191,0)</f>
        <v>0</v>
      </c>
      <c r="BG191" s="239">
        <f>IF(N191="zákl. přenesená",J191,0)</f>
        <v>0</v>
      </c>
      <c r="BH191" s="239">
        <f>IF(N191="sníž. přenesená",J191,0)</f>
        <v>0</v>
      </c>
      <c r="BI191" s="239">
        <f>IF(N191="nulová",J191,0)</f>
        <v>0</v>
      </c>
      <c r="BJ191" s="18" t="s">
        <v>83</v>
      </c>
      <c r="BK191" s="239">
        <f>ROUND(I191*H191,2)</f>
        <v>0</v>
      </c>
      <c r="BL191" s="18" t="s">
        <v>145</v>
      </c>
      <c r="BM191" s="238" t="s">
        <v>664</v>
      </c>
    </row>
    <row r="192" s="2" customFormat="1" ht="16.5" customHeight="1">
      <c r="A192" s="39"/>
      <c r="B192" s="40"/>
      <c r="C192" s="227" t="s">
        <v>410</v>
      </c>
      <c r="D192" s="227" t="s">
        <v>140</v>
      </c>
      <c r="E192" s="228" t="s">
        <v>1142</v>
      </c>
      <c r="F192" s="229" t="s">
        <v>1143</v>
      </c>
      <c r="G192" s="230" t="s">
        <v>162</v>
      </c>
      <c r="H192" s="231">
        <v>55</v>
      </c>
      <c r="I192" s="232"/>
      <c r="J192" s="233">
        <f>ROUND(I192*H192,2)</f>
        <v>0</v>
      </c>
      <c r="K192" s="229" t="s">
        <v>1</v>
      </c>
      <c r="L192" s="45"/>
      <c r="M192" s="234" t="s">
        <v>1</v>
      </c>
      <c r="N192" s="235" t="s">
        <v>41</v>
      </c>
      <c r="O192" s="92"/>
      <c r="P192" s="236">
        <f>O192*H192</f>
        <v>0</v>
      </c>
      <c r="Q192" s="236">
        <v>0</v>
      </c>
      <c r="R192" s="236">
        <f>Q192*H192</f>
        <v>0</v>
      </c>
      <c r="S192" s="236">
        <v>0</v>
      </c>
      <c r="T192" s="237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8" t="s">
        <v>145</v>
      </c>
      <c r="AT192" s="238" t="s">
        <v>140</v>
      </c>
      <c r="AU192" s="238" t="s">
        <v>85</v>
      </c>
      <c r="AY192" s="18" t="s">
        <v>137</v>
      </c>
      <c r="BE192" s="239">
        <f>IF(N192="základní",J192,0)</f>
        <v>0</v>
      </c>
      <c r="BF192" s="239">
        <f>IF(N192="snížená",J192,0)</f>
        <v>0</v>
      </c>
      <c r="BG192" s="239">
        <f>IF(N192="zákl. přenesená",J192,0)</f>
        <v>0</v>
      </c>
      <c r="BH192" s="239">
        <f>IF(N192="sníž. přenesená",J192,0)</f>
        <v>0</v>
      </c>
      <c r="BI192" s="239">
        <f>IF(N192="nulová",J192,0)</f>
        <v>0</v>
      </c>
      <c r="BJ192" s="18" t="s">
        <v>83</v>
      </c>
      <c r="BK192" s="239">
        <f>ROUND(I192*H192,2)</f>
        <v>0</v>
      </c>
      <c r="BL192" s="18" t="s">
        <v>145</v>
      </c>
      <c r="BM192" s="238" t="s">
        <v>674</v>
      </c>
    </row>
    <row r="193" s="2" customFormat="1" ht="16.5" customHeight="1">
      <c r="A193" s="39"/>
      <c r="B193" s="40"/>
      <c r="C193" s="227" t="s">
        <v>416</v>
      </c>
      <c r="D193" s="227" t="s">
        <v>140</v>
      </c>
      <c r="E193" s="228" t="s">
        <v>1144</v>
      </c>
      <c r="F193" s="229" t="s">
        <v>1145</v>
      </c>
      <c r="G193" s="230" t="s">
        <v>154</v>
      </c>
      <c r="H193" s="231">
        <v>40</v>
      </c>
      <c r="I193" s="232"/>
      <c r="J193" s="233">
        <f>ROUND(I193*H193,2)</f>
        <v>0</v>
      </c>
      <c r="K193" s="229" t="s">
        <v>1</v>
      </c>
      <c r="L193" s="45"/>
      <c r="M193" s="234" t="s">
        <v>1</v>
      </c>
      <c r="N193" s="235" t="s">
        <v>41</v>
      </c>
      <c r="O193" s="92"/>
      <c r="P193" s="236">
        <f>O193*H193</f>
        <v>0</v>
      </c>
      <c r="Q193" s="236">
        <v>0</v>
      </c>
      <c r="R193" s="236">
        <f>Q193*H193</f>
        <v>0</v>
      </c>
      <c r="S193" s="236">
        <v>0</v>
      </c>
      <c r="T193" s="237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8" t="s">
        <v>145</v>
      </c>
      <c r="AT193" s="238" t="s">
        <v>140</v>
      </c>
      <c r="AU193" s="238" t="s">
        <v>85</v>
      </c>
      <c r="AY193" s="18" t="s">
        <v>137</v>
      </c>
      <c r="BE193" s="239">
        <f>IF(N193="základní",J193,0)</f>
        <v>0</v>
      </c>
      <c r="BF193" s="239">
        <f>IF(N193="snížená",J193,0)</f>
        <v>0</v>
      </c>
      <c r="BG193" s="239">
        <f>IF(N193="zákl. přenesená",J193,0)</f>
        <v>0</v>
      </c>
      <c r="BH193" s="239">
        <f>IF(N193="sníž. přenesená",J193,0)</f>
        <v>0</v>
      </c>
      <c r="BI193" s="239">
        <f>IF(N193="nulová",J193,0)</f>
        <v>0</v>
      </c>
      <c r="BJ193" s="18" t="s">
        <v>83</v>
      </c>
      <c r="BK193" s="239">
        <f>ROUND(I193*H193,2)</f>
        <v>0</v>
      </c>
      <c r="BL193" s="18" t="s">
        <v>145</v>
      </c>
      <c r="BM193" s="238" t="s">
        <v>683</v>
      </c>
    </row>
    <row r="194" s="2" customFormat="1" ht="16.5" customHeight="1">
      <c r="A194" s="39"/>
      <c r="B194" s="40"/>
      <c r="C194" s="227" t="s">
        <v>422</v>
      </c>
      <c r="D194" s="227" t="s">
        <v>140</v>
      </c>
      <c r="E194" s="228" t="s">
        <v>1146</v>
      </c>
      <c r="F194" s="229" t="s">
        <v>1147</v>
      </c>
      <c r="G194" s="230" t="s">
        <v>154</v>
      </c>
      <c r="H194" s="231">
        <v>15</v>
      </c>
      <c r="I194" s="232"/>
      <c r="J194" s="233">
        <f>ROUND(I194*H194,2)</f>
        <v>0</v>
      </c>
      <c r="K194" s="229" t="s">
        <v>1</v>
      </c>
      <c r="L194" s="45"/>
      <c r="M194" s="234" t="s">
        <v>1</v>
      </c>
      <c r="N194" s="235" t="s">
        <v>41</v>
      </c>
      <c r="O194" s="92"/>
      <c r="P194" s="236">
        <f>O194*H194</f>
        <v>0</v>
      </c>
      <c r="Q194" s="236">
        <v>0</v>
      </c>
      <c r="R194" s="236">
        <f>Q194*H194</f>
        <v>0</v>
      </c>
      <c r="S194" s="236">
        <v>0</v>
      </c>
      <c r="T194" s="237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8" t="s">
        <v>145</v>
      </c>
      <c r="AT194" s="238" t="s">
        <v>140</v>
      </c>
      <c r="AU194" s="238" t="s">
        <v>85</v>
      </c>
      <c r="AY194" s="18" t="s">
        <v>137</v>
      </c>
      <c r="BE194" s="239">
        <f>IF(N194="základní",J194,0)</f>
        <v>0</v>
      </c>
      <c r="BF194" s="239">
        <f>IF(N194="snížená",J194,0)</f>
        <v>0</v>
      </c>
      <c r="BG194" s="239">
        <f>IF(N194="zákl. přenesená",J194,0)</f>
        <v>0</v>
      </c>
      <c r="BH194" s="239">
        <f>IF(N194="sníž. přenesená",J194,0)</f>
        <v>0</v>
      </c>
      <c r="BI194" s="239">
        <f>IF(N194="nulová",J194,0)</f>
        <v>0</v>
      </c>
      <c r="BJ194" s="18" t="s">
        <v>83</v>
      </c>
      <c r="BK194" s="239">
        <f>ROUND(I194*H194,2)</f>
        <v>0</v>
      </c>
      <c r="BL194" s="18" t="s">
        <v>145</v>
      </c>
      <c r="BM194" s="238" t="s">
        <v>693</v>
      </c>
    </row>
    <row r="195" s="2" customFormat="1" ht="16.5" customHeight="1">
      <c r="A195" s="39"/>
      <c r="B195" s="40"/>
      <c r="C195" s="227" t="s">
        <v>428</v>
      </c>
      <c r="D195" s="227" t="s">
        <v>140</v>
      </c>
      <c r="E195" s="228" t="s">
        <v>1148</v>
      </c>
      <c r="F195" s="229" t="s">
        <v>1149</v>
      </c>
      <c r="G195" s="230" t="s">
        <v>154</v>
      </c>
      <c r="H195" s="231">
        <v>20</v>
      </c>
      <c r="I195" s="232"/>
      <c r="J195" s="233">
        <f>ROUND(I195*H195,2)</f>
        <v>0</v>
      </c>
      <c r="K195" s="229" t="s">
        <v>1</v>
      </c>
      <c r="L195" s="45"/>
      <c r="M195" s="295" t="s">
        <v>1</v>
      </c>
      <c r="N195" s="296" t="s">
        <v>41</v>
      </c>
      <c r="O195" s="297"/>
      <c r="P195" s="298">
        <f>O195*H195</f>
        <v>0</v>
      </c>
      <c r="Q195" s="298">
        <v>0</v>
      </c>
      <c r="R195" s="298">
        <f>Q195*H195</f>
        <v>0</v>
      </c>
      <c r="S195" s="298">
        <v>0</v>
      </c>
      <c r="T195" s="299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8" t="s">
        <v>145</v>
      </c>
      <c r="AT195" s="238" t="s">
        <v>140</v>
      </c>
      <c r="AU195" s="238" t="s">
        <v>85</v>
      </c>
      <c r="AY195" s="18" t="s">
        <v>137</v>
      </c>
      <c r="BE195" s="239">
        <f>IF(N195="základní",J195,0)</f>
        <v>0</v>
      </c>
      <c r="BF195" s="239">
        <f>IF(N195="snížená",J195,0)</f>
        <v>0</v>
      </c>
      <c r="BG195" s="239">
        <f>IF(N195="zákl. přenesená",J195,0)</f>
        <v>0</v>
      </c>
      <c r="BH195" s="239">
        <f>IF(N195="sníž. přenesená",J195,0)</f>
        <v>0</v>
      </c>
      <c r="BI195" s="239">
        <f>IF(N195="nulová",J195,0)</f>
        <v>0</v>
      </c>
      <c r="BJ195" s="18" t="s">
        <v>83</v>
      </c>
      <c r="BK195" s="239">
        <f>ROUND(I195*H195,2)</f>
        <v>0</v>
      </c>
      <c r="BL195" s="18" t="s">
        <v>145</v>
      </c>
      <c r="BM195" s="238" t="s">
        <v>704</v>
      </c>
    </row>
    <row r="196" s="2" customFormat="1" ht="6.96" customHeight="1">
      <c r="A196" s="39"/>
      <c r="B196" s="67"/>
      <c r="C196" s="68"/>
      <c r="D196" s="68"/>
      <c r="E196" s="68"/>
      <c r="F196" s="68"/>
      <c r="G196" s="68"/>
      <c r="H196" s="68"/>
      <c r="I196" s="68"/>
      <c r="J196" s="68"/>
      <c r="K196" s="68"/>
      <c r="L196" s="45"/>
      <c r="M196" s="39"/>
      <c r="O196" s="39"/>
      <c r="P196" s="39"/>
      <c r="Q196" s="39"/>
      <c r="R196" s="39"/>
      <c r="S196" s="39"/>
      <c r="T196" s="39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</row>
  </sheetData>
  <sheetProtection sheet="1" autoFilter="0" formatColumns="0" formatRows="0" objects="1" scenarios="1" spinCount="100000" saltValue="qSbUxnvXGGamGI5FoqAbY9chiLYN9awykKyKIh1mHzjls5sLdna1lNk6hW5fMPz05+X1f9hk+GvVejbU81MvGA==" hashValue="F+E0fA73YAodjbhcomeB8mJZtlkL1D4SVHurRvtXCN1yIngjqY2vmfqYq9sd8dsT3tBkYnI2BZMEhC32S7BYVQ==" algorithmName="SHA-512" password="CC35"/>
  <autoFilter ref="C129:K195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18:H118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47"/>
      <c r="C3" s="148"/>
      <c r="D3" s="148"/>
      <c r="E3" s="148"/>
      <c r="F3" s="148"/>
      <c r="G3" s="148"/>
      <c r="H3" s="21"/>
    </row>
    <row r="4" s="1" customFormat="1" ht="24.96" customHeight="1">
      <c r="B4" s="21"/>
      <c r="C4" s="149" t="s">
        <v>1150</v>
      </c>
      <c r="H4" s="21"/>
    </row>
    <row r="5" s="1" customFormat="1" ht="12" customHeight="1">
      <c r="B5" s="21"/>
      <c r="C5" s="300" t="s">
        <v>13</v>
      </c>
      <c r="D5" s="157" t="s">
        <v>14</v>
      </c>
      <c r="E5" s="1"/>
      <c r="F5" s="1"/>
      <c r="H5" s="21"/>
    </row>
    <row r="6" s="1" customFormat="1" ht="36.96" customHeight="1">
      <c r="B6" s="21"/>
      <c r="C6" s="301" t="s">
        <v>16</v>
      </c>
      <c r="D6" s="302" t="s">
        <v>17</v>
      </c>
      <c r="E6" s="1"/>
      <c r="F6" s="1"/>
      <c r="H6" s="21"/>
    </row>
    <row r="7" s="1" customFormat="1" ht="16.5" customHeight="1">
      <c r="B7" s="21"/>
      <c r="C7" s="151" t="s">
        <v>22</v>
      </c>
      <c r="D7" s="154" t="str">
        <f>'Rekapitulace stavby'!AN8</f>
        <v>26. 7. 2024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200"/>
      <c r="B9" s="303"/>
      <c r="C9" s="304" t="s">
        <v>57</v>
      </c>
      <c r="D9" s="305" t="s">
        <v>58</v>
      </c>
      <c r="E9" s="305" t="s">
        <v>124</v>
      </c>
      <c r="F9" s="306" t="s">
        <v>1151</v>
      </c>
      <c r="G9" s="200"/>
      <c r="H9" s="303"/>
    </row>
    <row r="10" s="2" customFormat="1" ht="26.4" customHeight="1">
      <c r="A10" s="39"/>
      <c r="B10" s="45"/>
      <c r="C10" s="307" t="s">
        <v>80</v>
      </c>
      <c r="D10" s="307" t="s">
        <v>81</v>
      </c>
      <c r="E10" s="39"/>
      <c r="F10" s="39"/>
      <c r="G10" s="39"/>
      <c r="H10" s="45"/>
    </row>
    <row r="11" s="2" customFormat="1" ht="16.8" customHeight="1">
      <c r="A11" s="39"/>
      <c r="B11" s="45"/>
      <c r="C11" s="308" t="s">
        <v>1152</v>
      </c>
      <c r="D11" s="309" t="s">
        <v>1</v>
      </c>
      <c r="E11" s="310" t="s">
        <v>1</v>
      </c>
      <c r="F11" s="311">
        <v>53.308</v>
      </c>
      <c r="G11" s="39"/>
      <c r="H11" s="45"/>
    </row>
    <row r="12" s="2" customFormat="1" ht="16.8" customHeight="1">
      <c r="A12" s="39"/>
      <c r="B12" s="45"/>
      <c r="C12" s="308" t="s">
        <v>1153</v>
      </c>
      <c r="D12" s="309" t="s">
        <v>1</v>
      </c>
      <c r="E12" s="310" t="s">
        <v>1</v>
      </c>
      <c r="F12" s="311">
        <v>12.519</v>
      </c>
      <c r="G12" s="39"/>
      <c r="H12" s="45"/>
    </row>
    <row r="13" s="2" customFormat="1" ht="16.8" customHeight="1">
      <c r="A13" s="39"/>
      <c r="B13" s="45"/>
      <c r="C13" s="308" t="s">
        <v>1154</v>
      </c>
      <c r="D13" s="309" t="s">
        <v>1</v>
      </c>
      <c r="E13" s="310" t="s">
        <v>1</v>
      </c>
      <c r="F13" s="311">
        <v>42.5</v>
      </c>
      <c r="G13" s="39"/>
      <c r="H13" s="45"/>
    </row>
    <row r="14" s="2" customFormat="1" ht="16.8" customHeight="1">
      <c r="A14" s="39"/>
      <c r="B14" s="45"/>
      <c r="C14" s="308" t="s">
        <v>1155</v>
      </c>
      <c r="D14" s="309" t="s">
        <v>1</v>
      </c>
      <c r="E14" s="310" t="s">
        <v>1</v>
      </c>
      <c r="F14" s="311">
        <v>7.1879999999999997</v>
      </c>
      <c r="G14" s="39"/>
      <c r="H14" s="45"/>
    </row>
    <row r="15" s="2" customFormat="1" ht="16.8" customHeight="1">
      <c r="A15" s="39"/>
      <c r="B15" s="45"/>
      <c r="C15" s="308" t="s">
        <v>1156</v>
      </c>
      <c r="D15" s="309" t="s">
        <v>1</v>
      </c>
      <c r="E15" s="310" t="s">
        <v>1</v>
      </c>
      <c r="F15" s="311">
        <v>4.7359999999999998</v>
      </c>
      <c r="G15" s="39"/>
      <c r="H15" s="45"/>
    </row>
    <row r="16" s="2" customFormat="1" ht="16.8" customHeight="1">
      <c r="A16" s="39"/>
      <c r="B16" s="45"/>
      <c r="C16" s="308" t="s">
        <v>1157</v>
      </c>
      <c r="D16" s="309" t="s">
        <v>1</v>
      </c>
      <c r="E16" s="310" t="s">
        <v>1</v>
      </c>
      <c r="F16" s="311">
        <v>47.976999999999997</v>
      </c>
      <c r="G16" s="39"/>
      <c r="H16" s="45"/>
    </row>
    <row r="17" s="2" customFormat="1" ht="16.8" customHeight="1">
      <c r="A17" s="39"/>
      <c r="B17" s="45"/>
      <c r="C17" s="308" t="s">
        <v>1158</v>
      </c>
      <c r="D17" s="309" t="s">
        <v>1</v>
      </c>
      <c r="E17" s="310" t="s">
        <v>1</v>
      </c>
      <c r="F17" s="311">
        <v>64.540000000000006</v>
      </c>
      <c r="G17" s="39"/>
      <c r="H17" s="45"/>
    </row>
    <row r="18" s="2" customFormat="1" ht="16.8" customHeight="1">
      <c r="A18" s="39"/>
      <c r="B18" s="45"/>
      <c r="C18" s="308" t="s">
        <v>1159</v>
      </c>
      <c r="D18" s="309" t="s">
        <v>1</v>
      </c>
      <c r="E18" s="310" t="s">
        <v>1</v>
      </c>
      <c r="F18" s="311">
        <v>7.8499999999999996</v>
      </c>
      <c r="G18" s="39"/>
      <c r="H18" s="45"/>
    </row>
    <row r="19" s="2" customFormat="1" ht="7.44" customHeight="1">
      <c r="A19" s="39"/>
      <c r="B19" s="180"/>
      <c r="C19" s="181"/>
      <c r="D19" s="181"/>
      <c r="E19" s="181"/>
      <c r="F19" s="181"/>
      <c r="G19" s="181"/>
      <c r="H19" s="45"/>
    </row>
    <row r="20" s="2" customFormat="1">
      <c r="A20" s="39"/>
      <c r="B20" s="39"/>
      <c r="C20" s="39"/>
      <c r="D20" s="39"/>
      <c r="E20" s="39"/>
      <c r="F20" s="39"/>
      <c r="G20" s="39"/>
      <c r="H20" s="39"/>
    </row>
  </sheetData>
  <sheetProtection sheet="1" formatColumns="0" formatRows="0" objects="1" scenarios="1" spinCount="100000" saltValue="KsVTiG3rvHRJbCCo7pu9uYvwDG1LQmOKqY7GG6q2mgQ+Xyr5i124iM1xiYsWlkVA/R7bqPe6d6v4Rbi4/BRUJA==" hashValue="6x5dHvDzprrDmXmAlymNMfUjw8J/TjEhUrC8oOAm15iKsh1sDc1ZNX03x19aebgLTq5g3DbtF4L+cdJkdeGaQA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MARV-PC\Marv</dc:creator>
  <cp:lastModifiedBy>MARV-PC\Marv</cp:lastModifiedBy>
  <dcterms:created xsi:type="dcterms:W3CDTF">2024-07-26T07:43:42Z</dcterms:created>
  <dcterms:modified xsi:type="dcterms:W3CDTF">2024-07-26T07:43:47Z</dcterms:modified>
</cp:coreProperties>
</file>