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3075\Desktop\"/>
    </mc:Choice>
  </mc:AlternateContent>
  <xr:revisionPtr revIDLastSave="0" documentId="8_{308EC820-6F94-45E0-BB16-811037C542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D.1.6 - Interiér" sheetId="2" r:id="rId2"/>
  </sheets>
  <definedNames>
    <definedName name="_xlnm._FilterDatabase" localSheetId="1" hidden="1">'D.1.6 - Interiér'!$C$115:$K$198</definedName>
    <definedName name="_xlnm.Print_Titles" localSheetId="1">'D.1.6 - Interiér'!$115:$115</definedName>
    <definedName name="_xlnm.Print_Titles" localSheetId="0">'Rekapitulace stavby'!$92:$92</definedName>
    <definedName name="_xlnm.Print_Area" localSheetId="1">'D.1.6 - Interiér'!$C$4:$J$76,'D.1.6 - Interiér'!$C$82:$J$97,'D.1.6 - Interiér'!$C$103:$K$198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F110" i="2"/>
  <c r="E108" i="2"/>
  <c r="F89" i="2"/>
  <c r="E87" i="2"/>
  <c r="J24" i="2"/>
  <c r="E24" i="2"/>
  <c r="J92" i="2"/>
  <c r="J23" i="2"/>
  <c r="J21" i="2"/>
  <c r="E21" i="2"/>
  <c r="J112" i="2"/>
  <c r="J20" i="2"/>
  <c r="J18" i="2"/>
  <c r="E18" i="2"/>
  <c r="F113" i="2"/>
  <c r="J17" i="2"/>
  <c r="J15" i="2"/>
  <c r="E15" i="2"/>
  <c r="F91" i="2" s="1"/>
  <c r="J14" i="2"/>
  <c r="J12" i="2"/>
  <c r="J110" i="2"/>
  <c r="E7" i="2"/>
  <c r="E85" i="2" s="1"/>
  <c r="L90" i="1"/>
  <c r="AM90" i="1"/>
  <c r="AM89" i="1"/>
  <c r="L89" i="1"/>
  <c r="AM87" i="1"/>
  <c r="L87" i="1"/>
  <c r="L85" i="1"/>
  <c r="L84" i="1"/>
  <c r="BK191" i="2"/>
  <c r="J169" i="2"/>
  <c r="J159" i="2"/>
  <c r="J153" i="2"/>
  <c r="BK133" i="2"/>
  <c r="J121" i="2"/>
  <c r="BK179" i="2"/>
  <c r="J151" i="2"/>
  <c r="BK143" i="2"/>
  <c r="J129" i="2"/>
  <c r="AS94" i="1"/>
  <c r="BK195" i="2"/>
  <c r="BK189" i="2"/>
  <c r="J165" i="2"/>
  <c r="J143" i="2"/>
  <c r="J131" i="2"/>
  <c r="J125" i="2"/>
  <c r="J179" i="2"/>
  <c r="BK169" i="2"/>
  <c r="J157" i="2"/>
  <c r="BK139" i="2"/>
  <c r="J119" i="2"/>
  <c r="J189" i="2"/>
  <c r="J181" i="2"/>
  <c r="BK163" i="2"/>
  <c r="J137" i="2"/>
  <c r="J127" i="2"/>
  <c r="BK185" i="2"/>
  <c r="BK173" i="2"/>
  <c r="BK149" i="2"/>
  <c r="J133" i="2"/>
  <c r="BK117" i="2"/>
  <c r="BK197" i="2"/>
  <c r="J187" i="2"/>
  <c r="J161" i="2"/>
  <c r="J141" i="2"/>
  <c r="J197" i="2"/>
  <c r="J177" i="2"/>
  <c r="J163" i="2"/>
  <c r="J149" i="2"/>
  <c r="BK121" i="2"/>
  <c r="J195" i="2"/>
  <c r="BK187" i="2"/>
  <c r="BK175" i="2"/>
  <c r="BK165" i="2"/>
  <c r="BK155" i="2"/>
  <c r="J135" i="2"/>
  <c r="BK123" i="2"/>
  <c r="J183" i="2"/>
  <c r="J167" i="2"/>
  <c r="J147" i="2"/>
  <c r="BK141" i="2"/>
  <c r="J123" i="2"/>
  <c r="J191" i="2"/>
  <c r="J171" i="2"/>
  <c r="BK147" i="2"/>
  <c r="J139" i="2"/>
  <c r="BK127" i="2"/>
  <c r="J185" i="2"/>
  <c r="J173" i="2"/>
  <c r="BK159" i="2"/>
  <c r="BK153" i="2"/>
  <c r="BK125" i="2"/>
  <c r="J193" i="2"/>
  <c r="BK183" i="2"/>
  <c r="BK167" i="2"/>
  <c r="BK157" i="2"/>
  <c r="BK145" i="2"/>
  <c r="BK131" i="2"/>
  <c r="J117" i="2"/>
  <c r="BK177" i="2"/>
  <c r="BK161" i="2"/>
  <c r="J145" i="2"/>
  <c r="BK137" i="2"/>
  <c r="BK119" i="2"/>
  <c r="BK193" i="2"/>
  <c r="J175" i="2"/>
  <c r="BK151" i="2"/>
  <c r="BK129" i="2"/>
  <c r="BK181" i="2"/>
  <c r="BK171" i="2"/>
  <c r="J155" i="2"/>
  <c r="BK135" i="2"/>
  <c r="P116" i="2" l="1"/>
  <c r="AU95" i="1" s="1"/>
  <c r="AU94" i="1" s="1"/>
  <c r="BK116" i="2"/>
  <c r="J116" i="2" s="1"/>
  <c r="J96" i="2" s="1"/>
  <c r="R116" i="2"/>
  <c r="T116" i="2"/>
  <c r="F92" i="2"/>
  <c r="F112" i="2"/>
  <c r="BE129" i="2"/>
  <c r="BE135" i="2"/>
  <c r="BE145" i="2"/>
  <c r="BE165" i="2"/>
  <c r="J89" i="2"/>
  <c r="J91" i="2"/>
  <c r="E106" i="2"/>
  <c r="J113" i="2"/>
  <c r="BE119" i="2"/>
  <c r="BE121" i="2"/>
  <c r="BE147" i="2"/>
  <c r="BE151" i="2"/>
  <c r="BE155" i="2"/>
  <c r="BE167" i="2"/>
  <c r="BE173" i="2"/>
  <c r="BE185" i="2"/>
  <c r="BE191" i="2"/>
  <c r="BE193" i="2"/>
  <c r="BE197" i="2"/>
  <c r="BE123" i="2"/>
  <c r="BE125" i="2"/>
  <c r="BE127" i="2"/>
  <c r="BE131" i="2"/>
  <c r="BE133" i="2"/>
  <c r="BE153" i="2"/>
  <c r="BE157" i="2"/>
  <c r="BE163" i="2"/>
  <c r="BE169" i="2"/>
  <c r="BE171" i="2"/>
  <c r="BE181" i="2"/>
  <c r="BE183" i="2"/>
  <c r="BE117" i="2"/>
  <c r="BE137" i="2"/>
  <c r="BE139" i="2"/>
  <c r="BE141" i="2"/>
  <c r="BE143" i="2"/>
  <c r="BE149" i="2"/>
  <c r="BE159" i="2"/>
  <c r="BE161" i="2"/>
  <c r="BE175" i="2"/>
  <c r="BE177" i="2"/>
  <c r="BE179" i="2"/>
  <c r="BE187" i="2"/>
  <c r="BE189" i="2"/>
  <c r="BE195" i="2"/>
  <c r="F36" i="2"/>
  <c r="BC95" i="1"/>
  <c r="BC94" i="1"/>
  <c r="W32" i="1" s="1"/>
  <c r="F35" i="2"/>
  <c r="BB95" i="1" s="1"/>
  <c r="BB94" i="1" s="1"/>
  <c r="W31" i="1" s="1"/>
  <c r="F37" i="2"/>
  <c r="BD95" i="1" s="1"/>
  <c r="BD94" i="1" s="1"/>
  <c r="W33" i="1" s="1"/>
  <c r="F34" i="2"/>
  <c r="BA95" i="1" s="1"/>
  <c r="BA94" i="1" s="1"/>
  <c r="W30" i="1" s="1"/>
  <c r="J34" i="2"/>
  <c r="AW95" i="1"/>
  <c r="J30" i="2" l="1"/>
  <c r="AG95" i="1" s="1"/>
  <c r="AW94" i="1"/>
  <c r="AK30" i="1" s="1"/>
  <c r="F33" i="2"/>
  <c r="AZ95" i="1" s="1"/>
  <c r="AZ94" i="1" s="1"/>
  <c r="AV94" i="1" s="1"/>
  <c r="AK29" i="1" s="1"/>
  <c r="AX94" i="1"/>
  <c r="J33" i="2"/>
  <c r="AV95" i="1" s="1"/>
  <c r="AT95" i="1" s="1"/>
  <c r="AY94" i="1"/>
  <c r="AG94" i="1" l="1"/>
  <c r="AK26" i="1" s="1"/>
  <c r="AN95" i="1"/>
  <c r="AK35" i="1"/>
  <c r="J39" i="2"/>
  <c r="AT94" i="1"/>
  <c r="W29" i="1"/>
  <c r="AN94" i="1" l="1"/>
</calcChain>
</file>

<file path=xl/sharedStrings.xml><?xml version="1.0" encoding="utf-8"?>
<sst xmlns="http://schemas.openxmlformats.org/spreadsheetml/2006/main" count="1016" uniqueCount="233">
  <si>
    <t>Export Komplet</t>
  </si>
  <si>
    <t/>
  </si>
  <si>
    <t>2.0</t>
  </si>
  <si>
    <t>ZAMOK</t>
  </si>
  <si>
    <t>False</t>
  </si>
  <si>
    <t>{31d8d68f-1147-44cf-98be-5a72585bc3f0}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</si>
  <si>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</si>
  <si>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</si>
  <si>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</si>
  <si>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</si>
  <si>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</si>
  <si>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</si>
  <si>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</si>
  <si>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</si>
  <si>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4813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</si>
  <si>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</si>
  <si>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</si>
  <si>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Interiér - Stavební úpravy spojené s vestavbou do podkroví VOŠŽ a SZŠ Hradec Králové</t>
  </si>
  <si>
    <t>KSO:</t>
  </si>
  <si>
    <t>CC-CZ:</t>
  </si>
  <si>
    <t>Místo:</t>
  </si>
  <si>
    <t xml:space="preserve"> </t>
  </si>
  <si>
    <t>Datum:</t>
  </si>
  <si>
    <t>22. 4. 2024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</si>
  <si>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</si>
  <si>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</si>
  <si>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</si>
  <si>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</si>
  <si>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</si>
  <si>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</si>
  <si>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</si>
  <si>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</si>
  <si>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</si>
  <si>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</si>
  <si>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</si>
  <si>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</si>
  <si>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</si>
  <si>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</si>
  <si>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</si>
  <si>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</si>
  <si>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</si>
  <si>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</si>
  <si>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</si>
  <si>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</si>
  <si>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</si>
  <si>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</si>
  <si>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</si>
  <si>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</si>
  <si>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</si>
  <si>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</si>
  <si>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</si>
  <si>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</si>
  <si>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</si>
  <si>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</si>
  <si>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</si>
  <si>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</si>
  <si>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</si>
  <si>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</si>
  <si>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</si>
  <si>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</si>
  <si>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</si>
  <si>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</si>
  <si>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</si>
  <si>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</si>
  <si>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</si>
  <si>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</si>
  <si>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</si>
  <si>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</si>
  <si>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</si>
  <si>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</si>
  <si>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</si>
  <si>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</si>
  <si>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</si>
  <si>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</si>
  <si>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</si>
  <si>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</si>
  <si>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</si>
  <si>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</si>
  <si>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D.1.6</t>
  </si>
  <si>
    <t>Interiér</t>
  </si>
  <si>
    <t>STA</t>
  </si>
  <si>
    <t>1</t>
  </si>
  <si>
    <t>{9a529df7-abd1-44ba-b5d0-aac249781f70}</t>
  </si>
  <si>
    <t>2</t>
  </si>
  <si>
    <t>KRYCÍ LIST SOUPISU PRACÍ</t>
  </si>
  <si>
    <t>Objekt:</t>
  </si>
  <si>
    <t>D.1.6 - Interiér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</si>
  <si>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</si>
  <si>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</si>
  <si>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</si>
  <si>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</si>
  <si>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</si>
  <si>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</si>
  <si>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</si>
  <si>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</si>
  <si>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</si>
  <si>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</si>
  <si>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</si>
  <si>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</si>
  <si>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</si>
  <si>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</si>
  <si>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</si>
  <si>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</si>
  <si>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</si>
  <si>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</si>
  <si>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</si>
  <si>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J.1t</t>
  </si>
  <si>
    <t>Studentská židle velikost 6 - tyrkysová</t>
  </si>
  <si>
    <t>ks</t>
  </si>
  <si>
    <t>8</t>
  </si>
  <si>
    <t>ROZPOCET</t>
  </si>
  <si>
    <t>4</t>
  </si>
  <si>
    <t>PP</t>
  </si>
  <si>
    <t>J.1r</t>
  </si>
  <si>
    <t>Studentská židle velikost 6 - růžová</t>
  </si>
  <si>
    <t>J.1o</t>
  </si>
  <si>
    <t>Studentská židle velikost 6 - olivová</t>
  </si>
  <si>
    <t>6</t>
  </si>
  <si>
    <t>J.1l</t>
  </si>
  <si>
    <t>Studentská židle velikost 6 - lososová</t>
  </si>
  <si>
    <t>J.2b</t>
  </si>
  <si>
    <t>Školní jednolavice – dekor buk</t>
  </si>
  <si>
    <t>10</t>
  </si>
  <si>
    <t>J.2j</t>
  </si>
  <si>
    <t>Školní jednolavice – dekor javor</t>
  </si>
  <si>
    <t>J.2w</t>
  </si>
  <si>
    <t>Školní jednolavice – barva bílá</t>
  </si>
  <si>
    <t>14</t>
  </si>
  <si>
    <t>J.3b</t>
  </si>
  <si>
    <t>Školní lavice – dekor buk</t>
  </si>
  <si>
    <t>16</t>
  </si>
  <si>
    <t>J.3j</t>
  </si>
  <si>
    <t>Školní lavice – dekor javor</t>
  </si>
  <si>
    <t>18</t>
  </si>
  <si>
    <t>J.4j</t>
  </si>
  <si>
    <t>Psací stůl pro kantory – dekor javor</t>
  </si>
  <si>
    <t>20</t>
  </si>
  <si>
    <t>J.4b</t>
  </si>
  <si>
    <t>Psací stůl pro kantory – dekor buk</t>
  </si>
  <si>
    <t>22</t>
  </si>
  <si>
    <t>J.5</t>
  </si>
  <si>
    <t>Židle pro kantory</t>
  </si>
  <si>
    <t>24</t>
  </si>
  <si>
    <t>J.6</t>
  </si>
  <si>
    <t>Prosklená skříň – dekor javor,buk</t>
  </si>
  <si>
    <t>26</t>
  </si>
  <si>
    <t>Prosklená skříň – dekor javor</t>
  </si>
  <si>
    <t>J.7</t>
  </si>
  <si>
    <t>Polstrovaná lavice</t>
  </si>
  <si>
    <t>28</t>
  </si>
  <si>
    <t>J.8</t>
  </si>
  <si>
    <t>Polstrovaná lavice rohová</t>
  </si>
  <si>
    <t>30</t>
  </si>
  <si>
    <t>J.9</t>
  </si>
  <si>
    <t>Taburet</t>
  </si>
  <si>
    <t>32</t>
  </si>
  <si>
    <t>J.10</t>
  </si>
  <si>
    <t>Koše na tříděný odpad</t>
  </si>
  <si>
    <t>34</t>
  </si>
  <si>
    <t>J.11</t>
  </si>
  <si>
    <t>Odpadkový koš</t>
  </si>
  <si>
    <t>36</t>
  </si>
  <si>
    <t>J.12</t>
  </si>
  <si>
    <t>Pracovní stůl ve tvaru L – dekor bílá/ dub, 6x pravý, 6x levý</t>
  </si>
  <si>
    <t>38</t>
  </si>
  <si>
    <t>J.13</t>
  </si>
  <si>
    <t>Kancelářské židle</t>
  </si>
  <si>
    <t>40</t>
  </si>
  <si>
    <t>J.14</t>
  </si>
  <si>
    <t>Šatní skříň – dekor bílá/dub</t>
  </si>
  <si>
    <t>42</t>
  </si>
  <si>
    <t>J.15</t>
  </si>
  <si>
    <t>Policová skříň – dekor bílá/dub</t>
  </si>
  <si>
    <t>44</t>
  </si>
  <si>
    <t>J.16</t>
  </si>
  <si>
    <t>Kulatý konferenční stolek – dekor dub</t>
  </si>
  <si>
    <t>46</t>
  </si>
  <si>
    <t>J.17</t>
  </si>
  <si>
    <t>Šuplíková komoda – barva bílá</t>
  </si>
  <si>
    <t>48</t>
  </si>
  <si>
    <t>J.18</t>
  </si>
  <si>
    <t>Kombinovaná skříň s posuvem – dekor bílá/dub</t>
  </si>
  <si>
    <t>50</t>
  </si>
  <si>
    <t>J.19</t>
  </si>
  <si>
    <t>Skříňka s posuvem – dekor bílá/dub</t>
  </si>
  <si>
    <t>52</t>
  </si>
  <si>
    <t>J.20</t>
  </si>
  <si>
    <t>Pracovní stůl – barva bílá</t>
  </si>
  <si>
    <t>54</t>
  </si>
  <si>
    <t>J.22</t>
  </si>
  <si>
    <t>Konferenční stůl – bílá barva</t>
  </si>
  <si>
    <t>56</t>
  </si>
  <si>
    <t>J.23</t>
  </si>
  <si>
    <t>Věšáková stěna - barva bílá</t>
  </si>
  <si>
    <t>58</t>
  </si>
  <si>
    <t>J.24</t>
  </si>
  <si>
    <t>Skříňová sestava</t>
  </si>
  <si>
    <t>60</t>
  </si>
  <si>
    <t>J.25</t>
  </si>
  <si>
    <t>Lednice</t>
  </si>
  <si>
    <t>62</t>
  </si>
  <si>
    <t>J.26</t>
  </si>
  <si>
    <t>Polstrovaná lavice dvoumístná</t>
  </si>
  <si>
    <t>64</t>
  </si>
  <si>
    <t>Policový regál – bílá/ dub</t>
  </si>
  <si>
    <t>J.27A</t>
  </si>
  <si>
    <t>Nerezový pracovní stolů bez dřezu</t>
  </si>
  <si>
    <t>66</t>
  </si>
  <si>
    <t>Sestava nerezových pracovních stolů</t>
  </si>
  <si>
    <t>J.27B</t>
  </si>
  <si>
    <t>Nerezový pracovní stolů s dřezem</t>
  </si>
  <si>
    <t>-116674432</t>
  </si>
  <si>
    <t>J.28</t>
  </si>
  <si>
    <t>Policový regál</t>
  </si>
  <si>
    <t>68</t>
  </si>
  <si>
    <t>J.30</t>
  </si>
  <si>
    <t>Kulatý konferenční stolek bílý</t>
  </si>
  <si>
    <t>70</t>
  </si>
  <si>
    <t>J.31</t>
  </si>
  <si>
    <t>Hliníkové schůdky</t>
  </si>
  <si>
    <t>72</t>
  </si>
  <si>
    <t>J.32</t>
  </si>
  <si>
    <t>Paravan</t>
  </si>
  <si>
    <t>74</t>
  </si>
  <si>
    <t>J.33</t>
  </si>
  <si>
    <t>Skříňka</t>
  </si>
  <si>
    <t>76</t>
  </si>
  <si>
    <t>J.34</t>
  </si>
  <si>
    <t>Skříňová sestava hluboká</t>
  </si>
  <si>
    <t>78</t>
  </si>
  <si>
    <t>J.35</t>
  </si>
  <si>
    <t>Plastový box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</si>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</sst>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vertical="center"/>
    </xf>
    <xf numFmtId="166" fontId="14" fillId="0" borderId="0" xfId="0" applyNumberFormat="1" applyFont="1" applyBorder="1" applyAlignment="1" applyProtection="1">
      <alignment vertical="center"/>
    </xf>
    <xf numFmtId="4" fontId="14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6" fillId="4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6" fillId="0" borderId="12" xfId="0" applyNumberFormat="1" applyFont="1" applyBorder="1" applyAlignment="1" applyProtection="1"/>
    <xf numFmtId="166" fontId="26" fillId="0" borderId="13" xfId="0" applyNumberFormat="1" applyFont="1" applyBorder="1" applyAlignment="1" applyProtection="1"/>
    <xf numFmtId="4" fontId="27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</xf>
    <xf numFmtId="49" fontId="28" fillId="0" borderId="22" xfId="0" applyNumberFormat="1" applyFont="1" applyBorder="1" applyAlignment="1" applyProtection="1">
      <alignment horizontal="left" vertical="center" wrapText="1"/>
    </xf>
    <xf numFmtId="0" fontId="28" fillId="0" borderId="22" xfId="0" applyFont="1" applyBorder="1" applyAlignment="1" applyProtection="1">
      <alignment horizontal="left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7" fontId="28" fillId="0" borderId="22" xfId="0" applyNumberFormat="1" applyFont="1" applyBorder="1" applyAlignment="1" applyProtection="1">
      <alignment vertical="center"/>
    </xf>
    <xf numFmtId="4" fontId="28" fillId="2" borderId="22" xfId="0" applyNumberFormat="1" applyFont="1" applyFill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</xf>
    <xf numFmtId="0" fontId="29" fillId="0" borderId="3" xfId="0" applyFont="1" applyBorder="1" applyAlignment="1">
      <alignment vertical="center"/>
    </xf>
    <xf numFmtId="0" fontId="28" fillId="2" borderId="14" xfId="0" applyFont="1" applyFill="1" applyBorder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vertical="center"/>
    </xf>
    <xf numFmtId="166" fontId="17" fillId="0" borderId="15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1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pans="1:74" s="1" customFormat="1" ht="36.950000000000003" customHeight="1"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S2" s="11" t="s">
        <v>6</v>
      </c>
      <c r="BT2" s="11" t="s">
        <v>7</v>
      </c>
    </row>
    <row r="3" spans="1:74" s="1" customFormat="1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8</v>
      </c>
    </row>
    <row r="4" spans="1:74" s="1" customFormat="1" ht="24.95" customHeight="1">
      <c r="B4" s="15"/>
      <c r="C4" s="16"/>
      <c r="D4" s="17" t="s">
        <v>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4"/>
      <c r="AS4" s="18" t="s">
        <v>10</v>
      </c>
      <c r="BE4" s="19" t="s">
        <v>11</v>
      </c>
      <c r="BS4" s="11" t="s">
        <v>12</v>
      </c>
    </row>
    <row r="5" spans="1:74" s="1" customFormat="1" ht="12" customHeight="1">
      <c r="B5" s="15"/>
      <c r="C5" s="16"/>
      <c r="D5" s="20" t="s">
        <v>13</v>
      </c>
      <c r="E5" s="16"/>
      <c r="F5" s="16"/>
      <c r="G5" s="16"/>
      <c r="H5" s="16"/>
      <c r="I5" s="16"/>
      <c r="J5" s="16"/>
      <c r="K5" s="174" t="s">
        <v>14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6"/>
      <c r="AL5" s="16"/>
      <c r="AM5" s="16"/>
      <c r="AN5" s="16"/>
      <c r="AO5" s="16"/>
      <c r="AP5" s="16"/>
      <c r="AQ5" s="16"/>
      <c r="AR5" s="14"/>
      <c r="BE5" s="171" t="s">
        <v>15</v>
      </c>
      <c r="BS5" s="11" t="s">
        <v>6</v>
      </c>
    </row>
    <row r="6" spans="1:74" s="1" customFormat="1" ht="36.950000000000003" customHeight="1">
      <c r="B6" s="15"/>
      <c r="C6" s="16"/>
      <c r="D6" s="22" t="s">
        <v>16</v>
      </c>
      <c r="E6" s="16"/>
      <c r="F6" s="16"/>
      <c r="G6" s="16"/>
      <c r="H6" s="16"/>
      <c r="I6" s="16"/>
      <c r="J6" s="16"/>
      <c r="K6" s="176" t="s">
        <v>17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6"/>
      <c r="AL6" s="16"/>
      <c r="AM6" s="16"/>
      <c r="AN6" s="16"/>
      <c r="AO6" s="16"/>
      <c r="AP6" s="16"/>
      <c r="AQ6" s="16"/>
      <c r="AR6" s="14"/>
      <c r="BE6" s="172"/>
      <c r="BS6" s="11" t="s">
        <v>6</v>
      </c>
    </row>
    <row r="7" spans="1:74" s="1" customFormat="1" ht="12" customHeight="1">
      <c r="B7" s="15"/>
      <c r="C7" s="16"/>
      <c r="D7" s="23" t="s">
        <v>18</v>
      </c>
      <c r="E7" s="16"/>
      <c r="F7" s="16"/>
      <c r="G7" s="16"/>
      <c r="H7" s="16"/>
      <c r="I7" s="16"/>
      <c r="J7" s="16"/>
      <c r="K7" s="21" t="s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23" t="s">
        <v>19</v>
      </c>
      <c r="AL7" s="16"/>
      <c r="AM7" s="16"/>
      <c r="AN7" s="21" t="s">
        <v>1</v>
      </c>
      <c r="AO7" s="16"/>
      <c r="AP7" s="16"/>
      <c r="AQ7" s="16"/>
      <c r="AR7" s="14"/>
      <c r="BE7" s="172"/>
      <c r="BS7" s="11" t="s">
        <v>6</v>
      </c>
    </row>
    <row r="8" spans="1:74" s="1" customFormat="1" ht="12" customHeight="1">
      <c r="B8" s="15"/>
      <c r="C8" s="16"/>
      <c r="D8" s="23" t="s">
        <v>20</v>
      </c>
      <c r="E8" s="16"/>
      <c r="F8" s="16"/>
      <c r="G8" s="16"/>
      <c r="H8" s="16"/>
      <c r="I8" s="16"/>
      <c r="J8" s="16"/>
      <c r="K8" s="21" t="s">
        <v>21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3" t="s">
        <v>22</v>
      </c>
      <c r="AL8" s="16"/>
      <c r="AM8" s="16"/>
      <c r="AN8" s="24" t="s">
        <v>23</v>
      </c>
      <c r="AO8" s="16"/>
      <c r="AP8" s="16"/>
      <c r="AQ8" s="16"/>
      <c r="AR8" s="14"/>
      <c r="BE8" s="172"/>
      <c r="BS8" s="11" t="s">
        <v>6</v>
      </c>
    </row>
    <row r="9" spans="1:74" s="1" customFormat="1" ht="14.45" customHeigh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4"/>
      <c r="BE9" s="172"/>
      <c r="BS9" s="11" t="s">
        <v>6</v>
      </c>
    </row>
    <row r="10" spans="1:74" s="1" customFormat="1" ht="12" customHeight="1">
      <c r="B10" s="15"/>
      <c r="C10" s="16"/>
      <c r="D10" s="23" t="s">
        <v>24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3" t="s">
        <v>25</v>
      </c>
      <c r="AL10" s="16"/>
      <c r="AM10" s="16"/>
      <c r="AN10" s="21" t="s">
        <v>1</v>
      </c>
      <c r="AO10" s="16"/>
      <c r="AP10" s="16"/>
      <c r="AQ10" s="16"/>
      <c r="AR10" s="14"/>
      <c r="BE10" s="172"/>
      <c r="BS10" s="11" t="s">
        <v>6</v>
      </c>
    </row>
    <row r="11" spans="1:74" s="1" customFormat="1" ht="18.399999999999999" customHeight="1">
      <c r="B11" s="15"/>
      <c r="C11" s="16"/>
      <c r="D11" s="16"/>
      <c r="E11" s="21" t="s">
        <v>21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23" t="s">
        <v>26</v>
      </c>
      <c r="AL11" s="16"/>
      <c r="AM11" s="16"/>
      <c r="AN11" s="21" t="s">
        <v>1</v>
      </c>
      <c r="AO11" s="16"/>
      <c r="AP11" s="16"/>
      <c r="AQ11" s="16"/>
      <c r="AR11" s="14"/>
      <c r="BE11" s="172"/>
      <c r="BS11" s="11" t="s">
        <v>6</v>
      </c>
    </row>
    <row r="12" spans="1:74" s="1" customFormat="1" ht="6.95" customHeight="1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4"/>
      <c r="BE12" s="172"/>
      <c r="BS12" s="11" t="s">
        <v>6</v>
      </c>
    </row>
    <row r="13" spans="1:74" s="1" customFormat="1" ht="12" customHeight="1">
      <c r="B13" s="15"/>
      <c r="C13" s="16"/>
      <c r="D13" s="23" t="s">
        <v>27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3" t="s">
        <v>25</v>
      </c>
      <c r="AL13" s="16"/>
      <c r="AM13" s="16"/>
      <c r="AN13" s="25" t="s">
        <v>28</v>
      </c>
      <c r="AO13" s="16"/>
      <c r="AP13" s="16"/>
      <c r="AQ13" s="16"/>
      <c r="AR13" s="14"/>
      <c r="BE13" s="172"/>
      <c r="BS13" s="11" t="s">
        <v>6</v>
      </c>
    </row>
    <row r="14" spans="1:74" ht="12.75">
      <c r="B14" s="15"/>
      <c r="C14" s="16"/>
      <c r="D14" s="16"/>
      <c r="E14" s="177" t="s">
        <v>28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23" t="s">
        <v>26</v>
      </c>
      <c r="AL14" s="16"/>
      <c r="AM14" s="16"/>
      <c r="AN14" s="25" t="s">
        <v>28</v>
      </c>
      <c r="AO14" s="16"/>
      <c r="AP14" s="16"/>
      <c r="AQ14" s="16"/>
      <c r="AR14" s="14"/>
      <c r="BE14" s="172"/>
      <c r="BS14" s="11" t="s">
        <v>6</v>
      </c>
    </row>
    <row r="15" spans="1:74" s="1" customFormat="1" ht="6.95" customHeight="1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4"/>
      <c r="BE15" s="172"/>
      <c r="BS15" s="11" t="s">
        <v>4</v>
      </c>
    </row>
    <row r="16" spans="1:74" s="1" customFormat="1" ht="12" customHeight="1">
      <c r="B16" s="15"/>
      <c r="C16" s="16"/>
      <c r="D16" s="23" t="s">
        <v>29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3" t="s">
        <v>25</v>
      </c>
      <c r="AL16" s="16"/>
      <c r="AM16" s="16"/>
      <c r="AN16" s="21" t="s">
        <v>1</v>
      </c>
      <c r="AO16" s="16"/>
      <c r="AP16" s="16"/>
      <c r="AQ16" s="16"/>
      <c r="AR16" s="14"/>
      <c r="BE16" s="172"/>
      <c r="BS16" s="11" t="s">
        <v>4</v>
      </c>
    </row>
    <row r="17" spans="1:71" s="1" customFormat="1" ht="18.399999999999999" customHeight="1">
      <c r="B17" s="15"/>
      <c r="C17" s="16"/>
      <c r="D17" s="16"/>
      <c r="E17" s="21" t="s">
        <v>21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3" t="s">
        <v>26</v>
      </c>
      <c r="AL17" s="16"/>
      <c r="AM17" s="16"/>
      <c r="AN17" s="21" t="s">
        <v>1</v>
      </c>
      <c r="AO17" s="16"/>
      <c r="AP17" s="16"/>
      <c r="AQ17" s="16"/>
      <c r="AR17" s="14"/>
      <c r="BE17" s="172"/>
      <c r="BS17" s="11" t="s">
        <v>30</v>
      </c>
    </row>
    <row r="18" spans="1:71" s="1" customFormat="1" ht="6.95" customHeight="1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4"/>
      <c r="BE18" s="172"/>
      <c r="BS18" s="11" t="s">
        <v>6</v>
      </c>
    </row>
    <row r="19" spans="1:71" s="1" customFormat="1" ht="12" customHeight="1">
      <c r="B19" s="15"/>
      <c r="C19" s="16"/>
      <c r="D19" s="23" t="s">
        <v>31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3" t="s">
        <v>25</v>
      </c>
      <c r="AL19" s="16"/>
      <c r="AM19" s="16"/>
      <c r="AN19" s="21" t="s">
        <v>1</v>
      </c>
      <c r="AO19" s="16"/>
      <c r="AP19" s="16"/>
      <c r="AQ19" s="16"/>
      <c r="AR19" s="14"/>
      <c r="BE19" s="172"/>
      <c r="BS19" s="11" t="s">
        <v>6</v>
      </c>
    </row>
    <row r="20" spans="1:71" s="1" customFormat="1" ht="18.399999999999999" customHeight="1">
      <c r="B20" s="15"/>
      <c r="C20" s="16"/>
      <c r="D20" s="16"/>
      <c r="E20" s="21" t="s">
        <v>21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3" t="s">
        <v>26</v>
      </c>
      <c r="AL20" s="16"/>
      <c r="AM20" s="16"/>
      <c r="AN20" s="21" t="s">
        <v>1</v>
      </c>
      <c r="AO20" s="16"/>
      <c r="AP20" s="16"/>
      <c r="AQ20" s="16"/>
      <c r="AR20" s="14"/>
      <c r="BE20" s="172"/>
      <c r="BS20" s="11" t="s">
        <v>30</v>
      </c>
    </row>
    <row r="21" spans="1:71" s="1" customFormat="1" ht="6.95" customHeigh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4"/>
      <c r="BE21" s="172"/>
    </row>
    <row r="22" spans="1:71" s="1" customFormat="1" ht="12" customHeight="1">
      <c r="B22" s="15"/>
      <c r="C22" s="16"/>
      <c r="D22" s="23" t="s">
        <v>32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4"/>
      <c r="BE22" s="172"/>
    </row>
    <row r="23" spans="1:71" s="1" customFormat="1" ht="16.5" customHeight="1">
      <c r="B23" s="15"/>
      <c r="C23" s="16"/>
      <c r="D23" s="16"/>
      <c r="E23" s="179" t="s">
        <v>1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6"/>
      <c r="AP23" s="16"/>
      <c r="AQ23" s="16"/>
      <c r="AR23" s="14"/>
      <c r="BE23" s="172"/>
    </row>
    <row r="24" spans="1:71" s="1" customFormat="1" ht="6.95" customHeight="1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4"/>
      <c r="BE24" s="172"/>
    </row>
    <row r="25" spans="1:71" s="1" customFormat="1" ht="6.95" customHeight="1">
      <c r="B25" s="15"/>
      <c r="C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16"/>
      <c r="AQ25" s="16"/>
      <c r="AR25" s="14"/>
      <c r="BE25" s="172"/>
    </row>
    <row r="26" spans="1:71" s="2" customFormat="1" ht="25.9" customHeight="1">
      <c r="A26" s="28"/>
      <c r="B26" s="29"/>
      <c r="C26" s="30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0">
        <f>ROUND(AG94,2)</f>
        <v>0</v>
      </c>
      <c r="AL26" s="181"/>
      <c r="AM26" s="181"/>
      <c r="AN26" s="181"/>
      <c r="AO26" s="181"/>
      <c r="AP26" s="30"/>
      <c r="AQ26" s="30"/>
      <c r="AR26" s="33"/>
      <c r="BE26" s="172"/>
    </row>
    <row r="27" spans="1:71" s="2" customFormat="1" ht="6.95" customHeight="1">
      <c r="A27" s="28"/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3"/>
      <c r="BE27" s="172"/>
    </row>
    <row r="28" spans="1:71" s="2" customFormat="1" ht="12.75">
      <c r="A28" s="28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182" t="s">
        <v>34</v>
      </c>
      <c r="M28" s="182"/>
      <c r="N28" s="182"/>
      <c r="O28" s="182"/>
      <c r="P28" s="182"/>
      <c r="Q28" s="30"/>
      <c r="R28" s="30"/>
      <c r="S28" s="30"/>
      <c r="T28" s="30"/>
      <c r="U28" s="30"/>
      <c r="V28" s="30"/>
      <c r="W28" s="182" t="s">
        <v>35</v>
      </c>
      <c r="X28" s="182"/>
      <c r="Y28" s="182"/>
      <c r="Z28" s="182"/>
      <c r="AA28" s="182"/>
      <c r="AB28" s="182"/>
      <c r="AC28" s="182"/>
      <c r="AD28" s="182"/>
      <c r="AE28" s="182"/>
      <c r="AF28" s="30"/>
      <c r="AG28" s="30"/>
      <c r="AH28" s="30"/>
      <c r="AI28" s="30"/>
      <c r="AJ28" s="30"/>
      <c r="AK28" s="182" t="s">
        <v>36</v>
      </c>
      <c r="AL28" s="182"/>
      <c r="AM28" s="182"/>
      <c r="AN28" s="182"/>
      <c r="AO28" s="182"/>
      <c r="AP28" s="30"/>
      <c r="AQ28" s="30"/>
      <c r="AR28" s="33"/>
      <c r="BE28" s="172"/>
    </row>
    <row r="29" spans="1:71" s="3" customFormat="1" ht="14.45" customHeight="1">
      <c r="B29" s="34"/>
      <c r="C29" s="35"/>
      <c r="D29" s="23" t="s">
        <v>37</v>
      </c>
      <c r="E29" s="35"/>
      <c r="F29" s="23" t="s">
        <v>38</v>
      </c>
      <c r="G29" s="35"/>
      <c r="H29" s="35"/>
      <c r="I29" s="35"/>
      <c r="J29" s="35"/>
      <c r="K29" s="35"/>
      <c r="L29" s="185">
        <v>0.21</v>
      </c>
      <c r="M29" s="184"/>
      <c r="N29" s="184"/>
      <c r="O29" s="184"/>
      <c r="P29" s="184"/>
      <c r="Q29" s="35"/>
      <c r="R29" s="35"/>
      <c r="S29" s="35"/>
      <c r="T29" s="35"/>
      <c r="U29" s="35"/>
      <c r="V29" s="35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F29" s="35"/>
      <c r="AG29" s="35"/>
      <c r="AH29" s="35"/>
      <c r="AI29" s="35"/>
      <c r="AJ29" s="35"/>
      <c r="AK29" s="183">
        <f>ROUND(AV94, 2)</f>
        <v>0</v>
      </c>
      <c r="AL29" s="184"/>
      <c r="AM29" s="184"/>
      <c r="AN29" s="184"/>
      <c r="AO29" s="184"/>
      <c r="AP29" s="35"/>
      <c r="AQ29" s="35"/>
      <c r="AR29" s="36"/>
      <c r="BE29" s="173"/>
    </row>
    <row r="30" spans="1:71" s="3" customFormat="1" ht="14.45" customHeight="1">
      <c r="B30" s="34"/>
      <c r="C30" s="35"/>
      <c r="D30" s="35"/>
      <c r="E30" s="35"/>
      <c r="F30" s="23" t="s">
        <v>39</v>
      </c>
      <c r="G30" s="35"/>
      <c r="H30" s="35"/>
      <c r="I30" s="35"/>
      <c r="J30" s="35"/>
      <c r="K30" s="35"/>
      <c r="L30" s="185">
        <v>0.12</v>
      </c>
      <c r="M30" s="184"/>
      <c r="N30" s="184"/>
      <c r="O30" s="184"/>
      <c r="P30" s="184"/>
      <c r="Q30" s="35"/>
      <c r="R30" s="35"/>
      <c r="S30" s="35"/>
      <c r="T30" s="35"/>
      <c r="U30" s="35"/>
      <c r="V30" s="35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F30" s="35"/>
      <c r="AG30" s="35"/>
      <c r="AH30" s="35"/>
      <c r="AI30" s="35"/>
      <c r="AJ30" s="35"/>
      <c r="AK30" s="183">
        <f>ROUND(AW94, 2)</f>
        <v>0</v>
      </c>
      <c r="AL30" s="184"/>
      <c r="AM30" s="184"/>
      <c r="AN30" s="184"/>
      <c r="AO30" s="184"/>
      <c r="AP30" s="35"/>
      <c r="AQ30" s="35"/>
      <c r="AR30" s="36"/>
      <c r="BE30" s="173"/>
    </row>
    <row r="31" spans="1:71" s="3" customFormat="1" ht="14.45" hidden="1" customHeight="1">
      <c r="B31" s="34"/>
      <c r="C31" s="35"/>
      <c r="D31" s="35"/>
      <c r="E31" s="35"/>
      <c r="F31" s="23" t="s">
        <v>40</v>
      </c>
      <c r="G31" s="35"/>
      <c r="H31" s="35"/>
      <c r="I31" s="35"/>
      <c r="J31" s="35"/>
      <c r="K31" s="35"/>
      <c r="L31" s="185">
        <v>0.21</v>
      </c>
      <c r="M31" s="184"/>
      <c r="N31" s="184"/>
      <c r="O31" s="184"/>
      <c r="P31" s="184"/>
      <c r="Q31" s="35"/>
      <c r="R31" s="35"/>
      <c r="S31" s="35"/>
      <c r="T31" s="35"/>
      <c r="U31" s="35"/>
      <c r="V31" s="35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F31" s="35"/>
      <c r="AG31" s="35"/>
      <c r="AH31" s="35"/>
      <c r="AI31" s="35"/>
      <c r="AJ31" s="35"/>
      <c r="AK31" s="183">
        <v>0</v>
      </c>
      <c r="AL31" s="184"/>
      <c r="AM31" s="184"/>
      <c r="AN31" s="184"/>
      <c r="AO31" s="184"/>
      <c r="AP31" s="35"/>
      <c r="AQ31" s="35"/>
      <c r="AR31" s="36"/>
      <c r="BE31" s="173"/>
    </row>
    <row r="32" spans="1:71" s="3" customFormat="1" ht="14.45" hidden="1" customHeight="1">
      <c r="B32" s="34"/>
      <c r="C32" s="35"/>
      <c r="D32" s="35"/>
      <c r="E32" s="35"/>
      <c r="F32" s="23" t="s">
        <v>41</v>
      </c>
      <c r="G32" s="35"/>
      <c r="H32" s="35"/>
      <c r="I32" s="35"/>
      <c r="J32" s="35"/>
      <c r="K32" s="35"/>
      <c r="L32" s="185">
        <v>0.12</v>
      </c>
      <c r="M32" s="184"/>
      <c r="N32" s="184"/>
      <c r="O32" s="184"/>
      <c r="P32" s="184"/>
      <c r="Q32" s="35"/>
      <c r="R32" s="35"/>
      <c r="S32" s="35"/>
      <c r="T32" s="35"/>
      <c r="U32" s="35"/>
      <c r="V32" s="35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F32" s="35"/>
      <c r="AG32" s="35"/>
      <c r="AH32" s="35"/>
      <c r="AI32" s="35"/>
      <c r="AJ32" s="35"/>
      <c r="AK32" s="183">
        <v>0</v>
      </c>
      <c r="AL32" s="184"/>
      <c r="AM32" s="184"/>
      <c r="AN32" s="184"/>
      <c r="AO32" s="184"/>
      <c r="AP32" s="35"/>
      <c r="AQ32" s="35"/>
      <c r="AR32" s="36"/>
      <c r="BE32" s="173"/>
    </row>
    <row r="33" spans="1:57" s="3" customFormat="1" ht="14.45" hidden="1" customHeight="1">
      <c r="B33" s="34"/>
      <c r="C33" s="35"/>
      <c r="D33" s="35"/>
      <c r="E33" s="35"/>
      <c r="F33" s="23" t="s">
        <v>42</v>
      </c>
      <c r="G33" s="35"/>
      <c r="H33" s="35"/>
      <c r="I33" s="35"/>
      <c r="J33" s="35"/>
      <c r="K33" s="35"/>
      <c r="L33" s="185">
        <v>0</v>
      </c>
      <c r="M33" s="184"/>
      <c r="N33" s="184"/>
      <c r="O33" s="184"/>
      <c r="P33" s="184"/>
      <c r="Q33" s="35"/>
      <c r="R33" s="35"/>
      <c r="S33" s="35"/>
      <c r="T33" s="35"/>
      <c r="U33" s="35"/>
      <c r="V33" s="35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F33" s="35"/>
      <c r="AG33" s="35"/>
      <c r="AH33" s="35"/>
      <c r="AI33" s="35"/>
      <c r="AJ33" s="35"/>
      <c r="AK33" s="183">
        <v>0</v>
      </c>
      <c r="AL33" s="184"/>
      <c r="AM33" s="184"/>
      <c r="AN33" s="184"/>
      <c r="AO33" s="184"/>
      <c r="AP33" s="35"/>
      <c r="AQ33" s="35"/>
      <c r="AR33" s="36"/>
      <c r="BE33" s="173"/>
    </row>
    <row r="34" spans="1:57" s="2" customFormat="1" ht="6.95" customHeight="1">
      <c r="A34" s="28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3"/>
      <c r="BE34" s="172"/>
    </row>
    <row r="35" spans="1:57" s="2" customFormat="1" ht="25.9" customHeight="1">
      <c r="A35" s="28"/>
      <c r="B35" s="29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186" t="s">
        <v>45</v>
      </c>
      <c r="Y35" s="187"/>
      <c r="Z35" s="187"/>
      <c r="AA35" s="187"/>
      <c r="AB35" s="187"/>
      <c r="AC35" s="39"/>
      <c r="AD35" s="39"/>
      <c r="AE35" s="39"/>
      <c r="AF35" s="39"/>
      <c r="AG35" s="39"/>
      <c r="AH35" s="39"/>
      <c r="AI35" s="39"/>
      <c r="AJ35" s="39"/>
      <c r="AK35" s="188">
        <f>SUM(AK26:AK33)</f>
        <v>0</v>
      </c>
      <c r="AL35" s="187"/>
      <c r="AM35" s="187"/>
      <c r="AN35" s="187"/>
      <c r="AO35" s="189"/>
      <c r="AP35" s="37"/>
      <c r="AQ35" s="37"/>
      <c r="AR35" s="33"/>
      <c r="BE35" s="28"/>
    </row>
    <row r="36" spans="1:57" s="2" customFormat="1" ht="6.95" customHeight="1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3"/>
      <c r="BE36" s="28"/>
    </row>
    <row r="37" spans="1:57" s="2" customFormat="1" ht="14.45" customHeight="1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3"/>
      <c r="BE37" s="28"/>
    </row>
    <row r="38" spans="1:57" s="1" customFormat="1" ht="14.45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4"/>
    </row>
    <row r="39" spans="1:57" s="1" customFormat="1" ht="14.45" customHeight="1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4"/>
    </row>
    <row r="40" spans="1:57" s="1" customFormat="1" ht="14.45" customHeight="1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4"/>
    </row>
    <row r="41" spans="1:57" s="1" customFormat="1" ht="14.45" customHeight="1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4"/>
    </row>
    <row r="42" spans="1:57" s="1" customFormat="1" ht="14.45" customHeight="1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4"/>
    </row>
    <row r="43" spans="1:57" s="1" customFormat="1" ht="14.45" customHeight="1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4"/>
    </row>
    <row r="44" spans="1:57" s="1" customFormat="1" ht="14.45" customHeight="1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4"/>
    </row>
    <row r="45" spans="1:57" s="1" customFormat="1" ht="14.45" customHeight="1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4"/>
    </row>
    <row r="46" spans="1:57" s="1" customFormat="1" ht="14.45" customHeight="1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4"/>
    </row>
    <row r="47" spans="1:57" s="1" customFormat="1" ht="14.45" customHeight="1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4"/>
    </row>
    <row r="48" spans="1:57" s="1" customFormat="1" ht="14.45" customHeight="1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4"/>
    </row>
    <row r="49" spans="1:57" s="2" customFormat="1" ht="14.45" customHeight="1">
      <c r="B49" s="41"/>
      <c r="C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P49" s="42"/>
      <c r="AQ49" s="42"/>
      <c r="AR49" s="45"/>
    </row>
    <row r="50" spans="1:57" ht="11.2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4"/>
    </row>
    <row r="51" spans="1:57" ht="11.2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4"/>
    </row>
    <row r="52" spans="1:57" ht="11.2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4"/>
    </row>
    <row r="53" spans="1:57" ht="11.2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4"/>
    </row>
    <row r="54" spans="1:57" ht="11.2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4"/>
    </row>
    <row r="55" spans="1:57" ht="11.2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4"/>
    </row>
    <row r="56" spans="1:57" ht="11.2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4"/>
    </row>
    <row r="57" spans="1:57" ht="11.2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4"/>
    </row>
    <row r="58" spans="1:57" ht="11.2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4"/>
    </row>
    <row r="59" spans="1:57" ht="11.2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4"/>
    </row>
    <row r="60" spans="1:57" s="2" customFormat="1" ht="12.75">
      <c r="A60" s="28"/>
      <c r="B60" s="29"/>
      <c r="C60" s="30"/>
      <c r="D60" s="46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6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6" t="s">
        <v>48</v>
      </c>
      <c r="AI60" s="32"/>
      <c r="AJ60" s="32"/>
      <c r="AK60" s="32"/>
      <c r="AL60" s="32"/>
      <c r="AM60" s="46" t="s">
        <v>49</v>
      </c>
      <c r="AN60" s="32"/>
      <c r="AO60" s="32"/>
      <c r="AP60" s="30"/>
      <c r="AQ60" s="30"/>
      <c r="AR60" s="33"/>
      <c r="BE60" s="28"/>
    </row>
    <row r="61" spans="1:57" ht="11.2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4"/>
    </row>
    <row r="62" spans="1:57" ht="11.2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4"/>
    </row>
    <row r="63" spans="1:57" ht="11.2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4"/>
    </row>
    <row r="64" spans="1:57" s="2" customFormat="1" ht="12.75">
      <c r="A64" s="28"/>
      <c r="B64" s="29"/>
      <c r="C64" s="30"/>
      <c r="D64" s="43" t="s">
        <v>50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3" t="s">
        <v>51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3"/>
      <c r="BE64" s="28"/>
    </row>
    <row r="65" spans="1:57" ht="11.2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4"/>
    </row>
    <row r="66" spans="1:57" ht="11.25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4"/>
    </row>
    <row r="67" spans="1:57" ht="11.25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4"/>
    </row>
    <row r="68" spans="1:57" ht="11.25"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4"/>
    </row>
    <row r="69" spans="1:57" ht="11.2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4"/>
    </row>
    <row r="70" spans="1:57" ht="11.2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4"/>
    </row>
    <row r="71" spans="1:57" ht="11.25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4"/>
    </row>
    <row r="72" spans="1:57" ht="11.25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4"/>
    </row>
    <row r="73" spans="1:57" ht="11.25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4"/>
    </row>
    <row r="74" spans="1:57" ht="11.2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4"/>
    </row>
    <row r="75" spans="1:57" s="2" customFormat="1" ht="12.75">
      <c r="A75" s="28"/>
      <c r="B75" s="29"/>
      <c r="C75" s="30"/>
      <c r="D75" s="46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6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6" t="s">
        <v>48</v>
      </c>
      <c r="AI75" s="32"/>
      <c r="AJ75" s="32"/>
      <c r="AK75" s="32"/>
      <c r="AL75" s="32"/>
      <c r="AM75" s="46" t="s">
        <v>49</v>
      </c>
      <c r="AN75" s="32"/>
      <c r="AO75" s="32"/>
      <c r="AP75" s="30"/>
      <c r="AQ75" s="30"/>
      <c r="AR75" s="33"/>
      <c r="BE75" s="28"/>
    </row>
    <row r="76" spans="1:57" s="2" customFormat="1" ht="11.25">
      <c r="A76" s="28"/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3"/>
      <c r="BE76" s="28"/>
    </row>
    <row r="77" spans="1:57" s="2" customFormat="1" ht="6.95" customHeight="1">
      <c r="A77" s="28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3"/>
      <c r="BE77" s="28"/>
    </row>
    <row r="81" spans="1:91" s="2" customFormat="1" ht="6.95" customHeight="1">
      <c r="A81" s="28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3"/>
      <c r="BE81" s="28"/>
    </row>
    <row r="82" spans="1:91" s="2" customFormat="1" ht="24.95" customHeight="1">
      <c r="A82" s="28"/>
      <c r="B82" s="29"/>
      <c r="C82" s="17" t="s">
        <v>52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3"/>
      <c r="BE82" s="28"/>
    </row>
    <row r="83" spans="1:91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3"/>
      <c r="BE83" s="28"/>
    </row>
    <row r="84" spans="1:91" s="4" customFormat="1" ht="12" customHeight="1">
      <c r="B84" s="52"/>
      <c r="C84" s="23" t="s">
        <v>13</v>
      </c>
      <c r="D84" s="53"/>
      <c r="E84" s="53"/>
      <c r="F84" s="53"/>
      <c r="G84" s="53"/>
      <c r="H84" s="53"/>
      <c r="I84" s="53"/>
      <c r="J84" s="53"/>
      <c r="K84" s="53"/>
      <c r="L84" s="53" t="str">
        <f>K5</f>
        <v>4813</v>
      </c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4"/>
    </row>
    <row r="85" spans="1:91" s="5" customFormat="1" ht="36.950000000000003" customHeight="1">
      <c r="B85" s="55"/>
      <c r="C85" s="56" t="s">
        <v>16</v>
      </c>
      <c r="D85" s="57"/>
      <c r="E85" s="57"/>
      <c r="F85" s="57"/>
      <c r="G85" s="57"/>
      <c r="H85" s="57"/>
      <c r="I85" s="57"/>
      <c r="J85" s="57"/>
      <c r="K85" s="57"/>
      <c r="L85" s="190" t="str">
        <f>K6</f>
        <v>Interiér - Stavební úpravy spojené s vestavbou do podkroví VOŠŽ a SZŠ Hradec Králové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57"/>
      <c r="AL85" s="57"/>
      <c r="AM85" s="57"/>
      <c r="AN85" s="57"/>
      <c r="AO85" s="57"/>
      <c r="AP85" s="57"/>
      <c r="AQ85" s="57"/>
      <c r="AR85" s="58"/>
    </row>
    <row r="86" spans="1:91" s="2" customFormat="1" ht="6.95" customHeight="1">
      <c r="A86" s="28"/>
      <c r="B86" s="29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3"/>
      <c r="BE86" s="28"/>
    </row>
    <row r="87" spans="1:91" s="2" customFormat="1" ht="12" customHeight="1">
      <c r="A87" s="28"/>
      <c r="B87" s="29"/>
      <c r="C87" s="23" t="s">
        <v>20</v>
      </c>
      <c r="D87" s="30"/>
      <c r="E87" s="30"/>
      <c r="F87" s="30"/>
      <c r="G87" s="30"/>
      <c r="H87" s="30"/>
      <c r="I87" s="30"/>
      <c r="J87" s="30"/>
      <c r="K87" s="30"/>
      <c r="L87" s="59" t="str">
        <f>IF(K8="","",K8)</f>
        <v xml:space="preserve"> 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3" t="s">
        <v>22</v>
      </c>
      <c r="AJ87" s="30"/>
      <c r="AK87" s="30"/>
      <c r="AL87" s="30"/>
      <c r="AM87" s="192" t="str">
        <f>IF(AN8= "","",AN8)</f>
        <v>22. 4. 2024</v>
      </c>
      <c r="AN87" s="192"/>
      <c r="AO87" s="30"/>
      <c r="AP87" s="30"/>
      <c r="AQ87" s="30"/>
      <c r="AR87" s="33"/>
      <c r="BE87" s="28"/>
    </row>
    <row r="88" spans="1:91" s="2" customFormat="1" ht="6.95" customHeight="1">
      <c r="A88" s="28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3"/>
      <c r="BE88" s="28"/>
    </row>
    <row r="89" spans="1:91" s="2" customFormat="1" ht="15.2" customHeight="1">
      <c r="A89" s="28"/>
      <c r="B89" s="29"/>
      <c r="C89" s="23" t="s">
        <v>24</v>
      </c>
      <c r="D89" s="30"/>
      <c r="E89" s="30"/>
      <c r="F89" s="30"/>
      <c r="G89" s="30"/>
      <c r="H89" s="30"/>
      <c r="I89" s="30"/>
      <c r="J89" s="30"/>
      <c r="K89" s="30"/>
      <c r="L89" s="53" t="str">
        <f>IF(E11= "","",E11)</f>
        <v xml:space="preserve"> 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3" t="s">
        <v>29</v>
      </c>
      <c r="AJ89" s="30"/>
      <c r="AK89" s="30"/>
      <c r="AL89" s="30"/>
      <c r="AM89" s="193" t="str">
        <f>IF(E17="","",E17)</f>
        <v xml:space="preserve"> </v>
      </c>
      <c r="AN89" s="194"/>
      <c r="AO89" s="194"/>
      <c r="AP89" s="194"/>
      <c r="AQ89" s="30"/>
      <c r="AR89" s="33"/>
      <c r="AS89" s="195" t="s">
        <v>53</v>
      </c>
      <c r="AT89" s="196"/>
      <c r="AU89" s="61"/>
      <c r="AV89" s="61"/>
      <c r="AW89" s="61"/>
      <c r="AX89" s="61"/>
      <c r="AY89" s="61"/>
      <c r="AZ89" s="61"/>
      <c r="BA89" s="61"/>
      <c r="BB89" s="61"/>
      <c r="BC89" s="61"/>
      <c r="BD89" s="62"/>
      <c r="BE89" s="28"/>
    </row>
    <row r="90" spans="1:91" s="2" customFormat="1" ht="15.2" customHeight="1">
      <c r="A90" s="28"/>
      <c r="B90" s="29"/>
      <c r="C90" s="23" t="s">
        <v>27</v>
      </c>
      <c r="D90" s="30"/>
      <c r="E90" s="30"/>
      <c r="F90" s="30"/>
      <c r="G90" s="30"/>
      <c r="H90" s="30"/>
      <c r="I90" s="30"/>
      <c r="J90" s="30"/>
      <c r="K90" s="30"/>
      <c r="L90" s="53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3" t="s">
        <v>31</v>
      </c>
      <c r="AJ90" s="30"/>
      <c r="AK90" s="30"/>
      <c r="AL90" s="30"/>
      <c r="AM90" s="193" t="str">
        <f>IF(E20="","",E20)</f>
        <v xml:space="preserve"> </v>
      </c>
      <c r="AN90" s="194"/>
      <c r="AO90" s="194"/>
      <c r="AP90" s="194"/>
      <c r="AQ90" s="30"/>
      <c r="AR90" s="33"/>
      <c r="AS90" s="197"/>
      <c r="AT90" s="198"/>
      <c r="AU90" s="63"/>
      <c r="AV90" s="63"/>
      <c r="AW90" s="63"/>
      <c r="AX90" s="63"/>
      <c r="AY90" s="63"/>
      <c r="AZ90" s="63"/>
      <c r="BA90" s="63"/>
      <c r="BB90" s="63"/>
      <c r="BC90" s="63"/>
      <c r="BD90" s="64"/>
      <c r="BE90" s="28"/>
    </row>
    <row r="91" spans="1:91" s="2" customFormat="1" ht="10.9" customHeight="1">
      <c r="A91" s="28"/>
      <c r="B91" s="29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3"/>
      <c r="AS91" s="199"/>
      <c r="AT91" s="200"/>
      <c r="AU91" s="65"/>
      <c r="AV91" s="65"/>
      <c r="AW91" s="65"/>
      <c r="AX91" s="65"/>
      <c r="AY91" s="65"/>
      <c r="AZ91" s="65"/>
      <c r="BA91" s="65"/>
      <c r="BB91" s="65"/>
      <c r="BC91" s="65"/>
      <c r="BD91" s="66"/>
      <c r="BE91" s="28"/>
    </row>
    <row r="92" spans="1:91" s="2" customFormat="1" ht="29.25" customHeight="1">
      <c r="A92" s="28"/>
      <c r="B92" s="29"/>
      <c r="C92" s="201" t="s">
        <v>54</v>
      </c>
      <c r="D92" s="202"/>
      <c r="E92" s="202"/>
      <c r="F92" s="202"/>
      <c r="G92" s="202"/>
      <c r="H92" s="67"/>
      <c r="I92" s="203" t="s">
        <v>55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56</v>
      </c>
      <c r="AH92" s="202"/>
      <c r="AI92" s="202"/>
      <c r="AJ92" s="202"/>
      <c r="AK92" s="202"/>
      <c r="AL92" s="202"/>
      <c r="AM92" s="202"/>
      <c r="AN92" s="203" t="s">
        <v>57</v>
      </c>
      <c r="AO92" s="202"/>
      <c r="AP92" s="205"/>
      <c r="AQ92" s="68" t="s">
        <v>58</v>
      </c>
      <c r="AR92" s="33"/>
      <c r="AS92" s="69" t="s">
        <v>59</v>
      </c>
      <c r="AT92" s="70" t="s">
        <v>60</v>
      </c>
      <c r="AU92" s="70" t="s">
        <v>61</v>
      </c>
      <c r="AV92" s="70" t="s">
        <v>62</v>
      </c>
      <c r="AW92" s="70" t="s">
        <v>63</v>
      </c>
      <c r="AX92" s="70" t="s">
        <v>64</v>
      </c>
      <c r="AY92" s="70" t="s">
        <v>65</v>
      </c>
      <c r="AZ92" s="70" t="s">
        <v>66</v>
      </c>
      <c r="BA92" s="70" t="s">
        <v>67</v>
      </c>
      <c r="BB92" s="70" t="s">
        <v>68</v>
      </c>
      <c r="BC92" s="70" t="s">
        <v>69</v>
      </c>
      <c r="BD92" s="71" t="s">
        <v>70</v>
      </c>
      <c r="BE92" s="28"/>
    </row>
    <row r="93" spans="1:91" s="2" customFormat="1" ht="10.9" customHeight="1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3"/>
      <c r="AS93" s="72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4"/>
      <c r="BE93" s="28"/>
    </row>
    <row r="94" spans="1:91" s="6" customFormat="1" ht="32.450000000000003" customHeight="1">
      <c r="B94" s="75"/>
      <c r="C94" s="76" t="s">
        <v>71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79" t="s">
        <v>1</v>
      </c>
      <c r="AR94" s="80"/>
      <c r="AS94" s="81">
        <f>ROUND(AS95,2)</f>
        <v>0</v>
      </c>
      <c r="AT94" s="82">
        <f>ROUND(SUM(AV94:AW94),2)</f>
        <v>0</v>
      </c>
      <c r="AU94" s="83">
        <f>ROUND(AU95,5)</f>
        <v>0</v>
      </c>
      <c r="AV94" s="82">
        <f>ROUND(AZ94*L29,2)</f>
        <v>0</v>
      </c>
      <c r="AW94" s="82">
        <f>ROUND(BA94*L30,2)</f>
        <v>0</v>
      </c>
      <c r="AX94" s="82">
        <f>ROUND(BB94*L29,2)</f>
        <v>0</v>
      </c>
      <c r="AY94" s="82">
        <f>ROUND(BC94*L30,2)</f>
        <v>0</v>
      </c>
      <c r="AZ94" s="82">
        <f>ROUND(AZ95,2)</f>
        <v>0</v>
      </c>
      <c r="BA94" s="82">
        <f>ROUND(BA95,2)</f>
        <v>0</v>
      </c>
      <c r="BB94" s="82">
        <f>ROUND(BB95,2)</f>
        <v>0</v>
      </c>
      <c r="BC94" s="82">
        <f>ROUND(BC95,2)</f>
        <v>0</v>
      </c>
      <c r="BD94" s="84">
        <f>ROUND(BD95,2)</f>
        <v>0</v>
      </c>
      <c r="BS94" s="85" t="s">
        <v>72</v>
      </c>
      <c r="BT94" s="85" t="s">
        <v>73</v>
      </c>
      <c r="BU94" s="86" t="s">
        <v>74</v>
      </c>
      <c r="BV94" s="85" t="s">
        <v>75</v>
      </c>
      <c r="BW94" s="85" t="s">
        <v>5</v>
      </c>
      <c r="BX94" s="85" t="s">
        <v>76</v>
      </c>
      <c r="CL94" s="85" t="s">
        <v>1</v>
      </c>
    </row>
    <row r="95" spans="1:91" s="7" customFormat="1" ht="16.5" customHeight="1">
      <c r="A95" s="87" t="s">
        <v>77</v>
      </c>
      <c r="B95" s="88"/>
      <c r="C95" s="89"/>
      <c r="D95" s="208" t="s">
        <v>78</v>
      </c>
      <c r="E95" s="208"/>
      <c r="F95" s="208"/>
      <c r="G95" s="208"/>
      <c r="H95" s="208"/>
      <c r="I95" s="90"/>
      <c r="J95" s="208" t="s">
        <v>79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6">
        <f>'D.1.6 - Interiér'!J30</f>
        <v>0</v>
      </c>
      <c r="AH95" s="207"/>
      <c r="AI95" s="207"/>
      <c r="AJ95" s="207"/>
      <c r="AK95" s="207"/>
      <c r="AL95" s="207"/>
      <c r="AM95" s="207"/>
      <c r="AN95" s="206">
        <f>SUM(AG95,AT95)</f>
        <v>0</v>
      </c>
      <c r="AO95" s="207"/>
      <c r="AP95" s="207"/>
      <c r="AQ95" s="91" t="s">
        <v>80</v>
      </c>
      <c r="AR95" s="92"/>
      <c r="AS95" s="93">
        <v>0</v>
      </c>
      <c r="AT95" s="94">
        <f>ROUND(SUM(AV95:AW95),2)</f>
        <v>0</v>
      </c>
      <c r="AU95" s="95">
        <f>'D.1.6 - Interiér'!P116</f>
        <v>0</v>
      </c>
      <c r="AV95" s="94">
        <f>'D.1.6 - Interiér'!J33</f>
        <v>0</v>
      </c>
      <c r="AW95" s="94">
        <f>'D.1.6 - Interiér'!J34</f>
        <v>0</v>
      </c>
      <c r="AX95" s="94">
        <f>'D.1.6 - Interiér'!J35</f>
        <v>0</v>
      </c>
      <c r="AY95" s="94">
        <f>'D.1.6 - Interiér'!J36</f>
        <v>0</v>
      </c>
      <c r="AZ95" s="94">
        <f>'D.1.6 - Interiér'!F33</f>
        <v>0</v>
      </c>
      <c r="BA95" s="94">
        <f>'D.1.6 - Interiér'!F34</f>
        <v>0</v>
      </c>
      <c r="BB95" s="94">
        <f>'D.1.6 - Interiér'!F35</f>
        <v>0</v>
      </c>
      <c r="BC95" s="94">
        <f>'D.1.6 - Interiér'!F36</f>
        <v>0</v>
      </c>
      <c r="BD95" s="96">
        <f>'D.1.6 - Interiér'!F37</f>
        <v>0</v>
      </c>
      <c r="BT95" s="97" t="s">
        <v>81</v>
      </c>
      <c r="BV95" s="97" t="s">
        <v>75</v>
      </c>
      <c r="BW95" s="97" t="s">
        <v>82</v>
      </c>
      <c r="BX95" s="97" t="s">
        <v>5</v>
      </c>
      <c r="CL95" s="97" t="s">
        <v>1</v>
      </c>
      <c r="CM95" s="97" t="s">
        <v>83</v>
      </c>
    </row>
    <row r="96" spans="1:91" s="2" customFormat="1" ht="30" customHeight="1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3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s="2" customFormat="1" ht="6.95" customHeight="1">
      <c r="A97" s="28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3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</sheetData>
  <sheetProtection algorithmName="SHA-512" hashValue="YBw57kQP3J7ZEL6BDeBJmA3lKf0jHMuxUJ3HAAStnoGS7oEll91fXbnIBHbpsLdOXfLoK9REPnDAuoI6rlD/Lg==" saltValue="FxI1hm69o0EeBGdW4nBr1l4BAyvG/s+IRUBFr4arHIChs0pBwqkOiKN4Jsb1kYQN497XMW8+Y+m1W0slyPLrY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D.1.6 - Interiér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9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1" t="s">
        <v>82</v>
      </c>
    </row>
    <row r="3" spans="1:46" s="1" customFormat="1" ht="6.9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14"/>
      <c r="AT3" s="11" t="s">
        <v>83</v>
      </c>
    </row>
    <row r="4" spans="1:46" s="1" customFormat="1" ht="24.95" customHeight="1">
      <c r="B4" s="14"/>
      <c r="D4" s="100" t="s">
        <v>84</v>
      </c>
      <c r="L4" s="14"/>
      <c r="M4" s="101" t="s">
        <v>10</v>
      </c>
      <c r="AT4" s="11" t="s">
        <v>4</v>
      </c>
    </row>
    <row r="5" spans="1:46" s="1" customFormat="1" ht="6.95" customHeight="1">
      <c r="B5" s="14"/>
      <c r="L5" s="14"/>
    </row>
    <row r="6" spans="1:46" s="1" customFormat="1" ht="12" customHeight="1">
      <c r="B6" s="14"/>
      <c r="D6" s="102" t="s">
        <v>16</v>
      </c>
      <c r="L6" s="14"/>
    </row>
    <row r="7" spans="1:46" s="1" customFormat="1" ht="26.25" customHeight="1">
      <c r="B7" s="14"/>
      <c r="E7" s="212" t="str">
        <f>'Rekapitulace stavby'!K6</f>
        <v>Interiér - Stavební úpravy spojené s vestavbou do podkroví VOŠŽ a SZŠ Hradec Králové</v>
      </c>
      <c r="F7" s="213"/>
      <c r="G7" s="213"/>
      <c r="H7" s="213"/>
      <c r="L7" s="14"/>
    </row>
    <row r="8" spans="1:46" s="2" customFormat="1" ht="12" customHeight="1">
      <c r="A8" s="28"/>
      <c r="B8" s="33"/>
      <c r="C8" s="28"/>
      <c r="D8" s="102" t="s">
        <v>85</v>
      </c>
      <c r="E8" s="28"/>
      <c r="F8" s="28"/>
      <c r="G8" s="28"/>
      <c r="H8" s="28"/>
      <c r="I8" s="28"/>
      <c r="J8" s="28"/>
      <c r="K8" s="28"/>
      <c r="L8" s="45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33"/>
      <c r="C9" s="28"/>
      <c r="D9" s="28"/>
      <c r="E9" s="214" t="s">
        <v>86</v>
      </c>
      <c r="F9" s="215"/>
      <c r="G9" s="215"/>
      <c r="H9" s="215"/>
      <c r="I9" s="28"/>
      <c r="J9" s="28"/>
      <c r="K9" s="28"/>
      <c r="L9" s="45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1.25">
      <c r="A10" s="28"/>
      <c r="B10" s="33"/>
      <c r="C10" s="28"/>
      <c r="D10" s="28"/>
      <c r="E10" s="28"/>
      <c r="F10" s="28"/>
      <c r="G10" s="28"/>
      <c r="H10" s="28"/>
      <c r="I10" s="28"/>
      <c r="J10" s="28"/>
      <c r="K10" s="28"/>
      <c r="L10" s="45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33"/>
      <c r="C11" s="28"/>
      <c r="D11" s="102" t="s">
        <v>18</v>
      </c>
      <c r="E11" s="28"/>
      <c r="F11" s="103" t="s">
        <v>1</v>
      </c>
      <c r="G11" s="28"/>
      <c r="H11" s="28"/>
      <c r="I11" s="102" t="s">
        <v>19</v>
      </c>
      <c r="J11" s="103" t="s">
        <v>1</v>
      </c>
      <c r="K11" s="28"/>
      <c r="L11" s="45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33"/>
      <c r="C12" s="28"/>
      <c r="D12" s="102" t="s">
        <v>20</v>
      </c>
      <c r="E12" s="28"/>
      <c r="F12" s="103" t="s">
        <v>21</v>
      </c>
      <c r="G12" s="28"/>
      <c r="H12" s="28"/>
      <c r="I12" s="102" t="s">
        <v>22</v>
      </c>
      <c r="J12" s="104" t="str">
        <f>'Rekapitulace stavby'!AN8</f>
        <v>22. 4. 2024</v>
      </c>
      <c r="K12" s="28"/>
      <c r="L12" s="45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33"/>
      <c r="C13" s="28"/>
      <c r="D13" s="28"/>
      <c r="E13" s="28"/>
      <c r="F13" s="28"/>
      <c r="G13" s="28"/>
      <c r="H13" s="28"/>
      <c r="I13" s="28"/>
      <c r="J13" s="28"/>
      <c r="K13" s="28"/>
      <c r="L13" s="45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33"/>
      <c r="C14" s="28"/>
      <c r="D14" s="102" t="s">
        <v>24</v>
      </c>
      <c r="E14" s="28"/>
      <c r="F14" s="28"/>
      <c r="G14" s="28"/>
      <c r="H14" s="28"/>
      <c r="I14" s="102" t="s">
        <v>25</v>
      </c>
      <c r="J14" s="103" t="str">
        <f>IF('Rekapitulace stavby'!AN10="","",'Rekapitulace stavby'!AN10)</f>
        <v/>
      </c>
      <c r="K14" s="28"/>
      <c r="L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33"/>
      <c r="C15" s="28"/>
      <c r="D15" s="28"/>
      <c r="E15" s="103" t="str">
        <f>IF('Rekapitulace stavby'!E11="","",'Rekapitulace stavby'!E11)</f>
        <v xml:space="preserve"> </v>
      </c>
      <c r="F15" s="28"/>
      <c r="G15" s="28"/>
      <c r="H15" s="28"/>
      <c r="I15" s="102" t="s">
        <v>26</v>
      </c>
      <c r="J15" s="103" t="str">
        <f>IF('Rekapitulace stavby'!AN11="","",'Rekapitulace stavby'!AN11)</f>
        <v/>
      </c>
      <c r="K15" s="28"/>
      <c r="L15" s="45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33"/>
      <c r="C16" s="28"/>
      <c r="D16" s="28"/>
      <c r="E16" s="28"/>
      <c r="F16" s="28"/>
      <c r="G16" s="28"/>
      <c r="H16" s="28"/>
      <c r="I16" s="28"/>
      <c r="J16" s="28"/>
      <c r="K16" s="28"/>
      <c r="L16" s="45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33"/>
      <c r="C17" s="28"/>
      <c r="D17" s="102" t="s">
        <v>27</v>
      </c>
      <c r="E17" s="28"/>
      <c r="F17" s="28"/>
      <c r="G17" s="28"/>
      <c r="H17" s="28"/>
      <c r="I17" s="102" t="s">
        <v>25</v>
      </c>
      <c r="J17" s="24" t="str">
        <f>'Rekapitulace stavby'!AN13</f>
        <v>Vyplň údaj</v>
      </c>
      <c r="K17" s="28"/>
      <c r="L17" s="45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33"/>
      <c r="C18" s="28"/>
      <c r="D18" s="28"/>
      <c r="E18" s="216" t="str">
        <f>'Rekapitulace stavby'!E14</f>
        <v>Vyplň údaj</v>
      </c>
      <c r="F18" s="217"/>
      <c r="G18" s="217"/>
      <c r="H18" s="217"/>
      <c r="I18" s="102" t="s">
        <v>26</v>
      </c>
      <c r="J18" s="24" t="str">
        <f>'Rekapitulace stavby'!AN14</f>
        <v>Vyplň údaj</v>
      </c>
      <c r="K18" s="28"/>
      <c r="L18" s="4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33"/>
      <c r="C19" s="28"/>
      <c r="D19" s="28"/>
      <c r="E19" s="28"/>
      <c r="F19" s="28"/>
      <c r="G19" s="28"/>
      <c r="H19" s="28"/>
      <c r="I19" s="28"/>
      <c r="J19" s="28"/>
      <c r="K19" s="28"/>
      <c r="L19" s="45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33"/>
      <c r="C20" s="28"/>
      <c r="D20" s="102" t="s">
        <v>29</v>
      </c>
      <c r="E20" s="28"/>
      <c r="F20" s="28"/>
      <c r="G20" s="28"/>
      <c r="H20" s="28"/>
      <c r="I20" s="102" t="s">
        <v>25</v>
      </c>
      <c r="J20" s="103" t="str">
        <f>IF('Rekapitulace stavby'!AN16="","",'Rekapitulace stavby'!AN16)</f>
        <v/>
      </c>
      <c r="K20" s="28"/>
      <c r="L20" s="45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33"/>
      <c r="C21" s="28"/>
      <c r="D21" s="28"/>
      <c r="E21" s="103" t="str">
        <f>IF('Rekapitulace stavby'!E17="","",'Rekapitulace stavby'!E17)</f>
        <v xml:space="preserve"> </v>
      </c>
      <c r="F21" s="28"/>
      <c r="G21" s="28"/>
      <c r="H21" s="28"/>
      <c r="I21" s="102" t="s">
        <v>26</v>
      </c>
      <c r="J21" s="103" t="str">
        <f>IF('Rekapitulace stavby'!AN17="","",'Rekapitulace stavby'!AN17)</f>
        <v/>
      </c>
      <c r="K21" s="28"/>
      <c r="L21" s="45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33"/>
      <c r="C22" s="28"/>
      <c r="D22" s="28"/>
      <c r="E22" s="28"/>
      <c r="F22" s="28"/>
      <c r="G22" s="28"/>
      <c r="H22" s="28"/>
      <c r="I22" s="28"/>
      <c r="J22" s="28"/>
      <c r="K22" s="28"/>
      <c r="L22" s="45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33"/>
      <c r="C23" s="28"/>
      <c r="D23" s="102" t="s">
        <v>31</v>
      </c>
      <c r="E23" s="28"/>
      <c r="F23" s="28"/>
      <c r="G23" s="28"/>
      <c r="H23" s="28"/>
      <c r="I23" s="102" t="s">
        <v>25</v>
      </c>
      <c r="J23" s="103" t="str">
        <f>IF('Rekapitulace stavby'!AN19="","",'Rekapitulace stavby'!AN19)</f>
        <v/>
      </c>
      <c r="K23" s="28"/>
      <c r="L23" s="45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33"/>
      <c r="C24" s="28"/>
      <c r="D24" s="28"/>
      <c r="E24" s="103" t="str">
        <f>IF('Rekapitulace stavby'!E20="","",'Rekapitulace stavby'!E20)</f>
        <v xml:space="preserve"> </v>
      </c>
      <c r="F24" s="28"/>
      <c r="G24" s="28"/>
      <c r="H24" s="28"/>
      <c r="I24" s="102" t="s">
        <v>26</v>
      </c>
      <c r="J24" s="103" t="str">
        <f>IF('Rekapitulace stavby'!AN20="","",'Rekapitulace stavby'!AN20)</f>
        <v/>
      </c>
      <c r="K24" s="28"/>
      <c r="L24" s="45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33"/>
      <c r="C25" s="28"/>
      <c r="D25" s="28"/>
      <c r="E25" s="28"/>
      <c r="F25" s="28"/>
      <c r="G25" s="28"/>
      <c r="H25" s="28"/>
      <c r="I25" s="28"/>
      <c r="J25" s="28"/>
      <c r="K25" s="28"/>
      <c r="L25" s="45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33"/>
      <c r="C26" s="28"/>
      <c r="D26" s="102" t="s">
        <v>32</v>
      </c>
      <c r="E26" s="28"/>
      <c r="F26" s="28"/>
      <c r="G26" s="28"/>
      <c r="H26" s="28"/>
      <c r="I26" s="28"/>
      <c r="J26" s="28"/>
      <c r="K26" s="28"/>
      <c r="L26" s="45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105"/>
      <c r="B27" s="106"/>
      <c r="C27" s="105"/>
      <c r="D27" s="105"/>
      <c r="E27" s="218" t="s">
        <v>1</v>
      </c>
      <c r="F27" s="218"/>
      <c r="G27" s="218"/>
      <c r="H27" s="218"/>
      <c r="I27" s="105"/>
      <c r="J27" s="105"/>
      <c r="K27" s="105"/>
      <c r="L27" s="107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s="2" customFormat="1" ht="6.95" customHeight="1">
      <c r="A28" s="28"/>
      <c r="B28" s="33"/>
      <c r="C28" s="28"/>
      <c r="D28" s="28"/>
      <c r="E28" s="28"/>
      <c r="F28" s="28"/>
      <c r="G28" s="28"/>
      <c r="H28" s="28"/>
      <c r="I28" s="28"/>
      <c r="J28" s="28"/>
      <c r="K28" s="28"/>
      <c r="L28" s="45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33"/>
      <c r="C29" s="28"/>
      <c r="D29" s="108"/>
      <c r="E29" s="108"/>
      <c r="F29" s="108"/>
      <c r="G29" s="108"/>
      <c r="H29" s="108"/>
      <c r="I29" s="108"/>
      <c r="J29" s="108"/>
      <c r="K29" s="108"/>
      <c r="L29" s="45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33"/>
      <c r="C30" s="28"/>
      <c r="D30" s="109" t="s">
        <v>33</v>
      </c>
      <c r="E30" s="28"/>
      <c r="F30" s="28"/>
      <c r="G30" s="28"/>
      <c r="H30" s="28"/>
      <c r="I30" s="28"/>
      <c r="J30" s="110">
        <f>ROUND(J116, 2)</f>
        <v>0</v>
      </c>
      <c r="K30" s="28"/>
      <c r="L30" s="45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33"/>
      <c r="C31" s="28"/>
      <c r="D31" s="108"/>
      <c r="E31" s="108"/>
      <c r="F31" s="108"/>
      <c r="G31" s="108"/>
      <c r="H31" s="108"/>
      <c r="I31" s="108"/>
      <c r="J31" s="108"/>
      <c r="K31" s="108"/>
      <c r="L31" s="45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33"/>
      <c r="C32" s="28"/>
      <c r="D32" s="28"/>
      <c r="E32" s="28"/>
      <c r="F32" s="111" t="s">
        <v>35</v>
      </c>
      <c r="G32" s="28"/>
      <c r="H32" s="28"/>
      <c r="I32" s="111" t="s">
        <v>34</v>
      </c>
      <c r="J32" s="111" t="s">
        <v>36</v>
      </c>
      <c r="K32" s="28"/>
      <c r="L32" s="45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33"/>
      <c r="C33" s="28"/>
      <c r="D33" s="112" t="s">
        <v>37</v>
      </c>
      <c r="E33" s="102" t="s">
        <v>38</v>
      </c>
      <c r="F33" s="113">
        <f>ROUND((SUM(BE116:BE198)),  2)</f>
        <v>0</v>
      </c>
      <c r="G33" s="28"/>
      <c r="H33" s="28"/>
      <c r="I33" s="114">
        <v>0.21</v>
      </c>
      <c r="J33" s="113">
        <f>ROUND(((SUM(BE116:BE198))*I33),  2)</f>
        <v>0</v>
      </c>
      <c r="K33" s="28"/>
      <c r="L33" s="45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33"/>
      <c r="C34" s="28"/>
      <c r="D34" s="28"/>
      <c r="E34" s="102" t="s">
        <v>39</v>
      </c>
      <c r="F34" s="113">
        <f>ROUND((SUM(BF116:BF198)),  2)</f>
        <v>0</v>
      </c>
      <c r="G34" s="28"/>
      <c r="H34" s="28"/>
      <c r="I34" s="114">
        <v>0.12</v>
      </c>
      <c r="J34" s="113">
        <f>ROUND(((SUM(BF116:BF198))*I34),  2)</f>
        <v>0</v>
      </c>
      <c r="K34" s="28"/>
      <c r="L34" s="45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33"/>
      <c r="C35" s="28"/>
      <c r="D35" s="28"/>
      <c r="E35" s="102" t="s">
        <v>40</v>
      </c>
      <c r="F35" s="113">
        <f>ROUND((SUM(BG116:BG198)),  2)</f>
        <v>0</v>
      </c>
      <c r="G35" s="28"/>
      <c r="H35" s="28"/>
      <c r="I35" s="114">
        <v>0.21</v>
      </c>
      <c r="J35" s="113">
        <f>0</f>
        <v>0</v>
      </c>
      <c r="K35" s="28"/>
      <c r="L35" s="45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33"/>
      <c r="C36" s="28"/>
      <c r="D36" s="28"/>
      <c r="E36" s="102" t="s">
        <v>41</v>
      </c>
      <c r="F36" s="113">
        <f>ROUND((SUM(BH116:BH198)),  2)</f>
        <v>0</v>
      </c>
      <c r="G36" s="28"/>
      <c r="H36" s="28"/>
      <c r="I36" s="114">
        <v>0.12</v>
      </c>
      <c r="J36" s="113">
        <f>0</f>
        <v>0</v>
      </c>
      <c r="K36" s="28"/>
      <c r="L36" s="45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33"/>
      <c r="C37" s="28"/>
      <c r="D37" s="28"/>
      <c r="E37" s="102" t="s">
        <v>42</v>
      </c>
      <c r="F37" s="113">
        <f>ROUND((SUM(BI116:BI198)),  2)</f>
        <v>0</v>
      </c>
      <c r="G37" s="28"/>
      <c r="H37" s="28"/>
      <c r="I37" s="114">
        <v>0</v>
      </c>
      <c r="J37" s="113">
        <f>0</f>
        <v>0</v>
      </c>
      <c r="K37" s="28"/>
      <c r="L37" s="45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33"/>
      <c r="C38" s="28"/>
      <c r="D38" s="28"/>
      <c r="E38" s="28"/>
      <c r="F38" s="28"/>
      <c r="G38" s="28"/>
      <c r="H38" s="28"/>
      <c r="I38" s="28"/>
      <c r="J38" s="28"/>
      <c r="K38" s="28"/>
      <c r="L38" s="45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33"/>
      <c r="C39" s="115"/>
      <c r="D39" s="116" t="s">
        <v>43</v>
      </c>
      <c r="E39" s="117"/>
      <c r="F39" s="117"/>
      <c r="G39" s="118" t="s">
        <v>44</v>
      </c>
      <c r="H39" s="119" t="s">
        <v>45</v>
      </c>
      <c r="I39" s="117"/>
      <c r="J39" s="120">
        <f>SUM(J30:J37)</f>
        <v>0</v>
      </c>
      <c r="K39" s="121"/>
      <c r="L39" s="45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33"/>
      <c r="C40" s="28"/>
      <c r="D40" s="28"/>
      <c r="E40" s="28"/>
      <c r="F40" s="28"/>
      <c r="G40" s="28"/>
      <c r="H40" s="28"/>
      <c r="I40" s="28"/>
      <c r="J40" s="28"/>
      <c r="K40" s="28"/>
      <c r="L40" s="45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4"/>
      <c r="L41" s="14"/>
    </row>
    <row r="42" spans="1:31" s="1" customFormat="1" ht="14.45" customHeight="1">
      <c r="B42" s="14"/>
      <c r="L42" s="14"/>
    </row>
    <row r="43" spans="1:31" s="1" customFormat="1" ht="14.45" customHeight="1">
      <c r="B43" s="14"/>
      <c r="L43" s="14"/>
    </row>
    <row r="44" spans="1:31" s="1" customFormat="1" ht="14.45" customHeight="1">
      <c r="B44" s="14"/>
      <c r="L44" s="14"/>
    </row>
    <row r="45" spans="1:31" s="1" customFormat="1" ht="14.45" customHeight="1">
      <c r="B45" s="14"/>
      <c r="L45" s="14"/>
    </row>
    <row r="46" spans="1:31" s="1" customFormat="1" ht="14.45" customHeight="1">
      <c r="B46" s="14"/>
      <c r="L46" s="14"/>
    </row>
    <row r="47" spans="1:31" s="1" customFormat="1" ht="14.45" customHeight="1">
      <c r="B47" s="14"/>
      <c r="L47" s="14"/>
    </row>
    <row r="48" spans="1:31" s="1" customFormat="1" ht="14.45" customHeight="1">
      <c r="B48" s="14"/>
      <c r="L48" s="14"/>
    </row>
    <row r="49" spans="1:31" s="1" customFormat="1" ht="14.45" customHeight="1">
      <c r="B49" s="14"/>
      <c r="L49" s="14"/>
    </row>
    <row r="50" spans="1:31" s="2" customFormat="1" ht="14.45" customHeight="1">
      <c r="B50" s="45"/>
      <c r="D50" s="122" t="s">
        <v>46</v>
      </c>
      <c r="E50" s="123"/>
      <c r="F50" s="123"/>
      <c r="G50" s="122" t="s">
        <v>47</v>
      </c>
      <c r="H50" s="123"/>
      <c r="I50" s="123"/>
      <c r="J50" s="123"/>
      <c r="K50" s="123"/>
      <c r="L50" s="45"/>
    </row>
    <row r="51" spans="1:31" ht="11.25">
      <c r="B51" s="14"/>
      <c r="L51" s="14"/>
    </row>
    <row r="52" spans="1:31" ht="11.25">
      <c r="B52" s="14"/>
      <c r="L52" s="14"/>
    </row>
    <row r="53" spans="1:31" ht="11.25">
      <c r="B53" s="14"/>
      <c r="L53" s="14"/>
    </row>
    <row r="54" spans="1:31" ht="11.25">
      <c r="B54" s="14"/>
      <c r="L54" s="14"/>
    </row>
    <row r="55" spans="1:31" ht="11.25">
      <c r="B55" s="14"/>
      <c r="L55" s="14"/>
    </row>
    <row r="56" spans="1:31" ht="11.25">
      <c r="B56" s="14"/>
      <c r="L56" s="14"/>
    </row>
    <row r="57" spans="1:31" ht="11.25">
      <c r="B57" s="14"/>
      <c r="L57" s="14"/>
    </row>
    <row r="58" spans="1:31" ht="11.25">
      <c r="B58" s="14"/>
      <c r="L58" s="14"/>
    </row>
    <row r="59" spans="1:31" ht="11.25">
      <c r="B59" s="14"/>
      <c r="L59" s="14"/>
    </row>
    <row r="60" spans="1:31" ht="11.25">
      <c r="B60" s="14"/>
      <c r="L60" s="14"/>
    </row>
    <row r="61" spans="1:31" s="2" customFormat="1" ht="12.75">
      <c r="A61" s="28"/>
      <c r="B61" s="33"/>
      <c r="C61" s="28"/>
      <c r="D61" s="124" t="s">
        <v>48</v>
      </c>
      <c r="E61" s="125"/>
      <c r="F61" s="126" t="s">
        <v>49</v>
      </c>
      <c r="G61" s="124" t="s">
        <v>48</v>
      </c>
      <c r="H61" s="125"/>
      <c r="I61" s="125"/>
      <c r="J61" s="127" t="s">
        <v>49</v>
      </c>
      <c r="K61" s="125"/>
      <c r="L61" s="45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ht="11.25">
      <c r="B62" s="14"/>
      <c r="L62" s="14"/>
    </row>
    <row r="63" spans="1:31" ht="11.25">
      <c r="B63" s="14"/>
      <c r="L63" s="14"/>
    </row>
    <row r="64" spans="1:31" ht="11.25">
      <c r="B64" s="14"/>
      <c r="L64" s="14"/>
    </row>
    <row r="65" spans="1:31" s="2" customFormat="1" ht="12.75">
      <c r="A65" s="28"/>
      <c r="B65" s="33"/>
      <c r="C65" s="28"/>
      <c r="D65" s="122" t="s">
        <v>50</v>
      </c>
      <c r="E65" s="128"/>
      <c r="F65" s="128"/>
      <c r="G65" s="122" t="s">
        <v>51</v>
      </c>
      <c r="H65" s="128"/>
      <c r="I65" s="128"/>
      <c r="J65" s="128"/>
      <c r="K65" s="128"/>
      <c r="L65" s="45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ht="11.25">
      <c r="B66" s="14"/>
      <c r="L66" s="14"/>
    </row>
    <row r="67" spans="1:31" ht="11.25">
      <c r="B67" s="14"/>
      <c r="L67" s="14"/>
    </row>
    <row r="68" spans="1:31" ht="11.25">
      <c r="B68" s="14"/>
      <c r="L68" s="14"/>
    </row>
    <row r="69" spans="1:31" ht="11.25">
      <c r="B69" s="14"/>
      <c r="L69" s="14"/>
    </row>
    <row r="70" spans="1:31" ht="11.25">
      <c r="B70" s="14"/>
      <c r="L70" s="14"/>
    </row>
    <row r="71" spans="1:31" ht="11.25">
      <c r="B71" s="14"/>
      <c r="L71" s="14"/>
    </row>
    <row r="72" spans="1:31" ht="11.25">
      <c r="B72" s="14"/>
      <c r="L72" s="14"/>
    </row>
    <row r="73" spans="1:31" ht="11.25">
      <c r="B73" s="14"/>
      <c r="L73" s="14"/>
    </row>
    <row r="74" spans="1:31" ht="11.25">
      <c r="B74" s="14"/>
      <c r="L74" s="14"/>
    </row>
    <row r="75" spans="1:31" ht="11.25">
      <c r="B75" s="14"/>
      <c r="L75" s="14"/>
    </row>
    <row r="76" spans="1:31" s="2" customFormat="1" ht="12.75">
      <c r="A76" s="28"/>
      <c r="B76" s="33"/>
      <c r="C76" s="28"/>
      <c r="D76" s="124" t="s">
        <v>48</v>
      </c>
      <c r="E76" s="125"/>
      <c r="F76" s="126" t="s">
        <v>49</v>
      </c>
      <c r="G76" s="124" t="s">
        <v>48</v>
      </c>
      <c r="H76" s="125"/>
      <c r="I76" s="125"/>
      <c r="J76" s="127" t="s">
        <v>49</v>
      </c>
      <c r="K76" s="125"/>
      <c r="L76" s="45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129"/>
      <c r="C77" s="130"/>
      <c r="D77" s="130"/>
      <c r="E77" s="130"/>
      <c r="F77" s="130"/>
      <c r="G77" s="130"/>
      <c r="H77" s="130"/>
      <c r="I77" s="130"/>
      <c r="J77" s="130"/>
      <c r="K77" s="130"/>
      <c r="L77" s="45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131"/>
      <c r="C81" s="132"/>
      <c r="D81" s="132"/>
      <c r="E81" s="132"/>
      <c r="F81" s="132"/>
      <c r="G81" s="132"/>
      <c r="H81" s="132"/>
      <c r="I81" s="132"/>
      <c r="J81" s="132"/>
      <c r="K81" s="132"/>
      <c r="L81" s="45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17" t="s">
        <v>87</v>
      </c>
      <c r="D82" s="30"/>
      <c r="E82" s="30"/>
      <c r="F82" s="30"/>
      <c r="G82" s="30"/>
      <c r="H82" s="30"/>
      <c r="I82" s="30"/>
      <c r="J82" s="30"/>
      <c r="K82" s="30"/>
      <c r="L82" s="45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45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3" t="s">
        <v>16</v>
      </c>
      <c r="D84" s="30"/>
      <c r="E84" s="30"/>
      <c r="F84" s="30"/>
      <c r="G84" s="30"/>
      <c r="H84" s="30"/>
      <c r="I84" s="30"/>
      <c r="J84" s="30"/>
      <c r="K84" s="30"/>
      <c r="L84" s="45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26.25" customHeight="1">
      <c r="A85" s="28"/>
      <c r="B85" s="29"/>
      <c r="C85" s="30"/>
      <c r="D85" s="30"/>
      <c r="E85" s="219" t="str">
        <f>E7</f>
        <v>Interiér - Stavební úpravy spojené s vestavbou do podkroví VOŠŽ a SZŠ Hradec Králové</v>
      </c>
      <c r="F85" s="220"/>
      <c r="G85" s="220"/>
      <c r="H85" s="220"/>
      <c r="I85" s="30"/>
      <c r="J85" s="30"/>
      <c r="K85" s="30"/>
      <c r="L85" s="45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3" t="s">
        <v>85</v>
      </c>
      <c r="D86" s="30"/>
      <c r="E86" s="30"/>
      <c r="F86" s="30"/>
      <c r="G86" s="30"/>
      <c r="H86" s="30"/>
      <c r="I86" s="30"/>
      <c r="J86" s="30"/>
      <c r="K86" s="30"/>
      <c r="L86" s="45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30"/>
      <c r="D87" s="30"/>
      <c r="E87" s="190" t="str">
        <f>E9</f>
        <v>D.1.6 - Interiér</v>
      </c>
      <c r="F87" s="221"/>
      <c r="G87" s="221"/>
      <c r="H87" s="221"/>
      <c r="I87" s="30"/>
      <c r="J87" s="30"/>
      <c r="K87" s="30"/>
      <c r="L87" s="45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45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3" t="s">
        <v>20</v>
      </c>
      <c r="D89" s="30"/>
      <c r="E89" s="30"/>
      <c r="F89" s="21" t="str">
        <f>F12</f>
        <v xml:space="preserve"> </v>
      </c>
      <c r="G89" s="30"/>
      <c r="H89" s="30"/>
      <c r="I89" s="23" t="s">
        <v>22</v>
      </c>
      <c r="J89" s="60" t="str">
        <f>IF(J12="","",J12)</f>
        <v>22. 4. 2024</v>
      </c>
      <c r="K89" s="30"/>
      <c r="L89" s="45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45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3" t="s">
        <v>24</v>
      </c>
      <c r="D91" s="30"/>
      <c r="E91" s="30"/>
      <c r="F91" s="21" t="str">
        <f>E15</f>
        <v xml:space="preserve"> </v>
      </c>
      <c r="G91" s="30"/>
      <c r="H91" s="30"/>
      <c r="I91" s="23" t="s">
        <v>29</v>
      </c>
      <c r="J91" s="26" t="str">
        <f>E21</f>
        <v xml:space="preserve"> </v>
      </c>
      <c r="K91" s="30"/>
      <c r="L91" s="45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3" t="s">
        <v>27</v>
      </c>
      <c r="D92" s="30"/>
      <c r="E92" s="30"/>
      <c r="F92" s="21" t="str">
        <f>IF(E18="","",E18)</f>
        <v>Vyplň údaj</v>
      </c>
      <c r="G92" s="30"/>
      <c r="H92" s="30"/>
      <c r="I92" s="23" t="s">
        <v>31</v>
      </c>
      <c r="J92" s="26" t="str">
        <f>E24</f>
        <v xml:space="preserve"> </v>
      </c>
      <c r="K92" s="30"/>
      <c r="L92" s="45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45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33" t="s">
        <v>88</v>
      </c>
      <c r="D94" s="134"/>
      <c r="E94" s="134"/>
      <c r="F94" s="134"/>
      <c r="G94" s="134"/>
      <c r="H94" s="134"/>
      <c r="I94" s="134"/>
      <c r="J94" s="135" t="s">
        <v>89</v>
      </c>
      <c r="K94" s="134"/>
      <c r="L94" s="45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45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36" t="s">
        <v>90</v>
      </c>
      <c r="D96" s="30"/>
      <c r="E96" s="30"/>
      <c r="F96" s="30"/>
      <c r="G96" s="30"/>
      <c r="H96" s="30"/>
      <c r="I96" s="30"/>
      <c r="J96" s="78">
        <f>J116</f>
        <v>0</v>
      </c>
      <c r="K96" s="30"/>
      <c r="L96" s="45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1" t="s">
        <v>91</v>
      </c>
    </row>
    <row r="97" spans="1:31" s="2" customFormat="1" ht="21.75" customHeight="1">
      <c r="A97" s="28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45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</row>
    <row r="98" spans="1:31" s="2" customFormat="1" ht="6.95" customHeight="1">
      <c r="A98" s="28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5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102" spans="1:31" s="2" customFormat="1" ht="6.95" customHeight="1">
      <c r="A102" s="28"/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45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 spans="1:31" s="2" customFormat="1" ht="24.95" customHeight="1">
      <c r="A103" s="28"/>
      <c r="B103" s="29"/>
      <c r="C103" s="17" t="s">
        <v>92</v>
      </c>
      <c r="D103" s="30"/>
      <c r="E103" s="30"/>
      <c r="F103" s="30"/>
      <c r="G103" s="30"/>
      <c r="H103" s="30"/>
      <c r="I103" s="30"/>
      <c r="J103" s="30"/>
      <c r="K103" s="30"/>
      <c r="L103" s="45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1:31" s="2" customFormat="1" ht="6.95" customHeight="1">
      <c r="A104" s="28"/>
      <c r="B104" s="29"/>
      <c r="C104" s="30"/>
      <c r="D104" s="30"/>
      <c r="E104" s="30"/>
      <c r="F104" s="30"/>
      <c r="G104" s="30"/>
      <c r="H104" s="30"/>
      <c r="I104" s="30"/>
      <c r="J104" s="30"/>
      <c r="K104" s="30"/>
      <c r="L104" s="45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31" s="2" customFormat="1" ht="12" customHeight="1">
      <c r="A105" s="28"/>
      <c r="B105" s="29"/>
      <c r="C105" s="23" t="s">
        <v>16</v>
      </c>
      <c r="D105" s="30"/>
      <c r="E105" s="30"/>
      <c r="F105" s="30"/>
      <c r="G105" s="30"/>
      <c r="H105" s="30"/>
      <c r="I105" s="30"/>
      <c r="J105" s="30"/>
      <c r="K105" s="30"/>
      <c r="L105" s="45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31" s="2" customFormat="1" ht="26.25" customHeight="1">
      <c r="A106" s="28"/>
      <c r="B106" s="29"/>
      <c r="C106" s="30"/>
      <c r="D106" s="30"/>
      <c r="E106" s="219" t="str">
        <f>E7</f>
        <v>Interiér - Stavební úpravy spojené s vestavbou do podkroví VOŠŽ a SZŠ Hradec Králové</v>
      </c>
      <c r="F106" s="220"/>
      <c r="G106" s="220"/>
      <c r="H106" s="220"/>
      <c r="I106" s="30"/>
      <c r="J106" s="30"/>
      <c r="K106" s="30"/>
      <c r="L106" s="45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12" customHeight="1">
      <c r="A107" s="28"/>
      <c r="B107" s="29"/>
      <c r="C107" s="23" t="s">
        <v>85</v>
      </c>
      <c r="D107" s="30"/>
      <c r="E107" s="30"/>
      <c r="F107" s="30"/>
      <c r="G107" s="30"/>
      <c r="H107" s="30"/>
      <c r="I107" s="30"/>
      <c r="J107" s="30"/>
      <c r="K107" s="30"/>
      <c r="L107" s="45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16.5" customHeight="1">
      <c r="A108" s="28"/>
      <c r="B108" s="29"/>
      <c r="C108" s="30"/>
      <c r="D108" s="30"/>
      <c r="E108" s="190" t="str">
        <f>E9</f>
        <v>D.1.6 - Interiér</v>
      </c>
      <c r="F108" s="221"/>
      <c r="G108" s="221"/>
      <c r="H108" s="221"/>
      <c r="I108" s="30"/>
      <c r="J108" s="30"/>
      <c r="K108" s="30"/>
      <c r="L108" s="45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6.95" customHeight="1">
      <c r="A109" s="28"/>
      <c r="B109" s="29"/>
      <c r="C109" s="30"/>
      <c r="D109" s="30"/>
      <c r="E109" s="30"/>
      <c r="F109" s="30"/>
      <c r="G109" s="30"/>
      <c r="H109" s="30"/>
      <c r="I109" s="30"/>
      <c r="J109" s="30"/>
      <c r="K109" s="30"/>
      <c r="L109" s="45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12" customHeight="1">
      <c r="A110" s="28"/>
      <c r="B110" s="29"/>
      <c r="C110" s="23" t="s">
        <v>20</v>
      </c>
      <c r="D110" s="30"/>
      <c r="E110" s="30"/>
      <c r="F110" s="21" t="str">
        <f>F12</f>
        <v xml:space="preserve"> </v>
      </c>
      <c r="G110" s="30"/>
      <c r="H110" s="30"/>
      <c r="I110" s="23" t="s">
        <v>22</v>
      </c>
      <c r="J110" s="60" t="str">
        <f>IF(J12="","",J12)</f>
        <v>22. 4. 2024</v>
      </c>
      <c r="K110" s="30"/>
      <c r="L110" s="45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6.95" customHeight="1">
      <c r="A111" s="28"/>
      <c r="B111" s="29"/>
      <c r="C111" s="30"/>
      <c r="D111" s="30"/>
      <c r="E111" s="30"/>
      <c r="F111" s="30"/>
      <c r="G111" s="30"/>
      <c r="H111" s="30"/>
      <c r="I111" s="30"/>
      <c r="J111" s="30"/>
      <c r="K111" s="30"/>
      <c r="L111" s="45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15.2" customHeight="1">
      <c r="A112" s="28"/>
      <c r="B112" s="29"/>
      <c r="C112" s="23" t="s">
        <v>24</v>
      </c>
      <c r="D112" s="30"/>
      <c r="E112" s="30"/>
      <c r="F112" s="21" t="str">
        <f>E15</f>
        <v xml:space="preserve"> </v>
      </c>
      <c r="G112" s="30"/>
      <c r="H112" s="30"/>
      <c r="I112" s="23" t="s">
        <v>29</v>
      </c>
      <c r="J112" s="26" t="str">
        <f>E21</f>
        <v xml:space="preserve"> </v>
      </c>
      <c r="K112" s="30"/>
      <c r="L112" s="45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5.2" customHeight="1">
      <c r="A113" s="28"/>
      <c r="B113" s="29"/>
      <c r="C113" s="23" t="s">
        <v>27</v>
      </c>
      <c r="D113" s="30"/>
      <c r="E113" s="30"/>
      <c r="F113" s="21" t="str">
        <f>IF(E18="","",E18)</f>
        <v>Vyplň údaj</v>
      </c>
      <c r="G113" s="30"/>
      <c r="H113" s="30"/>
      <c r="I113" s="23" t="s">
        <v>31</v>
      </c>
      <c r="J113" s="26" t="str">
        <f>E24</f>
        <v xml:space="preserve"> </v>
      </c>
      <c r="K113" s="30"/>
      <c r="L113" s="45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0.35" customHeight="1">
      <c r="A114" s="28"/>
      <c r="B114" s="29"/>
      <c r="C114" s="30"/>
      <c r="D114" s="30"/>
      <c r="E114" s="30"/>
      <c r="F114" s="30"/>
      <c r="G114" s="30"/>
      <c r="H114" s="30"/>
      <c r="I114" s="30"/>
      <c r="J114" s="30"/>
      <c r="K114" s="30"/>
      <c r="L114" s="45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9" customFormat="1" ht="29.25" customHeight="1">
      <c r="A115" s="137"/>
      <c r="B115" s="138"/>
      <c r="C115" s="139" t="s">
        <v>93</v>
      </c>
      <c r="D115" s="140" t="s">
        <v>58</v>
      </c>
      <c r="E115" s="140" t="s">
        <v>54</v>
      </c>
      <c r="F115" s="140" t="s">
        <v>55</v>
      </c>
      <c r="G115" s="140" t="s">
        <v>94</v>
      </c>
      <c r="H115" s="140" t="s">
        <v>95</v>
      </c>
      <c r="I115" s="140" t="s">
        <v>96</v>
      </c>
      <c r="J115" s="140" t="s">
        <v>89</v>
      </c>
      <c r="K115" s="141" t="s">
        <v>97</v>
      </c>
      <c r="L115" s="142"/>
      <c r="M115" s="69" t="s">
        <v>1</v>
      </c>
      <c r="N115" s="70" t="s">
        <v>37</v>
      </c>
      <c r="O115" s="70" t="s">
        <v>98</v>
      </c>
      <c r="P115" s="70" t="s">
        <v>99</v>
      </c>
      <c r="Q115" s="70" t="s">
        <v>100</v>
      </c>
      <c r="R115" s="70" t="s">
        <v>101</v>
      </c>
      <c r="S115" s="70" t="s">
        <v>102</v>
      </c>
      <c r="T115" s="71" t="s">
        <v>103</v>
      </c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</row>
    <row r="116" spans="1:65" s="2" customFormat="1" ht="22.9" customHeight="1">
      <c r="A116" s="28"/>
      <c r="B116" s="29"/>
      <c r="C116" s="76" t="s">
        <v>104</v>
      </c>
      <c r="D116" s="30"/>
      <c r="E116" s="30"/>
      <c r="F116" s="30"/>
      <c r="G116" s="30"/>
      <c r="H116" s="30"/>
      <c r="I116" s="30"/>
      <c r="J116" s="143">
        <f>BK116</f>
        <v>0</v>
      </c>
      <c r="K116" s="30"/>
      <c r="L116" s="33"/>
      <c r="M116" s="72"/>
      <c r="N116" s="144"/>
      <c r="O116" s="73"/>
      <c r="P116" s="145">
        <f>SUM(P117:P198)</f>
        <v>0</v>
      </c>
      <c r="Q116" s="73"/>
      <c r="R116" s="145">
        <f>SUM(R117:R198)</f>
        <v>0</v>
      </c>
      <c r="S116" s="73"/>
      <c r="T116" s="146">
        <f>SUM(T117:T198)</f>
        <v>0</v>
      </c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T116" s="11" t="s">
        <v>72</v>
      </c>
      <c r="AU116" s="11" t="s">
        <v>91</v>
      </c>
      <c r="BK116" s="147">
        <f>SUM(BK117:BK198)</f>
        <v>0</v>
      </c>
    </row>
    <row r="117" spans="1:65" s="2" customFormat="1" ht="16.5" customHeight="1">
      <c r="A117" s="28"/>
      <c r="B117" s="29"/>
      <c r="C117" s="148" t="s">
        <v>73</v>
      </c>
      <c r="D117" s="148" t="s">
        <v>105</v>
      </c>
      <c r="E117" s="149" t="s">
        <v>106</v>
      </c>
      <c r="F117" s="150" t="s">
        <v>107</v>
      </c>
      <c r="G117" s="151" t="s">
        <v>108</v>
      </c>
      <c r="H117" s="152">
        <v>35</v>
      </c>
      <c r="I117" s="153"/>
      <c r="J117" s="154">
        <f>ROUND(I117*H117,2)</f>
        <v>0</v>
      </c>
      <c r="K117" s="150" t="s">
        <v>1</v>
      </c>
      <c r="L117" s="155"/>
      <c r="M117" s="156" t="s">
        <v>1</v>
      </c>
      <c r="N117" s="157" t="s">
        <v>38</v>
      </c>
      <c r="O117" s="65"/>
      <c r="P117" s="158">
        <f>O117*H117</f>
        <v>0</v>
      </c>
      <c r="Q117" s="158">
        <v>0</v>
      </c>
      <c r="R117" s="158">
        <f>Q117*H117</f>
        <v>0</v>
      </c>
      <c r="S117" s="158">
        <v>0</v>
      </c>
      <c r="T117" s="159">
        <f>S117*H117</f>
        <v>0</v>
      </c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R117" s="160" t="s">
        <v>109</v>
      </c>
      <c r="AT117" s="160" t="s">
        <v>105</v>
      </c>
      <c r="AU117" s="160" t="s">
        <v>73</v>
      </c>
      <c r="AY117" s="11" t="s">
        <v>110</v>
      </c>
      <c r="BE117" s="161">
        <f>IF(N117="základní",J117,0)</f>
        <v>0</v>
      </c>
      <c r="BF117" s="161">
        <f>IF(N117="snížená",J117,0)</f>
        <v>0</v>
      </c>
      <c r="BG117" s="161">
        <f>IF(N117="zákl. přenesená",J117,0)</f>
        <v>0</v>
      </c>
      <c r="BH117" s="161">
        <f>IF(N117="sníž. přenesená",J117,0)</f>
        <v>0</v>
      </c>
      <c r="BI117" s="161">
        <f>IF(N117="nulová",J117,0)</f>
        <v>0</v>
      </c>
      <c r="BJ117" s="11" t="s">
        <v>81</v>
      </c>
      <c r="BK117" s="161">
        <f>ROUND(I117*H117,2)</f>
        <v>0</v>
      </c>
      <c r="BL117" s="11" t="s">
        <v>111</v>
      </c>
      <c r="BM117" s="160" t="s">
        <v>83</v>
      </c>
    </row>
    <row r="118" spans="1:65" s="2" customFormat="1" ht="11.25">
      <c r="A118" s="28"/>
      <c r="B118" s="29"/>
      <c r="C118" s="30"/>
      <c r="D118" s="162" t="s">
        <v>112</v>
      </c>
      <c r="E118" s="30"/>
      <c r="F118" s="163" t="s">
        <v>107</v>
      </c>
      <c r="G118" s="30"/>
      <c r="H118" s="30"/>
      <c r="I118" s="164"/>
      <c r="J118" s="30"/>
      <c r="K118" s="30"/>
      <c r="L118" s="33"/>
      <c r="M118" s="165"/>
      <c r="N118" s="166"/>
      <c r="O118" s="65"/>
      <c r="P118" s="65"/>
      <c r="Q118" s="65"/>
      <c r="R118" s="65"/>
      <c r="S118" s="65"/>
      <c r="T118" s="66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T118" s="11" t="s">
        <v>112</v>
      </c>
      <c r="AU118" s="11" t="s">
        <v>73</v>
      </c>
    </row>
    <row r="119" spans="1:65" s="2" customFormat="1" ht="16.5" customHeight="1">
      <c r="A119" s="28"/>
      <c r="B119" s="29"/>
      <c r="C119" s="148" t="s">
        <v>73</v>
      </c>
      <c r="D119" s="148" t="s">
        <v>105</v>
      </c>
      <c r="E119" s="149" t="s">
        <v>113</v>
      </c>
      <c r="F119" s="150" t="s">
        <v>114</v>
      </c>
      <c r="G119" s="151" t="s">
        <v>108</v>
      </c>
      <c r="H119" s="152">
        <v>35</v>
      </c>
      <c r="I119" s="153"/>
      <c r="J119" s="154">
        <f>ROUND(I119*H119,2)</f>
        <v>0</v>
      </c>
      <c r="K119" s="150" t="s">
        <v>1</v>
      </c>
      <c r="L119" s="155"/>
      <c r="M119" s="156" t="s">
        <v>1</v>
      </c>
      <c r="N119" s="157" t="s">
        <v>38</v>
      </c>
      <c r="O119" s="65"/>
      <c r="P119" s="158">
        <f>O119*H119</f>
        <v>0</v>
      </c>
      <c r="Q119" s="158">
        <v>0</v>
      </c>
      <c r="R119" s="158">
        <f>Q119*H119</f>
        <v>0</v>
      </c>
      <c r="S119" s="158">
        <v>0</v>
      </c>
      <c r="T119" s="159">
        <f>S119*H119</f>
        <v>0</v>
      </c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R119" s="160" t="s">
        <v>109</v>
      </c>
      <c r="AT119" s="160" t="s">
        <v>105</v>
      </c>
      <c r="AU119" s="160" t="s">
        <v>73</v>
      </c>
      <c r="AY119" s="11" t="s">
        <v>110</v>
      </c>
      <c r="BE119" s="161">
        <f>IF(N119="základní",J119,0)</f>
        <v>0</v>
      </c>
      <c r="BF119" s="161">
        <f>IF(N119="snížená",J119,0)</f>
        <v>0</v>
      </c>
      <c r="BG119" s="161">
        <f>IF(N119="zákl. přenesená",J119,0)</f>
        <v>0</v>
      </c>
      <c r="BH119" s="161">
        <f>IF(N119="sníž. přenesená",J119,0)</f>
        <v>0</v>
      </c>
      <c r="BI119" s="161">
        <f>IF(N119="nulová",J119,0)</f>
        <v>0</v>
      </c>
      <c r="BJ119" s="11" t="s">
        <v>81</v>
      </c>
      <c r="BK119" s="161">
        <f>ROUND(I119*H119,2)</f>
        <v>0</v>
      </c>
      <c r="BL119" s="11" t="s">
        <v>111</v>
      </c>
      <c r="BM119" s="160" t="s">
        <v>111</v>
      </c>
    </row>
    <row r="120" spans="1:65" s="2" customFormat="1" ht="11.25">
      <c r="A120" s="28"/>
      <c r="B120" s="29"/>
      <c r="C120" s="30"/>
      <c r="D120" s="162" t="s">
        <v>112</v>
      </c>
      <c r="E120" s="30"/>
      <c r="F120" s="163" t="s">
        <v>114</v>
      </c>
      <c r="G120" s="30"/>
      <c r="H120" s="30"/>
      <c r="I120" s="164"/>
      <c r="J120" s="30"/>
      <c r="K120" s="30"/>
      <c r="L120" s="33"/>
      <c r="M120" s="165"/>
      <c r="N120" s="166"/>
      <c r="O120" s="65"/>
      <c r="P120" s="65"/>
      <c r="Q120" s="65"/>
      <c r="R120" s="65"/>
      <c r="S120" s="65"/>
      <c r="T120" s="66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T120" s="11" t="s">
        <v>112</v>
      </c>
      <c r="AU120" s="11" t="s">
        <v>73</v>
      </c>
    </row>
    <row r="121" spans="1:65" s="2" customFormat="1" ht="16.5" customHeight="1">
      <c r="A121" s="28"/>
      <c r="B121" s="29"/>
      <c r="C121" s="148" t="s">
        <v>73</v>
      </c>
      <c r="D121" s="148" t="s">
        <v>105</v>
      </c>
      <c r="E121" s="149" t="s">
        <v>115</v>
      </c>
      <c r="F121" s="150" t="s">
        <v>116</v>
      </c>
      <c r="G121" s="151" t="s">
        <v>108</v>
      </c>
      <c r="H121" s="152">
        <v>52</v>
      </c>
      <c r="I121" s="153"/>
      <c r="J121" s="154">
        <f>ROUND(I121*H121,2)</f>
        <v>0</v>
      </c>
      <c r="K121" s="150" t="s">
        <v>1</v>
      </c>
      <c r="L121" s="155"/>
      <c r="M121" s="156" t="s">
        <v>1</v>
      </c>
      <c r="N121" s="157" t="s">
        <v>38</v>
      </c>
      <c r="O121" s="65"/>
      <c r="P121" s="158">
        <f>O121*H121</f>
        <v>0</v>
      </c>
      <c r="Q121" s="158">
        <v>0</v>
      </c>
      <c r="R121" s="158">
        <f>Q121*H121</f>
        <v>0</v>
      </c>
      <c r="S121" s="158">
        <v>0</v>
      </c>
      <c r="T121" s="159">
        <f>S121*H121</f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60" t="s">
        <v>109</v>
      </c>
      <c r="AT121" s="160" t="s">
        <v>105</v>
      </c>
      <c r="AU121" s="160" t="s">
        <v>73</v>
      </c>
      <c r="AY121" s="11" t="s">
        <v>110</v>
      </c>
      <c r="BE121" s="161">
        <f>IF(N121="základní",J121,0)</f>
        <v>0</v>
      </c>
      <c r="BF121" s="161">
        <f>IF(N121="snížená",J121,0)</f>
        <v>0</v>
      </c>
      <c r="BG121" s="161">
        <f>IF(N121="zákl. přenesená",J121,0)</f>
        <v>0</v>
      </c>
      <c r="BH121" s="161">
        <f>IF(N121="sníž. přenesená",J121,0)</f>
        <v>0</v>
      </c>
      <c r="BI121" s="161">
        <f>IF(N121="nulová",J121,0)</f>
        <v>0</v>
      </c>
      <c r="BJ121" s="11" t="s">
        <v>81</v>
      </c>
      <c r="BK121" s="161">
        <f>ROUND(I121*H121,2)</f>
        <v>0</v>
      </c>
      <c r="BL121" s="11" t="s">
        <v>111</v>
      </c>
      <c r="BM121" s="160" t="s">
        <v>117</v>
      </c>
    </row>
    <row r="122" spans="1:65" s="2" customFormat="1" ht="11.25">
      <c r="A122" s="28"/>
      <c r="B122" s="29"/>
      <c r="C122" s="30"/>
      <c r="D122" s="162" t="s">
        <v>112</v>
      </c>
      <c r="E122" s="30"/>
      <c r="F122" s="163" t="s">
        <v>116</v>
      </c>
      <c r="G122" s="30"/>
      <c r="H122" s="30"/>
      <c r="I122" s="164"/>
      <c r="J122" s="30"/>
      <c r="K122" s="30"/>
      <c r="L122" s="33"/>
      <c r="M122" s="165"/>
      <c r="N122" s="166"/>
      <c r="O122" s="65"/>
      <c r="P122" s="65"/>
      <c r="Q122" s="65"/>
      <c r="R122" s="65"/>
      <c r="S122" s="65"/>
      <c r="T122" s="66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T122" s="11" t="s">
        <v>112</v>
      </c>
      <c r="AU122" s="11" t="s">
        <v>73</v>
      </c>
    </row>
    <row r="123" spans="1:65" s="2" customFormat="1" ht="16.5" customHeight="1">
      <c r="A123" s="28"/>
      <c r="B123" s="29"/>
      <c r="C123" s="148" t="s">
        <v>73</v>
      </c>
      <c r="D123" s="148" t="s">
        <v>105</v>
      </c>
      <c r="E123" s="149" t="s">
        <v>118</v>
      </c>
      <c r="F123" s="150" t="s">
        <v>119</v>
      </c>
      <c r="G123" s="151" t="s">
        <v>108</v>
      </c>
      <c r="H123" s="152">
        <v>34</v>
      </c>
      <c r="I123" s="153"/>
      <c r="J123" s="154">
        <f>ROUND(I123*H123,2)</f>
        <v>0</v>
      </c>
      <c r="K123" s="150" t="s">
        <v>1</v>
      </c>
      <c r="L123" s="155"/>
      <c r="M123" s="156" t="s">
        <v>1</v>
      </c>
      <c r="N123" s="157" t="s">
        <v>38</v>
      </c>
      <c r="O123" s="65"/>
      <c r="P123" s="158">
        <f>O123*H123</f>
        <v>0</v>
      </c>
      <c r="Q123" s="158">
        <v>0</v>
      </c>
      <c r="R123" s="158">
        <f>Q123*H123</f>
        <v>0</v>
      </c>
      <c r="S123" s="158">
        <v>0</v>
      </c>
      <c r="T123" s="159">
        <f>S123*H123</f>
        <v>0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R123" s="160" t="s">
        <v>109</v>
      </c>
      <c r="AT123" s="160" t="s">
        <v>105</v>
      </c>
      <c r="AU123" s="160" t="s">
        <v>73</v>
      </c>
      <c r="AY123" s="11" t="s">
        <v>110</v>
      </c>
      <c r="BE123" s="161">
        <f>IF(N123="základní",J123,0)</f>
        <v>0</v>
      </c>
      <c r="BF123" s="161">
        <f>IF(N123="snížená",J123,0)</f>
        <v>0</v>
      </c>
      <c r="BG123" s="161">
        <f>IF(N123="zákl. přenesená",J123,0)</f>
        <v>0</v>
      </c>
      <c r="BH123" s="161">
        <f>IF(N123="sníž. přenesená",J123,0)</f>
        <v>0</v>
      </c>
      <c r="BI123" s="161">
        <f>IF(N123="nulová",J123,0)</f>
        <v>0</v>
      </c>
      <c r="BJ123" s="11" t="s">
        <v>81</v>
      </c>
      <c r="BK123" s="161">
        <f>ROUND(I123*H123,2)</f>
        <v>0</v>
      </c>
      <c r="BL123" s="11" t="s">
        <v>111</v>
      </c>
      <c r="BM123" s="160" t="s">
        <v>109</v>
      </c>
    </row>
    <row r="124" spans="1:65" s="2" customFormat="1" ht="11.25">
      <c r="A124" s="28"/>
      <c r="B124" s="29"/>
      <c r="C124" s="30"/>
      <c r="D124" s="162" t="s">
        <v>112</v>
      </c>
      <c r="E124" s="30"/>
      <c r="F124" s="163" t="s">
        <v>119</v>
      </c>
      <c r="G124" s="30"/>
      <c r="H124" s="30"/>
      <c r="I124" s="164"/>
      <c r="J124" s="30"/>
      <c r="K124" s="30"/>
      <c r="L124" s="33"/>
      <c r="M124" s="165"/>
      <c r="N124" s="166"/>
      <c r="O124" s="65"/>
      <c r="P124" s="65"/>
      <c r="Q124" s="65"/>
      <c r="R124" s="65"/>
      <c r="S124" s="65"/>
      <c r="T124" s="66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T124" s="11" t="s">
        <v>112</v>
      </c>
      <c r="AU124" s="11" t="s">
        <v>73</v>
      </c>
    </row>
    <row r="125" spans="1:65" s="2" customFormat="1" ht="16.5" customHeight="1">
      <c r="A125" s="28"/>
      <c r="B125" s="29"/>
      <c r="C125" s="148" t="s">
        <v>73</v>
      </c>
      <c r="D125" s="148" t="s">
        <v>105</v>
      </c>
      <c r="E125" s="149" t="s">
        <v>120</v>
      </c>
      <c r="F125" s="150" t="s">
        <v>121</v>
      </c>
      <c r="G125" s="151" t="s">
        <v>108</v>
      </c>
      <c r="H125" s="152">
        <v>10</v>
      </c>
      <c r="I125" s="153"/>
      <c r="J125" s="154">
        <f>ROUND(I125*H125,2)</f>
        <v>0</v>
      </c>
      <c r="K125" s="150" t="s">
        <v>1</v>
      </c>
      <c r="L125" s="155"/>
      <c r="M125" s="156" t="s">
        <v>1</v>
      </c>
      <c r="N125" s="157" t="s">
        <v>38</v>
      </c>
      <c r="O125" s="65"/>
      <c r="P125" s="158">
        <f>O125*H125</f>
        <v>0</v>
      </c>
      <c r="Q125" s="158">
        <v>0</v>
      </c>
      <c r="R125" s="158">
        <f>Q125*H125</f>
        <v>0</v>
      </c>
      <c r="S125" s="158">
        <v>0</v>
      </c>
      <c r="T125" s="159">
        <f>S125*H125</f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60" t="s">
        <v>109</v>
      </c>
      <c r="AT125" s="160" t="s">
        <v>105</v>
      </c>
      <c r="AU125" s="160" t="s">
        <v>73</v>
      </c>
      <c r="AY125" s="11" t="s">
        <v>110</v>
      </c>
      <c r="BE125" s="161">
        <f>IF(N125="základní",J125,0)</f>
        <v>0</v>
      </c>
      <c r="BF125" s="161">
        <f>IF(N125="snížená",J125,0)</f>
        <v>0</v>
      </c>
      <c r="BG125" s="161">
        <f>IF(N125="zákl. přenesená",J125,0)</f>
        <v>0</v>
      </c>
      <c r="BH125" s="161">
        <f>IF(N125="sníž. přenesená",J125,0)</f>
        <v>0</v>
      </c>
      <c r="BI125" s="161">
        <f>IF(N125="nulová",J125,0)</f>
        <v>0</v>
      </c>
      <c r="BJ125" s="11" t="s">
        <v>81</v>
      </c>
      <c r="BK125" s="161">
        <f>ROUND(I125*H125,2)</f>
        <v>0</v>
      </c>
      <c r="BL125" s="11" t="s">
        <v>111</v>
      </c>
      <c r="BM125" s="160" t="s">
        <v>122</v>
      </c>
    </row>
    <row r="126" spans="1:65" s="2" customFormat="1" ht="11.25">
      <c r="A126" s="28"/>
      <c r="B126" s="29"/>
      <c r="C126" s="30"/>
      <c r="D126" s="162" t="s">
        <v>112</v>
      </c>
      <c r="E126" s="30"/>
      <c r="F126" s="163" t="s">
        <v>121</v>
      </c>
      <c r="G126" s="30"/>
      <c r="H126" s="30"/>
      <c r="I126" s="164"/>
      <c r="J126" s="30"/>
      <c r="K126" s="30"/>
      <c r="L126" s="33"/>
      <c r="M126" s="165"/>
      <c r="N126" s="166"/>
      <c r="O126" s="65"/>
      <c r="P126" s="65"/>
      <c r="Q126" s="65"/>
      <c r="R126" s="65"/>
      <c r="S126" s="65"/>
      <c r="T126" s="66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T126" s="11" t="s">
        <v>112</v>
      </c>
      <c r="AU126" s="11" t="s">
        <v>73</v>
      </c>
    </row>
    <row r="127" spans="1:65" s="2" customFormat="1" ht="16.5" customHeight="1">
      <c r="A127" s="28"/>
      <c r="B127" s="29"/>
      <c r="C127" s="148" t="s">
        <v>73</v>
      </c>
      <c r="D127" s="148" t="s">
        <v>105</v>
      </c>
      <c r="E127" s="149" t="s">
        <v>123</v>
      </c>
      <c r="F127" s="150" t="s">
        <v>124</v>
      </c>
      <c r="G127" s="151" t="s">
        <v>108</v>
      </c>
      <c r="H127" s="152">
        <v>22</v>
      </c>
      <c r="I127" s="153"/>
      <c r="J127" s="154">
        <f>ROUND(I127*H127,2)</f>
        <v>0</v>
      </c>
      <c r="K127" s="150" t="s">
        <v>1</v>
      </c>
      <c r="L127" s="155"/>
      <c r="M127" s="156" t="s">
        <v>1</v>
      </c>
      <c r="N127" s="157" t="s">
        <v>38</v>
      </c>
      <c r="O127" s="65"/>
      <c r="P127" s="158">
        <f>O127*H127</f>
        <v>0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60" t="s">
        <v>109</v>
      </c>
      <c r="AT127" s="160" t="s">
        <v>105</v>
      </c>
      <c r="AU127" s="160" t="s">
        <v>73</v>
      </c>
      <c r="AY127" s="11" t="s">
        <v>110</v>
      </c>
      <c r="BE127" s="161">
        <f>IF(N127="základní",J127,0)</f>
        <v>0</v>
      </c>
      <c r="BF127" s="161">
        <f>IF(N127="snížená",J127,0)</f>
        <v>0</v>
      </c>
      <c r="BG127" s="161">
        <f>IF(N127="zákl. přenesená",J127,0)</f>
        <v>0</v>
      </c>
      <c r="BH127" s="161">
        <f>IF(N127="sníž. přenesená",J127,0)</f>
        <v>0</v>
      </c>
      <c r="BI127" s="161">
        <f>IF(N127="nulová",J127,0)</f>
        <v>0</v>
      </c>
      <c r="BJ127" s="11" t="s">
        <v>81</v>
      </c>
      <c r="BK127" s="161">
        <f>ROUND(I127*H127,2)</f>
        <v>0</v>
      </c>
      <c r="BL127" s="11" t="s">
        <v>111</v>
      </c>
      <c r="BM127" s="160" t="s">
        <v>8</v>
      </c>
    </row>
    <row r="128" spans="1:65" s="2" customFormat="1" ht="11.25">
      <c r="A128" s="28"/>
      <c r="B128" s="29"/>
      <c r="C128" s="30"/>
      <c r="D128" s="162" t="s">
        <v>112</v>
      </c>
      <c r="E128" s="30"/>
      <c r="F128" s="163" t="s">
        <v>124</v>
      </c>
      <c r="G128" s="30"/>
      <c r="H128" s="30"/>
      <c r="I128" s="164"/>
      <c r="J128" s="30"/>
      <c r="K128" s="30"/>
      <c r="L128" s="33"/>
      <c r="M128" s="165"/>
      <c r="N128" s="166"/>
      <c r="O128" s="65"/>
      <c r="P128" s="65"/>
      <c r="Q128" s="65"/>
      <c r="R128" s="65"/>
      <c r="S128" s="65"/>
      <c r="T128" s="66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T128" s="11" t="s">
        <v>112</v>
      </c>
      <c r="AU128" s="11" t="s">
        <v>73</v>
      </c>
    </row>
    <row r="129" spans="1:65" s="2" customFormat="1" ht="16.5" customHeight="1">
      <c r="A129" s="28"/>
      <c r="B129" s="29"/>
      <c r="C129" s="148" t="s">
        <v>73</v>
      </c>
      <c r="D129" s="148" t="s">
        <v>105</v>
      </c>
      <c r="E129" s="149" t="s">
        <v>125</v>
      </c>
      <c r="F129" s="150" t="s">
        <v>126</v>
      </c>
      <c r="G129" s="151" t="s">
        <v>108</v>
      </c>
      <c r="H129" s="152">
        <v>34</v>
      </c>
      <c r="I129" s="153"/>
      <c r="J129" s="154">
        <f>ROUND(I129*H129,2)</f>
        <v>0</v>
      </c>
      <c r="K129" s="150" t="s">
        <v>1</v>
      </c>
      <c r="L129" s="155"/>
      <c r="M129" s="156" t="s">
        <v>1</v>
      </c>
      <c r="N129" s="157" t="s">
        <v>38</v>
      </c>
      <c r="O129" s="65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60" t="s">
        <v>109</v>
      </c>
      <c r="AT129" s="160" t="s">
        <v>105</v>
      </c>
      <c r="AU129" s="160" t="s">
        <v>73</v>
      </c>
      <c r="AY129" s="11" t="s">
        <v>110</v>
      </c>
      <c r="BE129" s="161">
        <f>IF(N129="základní",J129,0)</f>
        <v>0</v>
      </c>
      <c r="BF129" s="161">
        <f>IF(N129="snížená",J129,0)</f>
        <v>0</v>
      </c>
      <c r="BG129" s="161">
        <f>IF(N129="zákl. přenesená",J129,0)</f>
        <v>0</v>
      </c>
      <c r="BH129" s="161">
        <f>IF(N129="sníž. přenesená",J129,0)</f>
        <v>0</v>
      </c>
      <c r="BI129" s="161">
        <f>IF(N129="nulová",J129,0)</f>
        <v>0</v>
      </c>
      <c r="BJ129" s="11" t="s">
        <v>81</v>
      </c>
      <c r="BK129" s="161">
        <f>ROUND(I129*H129,2)</f>
        <v>0</v>
      </c>
      <c r="BL129" s="11" t="s">
        <v>111</v>
      </c>
      <c r="BM129" s="160" t="s">
        <v>127</v>
      </c>
    </row>
    <row r="130" spans="1:65" s="2" customFormat="1" ht="11.25">
      <c r="A130" s="28"/>
      <c r="B130" s="29"/>
      <c r="C130" s="30"/>
      <c r="D130" s="162" t="s">
        <v>112</v>
      </c>
      <c r="E130" s="30"/>
      <c r="F130" s="163" t="s">
        <v>126</v>
      </c>
      <c r="G130" s="30"/>
      <c r="H130" s="30"/>
      <c r="I130" s="164"/>
      <c r="J130" s="30"/>
      <c r="K130" s="30"/>
      <c r="L130" s="33"/>
      <c r="M130" s="165"/>
      <c r="N130" s="166"/>
      <c r="O130" s="65"/>
      <c r="P130" s="65"/>
      <c r="Q130" s="65"/>
      <c r="R130" s="65"/>
      <c r="S130" s="65"/>
      <c r="T130" s="66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T130" s="11" t="s">
        <v>112</v>
      </c>
      <c r="AU130" s="11" t="s">
        <v>73</v>
      </c>
    </row>
    <row r="131" spans="1:65" s="2" customFormat="1" ht="16.5" customHeight="1">
      <c r="A131" s="28"/>
      <c r="B131" s="29"/>
      <c r="C131" s="148" t="s">
        <v>73</v>
      </c>
      <c r="D131" s="148" t="s">
        <v>105</v>
      </c>
      <c r="E131" s="149" t="s">
        <v>128</v>
      </c>
      <c r="F131" s="150" t="s">
        <v>129</v>
      </c>
      <c r="G131" s="151" t="s">
        <v>108</v>
      </c>
      <c r="H131" s="152">
        <v>30</v>
      </c>
      <c r="I131" s="153"/>
      <c r="J131" s="154">
        <f>ROUND(I131*H131,2)</f>
        <v>0</v>
      </c>
      <c r="K131" s="150" t="s">
        <v>1</v>
      </c>
      <c r="L131" s="155"/>
      <c r="M131" s="156" t="s">
        <v>1</v>
      </c>
      <c r="N131" s="157" t="s">
        <v>38</v>
      </c>
      <c r="O131" s="65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60" t="s">
        <v>109</v>
      </c>
      <c r="AT131" s="160" t="s">
        <v>105</v>
      </c>
      <c r="AU131" s="160" t="s">
        <v>73</v>
      </c>
      <c r="AY131" s="11" t="s">
        <v>110</v>
      </c>
      <c r="BE131" s="161">
        <f>IF(N131="základní",J131,0)</f>
        <v>0</v>
      </c>
      <c r="BF131" s="161">
        <f>IF(N131="snížená",J131,0)</f>
        <v>0</v>
      </c>
      <c r="BG131" s="161">
        <f>IF(N131="zákl. přenesená",J131,0)</f>
        <v>0</v>
      </c>
      <c r="BH131" s="161">
        <f>IF(N131="sníž. přenesená",J131,0)</f>
        <v>0</v>
      </c>
      <c r="BI131" s="161">
        <f>IF(N131="nulová",J131,0)</f>
        <v>0</v>
      </c>
      <c r="BJ131" s="11" t="s">
        <v>81</v>
      </c>
      <c r="BK131" s="161">
        <f>ROUND(I131*H131,2)</f>
        <v>0</v>
      </c>
      <c r="BL131" s="11" t="s">
        <v>111</v>
      </c>
      <c r="BM131" s="160" t="s">
        <v>130</v>
      </c>
    </row>
    <row r="132" spans="1:65" s="2" customFormat="1" ht="11.25">
      <c r="A132" s="28"/>
      <c r="B132" s="29"/>
      <c r="C132" s="30"/>
      <c r="D132" s="162" t="s">
        <v>112</v>
      </c>
      <c r="E132" s="30"/>
      <c r="F132" s="163" t="s">
        <v>129</v>
      </c>
      <c r="G132" s="30"/>
      <c r="H132" s="30"/>
      <c r="I132" s="164"/>
      <c r="J132" s="30"/>
      <c r="K132" s="30"/>
      <c r="L132" s="33"/>
      <c r="M132" s="165"/>
      <c r="N132" s="166"/>
      <c r="O132" s="65"/>
      <c r="P132" s="65"/>
      <c r="Q132" s="65"/>
      <c r="R132" s="65"/>
      <c r="S132" s="65"/>
      <c r="T132" s="66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T132" s="11" t="s">
        <v>112</v>
      </c>
      <c r="AU132" s="11" t="s">
        <v>73</v>
      </c>
    </row>
    <row r="133" spans="1:65" s="2" customFormat="1" ht="16.5" customHeight="1">
      <c r="A133" s="28"/>
      <c r="B133" s="29"/>
      <c r="C133" s="148" t="s">
        <v>73</v>
      </c>
      <c r="D133" s="148" t="s">
        <v>105</v>
      </c>
      <c r="E133" s="149" t="s">
        <v>131</v>
      </c>
      <c r="F133" s="150" t="s">
        <v>132</v>
      </c>
      <c r="G133" s="151" t="s">
        <v>108</v>
      </c>
      <c r="H133" s="152">
        <v>15</v>
      </c>
      <c r="I133" s="153"/>
      <c r="J133" s="154">
        <f>ROUND(I133*H133,2)</f>
        <v>0</v>
      </c>
      <c r="K133" s="150" t="s">
        <v>1</v>
      </c>
      <c r="L133" s="155"/>
      <c r="M133" s="156" t="s">
        <v>1</v>
      </c>
      <c r="N133" s="157" t="s">
        <v>38</v>
      </c>
      <c r="O133" s="65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R133" s="160" t="s">
        <v>109</v>
      </c>
      <c r="AT133" s="160" t="s">
        <v>105</v>
      </c>
      <c r="AU133" s="160" t="s">
        <v>73</v>
      </c>
      <c r="AY133" s="11" t="s">
        <v>110</v>
      </c>
      <c r="BE133" s="161">
        <f>IF(N133="základní",J133,0)</f>
        <v>0</v>
      </c>
      <c r="BF133" s="161">
        <f>IF(N133="snížená",J133,0)</f>
        <v>0</v>
      </c>
      <c r="BG133" s="161">
        <f>IF(N133="zákl. přenesená",J133,0)</f>
        <v>0</v>
      </c>
      <c r="BH133" s="161">
        <f>IF(N133="sníž. přenesená",J133,0)</f>
        <v>0</v>
      </c>
      <c r="BI133" s="161">
        <f>IF(N133="nulová",J133,0)</f>
        <v>0</v>
      </c>
      <c r="BJ133" s="11" t="s">
        <v>81</v>
      </c>
      <c r="BK133" s="161">
        <f>ROUND(I133*H133,2)</f>
        <v>0</v>
      </c>
      <c r="BL133" s="11" t="s">
        <v>111</v>
      </c>
      <c r="BM133" s="160" t="s">
        <v>133</v>
      </c>
    </row>
    <row r="134" spans="1:65" s="2" customFormat="1" ht="11.25">
      <c r="A134" s="28"/>
      <c r="B134" s="29"/>
      <c r="C134" s="30"/>
      <c r="D134" s="162" t="s">
        <v>112</v>
      </c>
      <c r="E134" s="30"/>
      <c r="F134" s="163" t="s">
        <v>132</v>
      </c>
      <c r="G134" s="30"/>
      <c r="H134" s="30"/>
      <c r="I134" s="164"/>
      <c r="J134" s="30"/>
      <c r="K134" s="30"/>
      <c r="L134" s="33"/>
      <c r="M134" s="165"/>
      <c r="N134" s="166"/>
      <c r="O134" s="65"/>
      <c r="P134" s="65"/>
      <c r="Q134" s="65"/>
      <c r="R134" s="65"/>
      <c r="S134" s="65"/>
      <c r="T134" s="66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T134" s="11" t="s">
        <v>112</v>
      </c>
      <c r="AU134" s="11" t="s">
        <v>73</v>
      </c>
    </row>
    <row r="135" spans="1:65" s="2" customFormat="1" ht="16.5" customHeight="1">
      <c r="A135" s="28"/>
      <c r="B135" s="29"/>
      <c r="C135" s="148" t="s">
        <v>73</v>
      </c>
      <c r="D135" s="148" t="s">
        <v>105</v>
      </c>
      <c r="E135" s="149" t="s">
        <v>134</v>
      </c>
      <c r="F135" s="150" t="s">
        <v>135</v>
      </c>
      <c r="G135" s="151" t="s">
        <v>108</v>
      </c>
      <c r="H135" s="152">
        <v>3</v>
      </c>
      <c r="I135" s="153"/>
      <c r="J135" s="154">
        <f>ROUND(I135*H135,2)</f>
        <v>0</v>
      </c>
      <c r="K135" s="150" t="s">
        <v>1</v>
      </c>
      <c r="L135" s="155"/>
      <c r="M135" s="156" t="s">
        <v>1</v>
      </c>
      <c r="N135" s="157" t="s">
        <v>38</v>
      </c>
      <c r="O135" s="65"/>
      <c r="P135" s="158">
        <f>O135*H135</f>
        <v>0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R135" s="160" t="s">
        <v>109</v>
      </c>
      <c r="AT135" s="160" t="s">
        <v>105</v>
      </c>
      <c r="AU135" s="160" t="s">
        <v>73</v>
      </c>
      <c r="AY135" s="11" t="s">
        <v>110</v>
      </c>
      <c r="BE135" s="161">
        <f>IF(N135="základní",J135,0)</f>
        <v>0</v>
      </c>
      <c r="BF135" s="161">
        <f>IF(N135="snížená",J135,0)</f>
        <v>0</v>
      </c>
      <c r="BG135" s="161">
        <f>IF(N135="zákl. přenesená",J135,0)</f>
        <v>0</v>
      </c>
      <c r="BH135" s="161">
        <f>IF(N135="sníž. přenesená",J135,0)</f>
        <v>0</v>
      </c>
      <c r="BI135" s="161">
        <f>IF(N135="nulová",J135,0)</f>
        <v>0</v>
      </c>
      <c r="BJ135" s="11" t="s">
        <v>81</v>
      </c>
      <c r="BK135" s="161">
        <f>ROUND(I135*H135,2)</f>
        <v>0</v>
      </c>
      <c r="BL135" s="11" t="s">
        <v>111</v>
      </c>
      <c r="BM135" s="160" t="s">
        <v>136</v>
      </c>
    </row>
    <row r="136" spans="1:65" s="2" customFormat="1" ht="11.25">
      <c r="A136" s="28"/>
      <c r="B136" s="29"/>
      <c r="C136" s="30"/>
      <c r="D136" s="162" t="s">
        <v>112</v>
      </c>
      <c r="E136" s="30"/>
      <c r="F136" s="163" t="s">
        <v>135</v>
      </c>
      <c r="G136" s="30"/>
      <c r="H136" s="30"/>
      <c r="I136" s="164"/>
      <c r="J136" s="30"/>
      <c r="K136" s="30"/>
      <c r="L136" s="33"/>
      <c r="M136" s="165"/>
      <c r="N136" s="166"/>
      <c r="O136" s="65"/>
      <c r="P136" s="65"/>
      <c r="Q136" s="65"/>
      <c r="R136" s="65"/>
      <c r="S136" s="65"/>
      <c r="T136" s="66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T136" s="11" t="s">
        <v>112</v>
      </c>
      <c r="AU136" s="11" t="s">
        <v>73</v>
      </c>
    </row>
    <row r="137" spans="1:65" s="2" customFormat="1" ht="16.5" customHeight="1">
      <c r="A137" s="28"/>
      <c r="B137" s="29"/>
      <c r="C137" s="148" t="s">
        <v>73</v>
      </c>
      <c r="D137" s="148" t="s">
        <v>105</v>
      </c>
      <c r="E137" s="149" t="s">
        <v>137</v>
      </c>
      <c r="F137" s="150" t="s">
        <v>138</v>
      </c>
      <c r="G137" s="151" t="s">
        <v>108</v>
      </c>
      <c r="H137" s="152">
        <v>2</v>
      </c>
      <c r="I137" s="153"/>
      <c r="J137" s="154">
        <f>ROUND(I137*H137,2)</f>
        <v>0</v>
      </c>
      <c r="K137" s="150" t="s">
        <v>1</v>
      </c>
      <c r="L137" s="155"/>
      <c r="M137" s="156" t="s">
        <v>1</v>
      </c>
      <c r="N137" s="157" t="s">
        <v>38</v>
      </c>
      <c r="O137" s="65"/>
      <c r="P137" s="158">
        <f>O137*H137</f>
        <v>0</v>
      </c>
      <c r="Q137" s="158">
        <v>0</v>
      </c>
      <c r="R137" s="158">
        <f>Q137*H137</f>
        <v>0</v>
      </c>
      <c r="S137" s="158">
        <v>0</v>
      </c>
      <c r="T137" s="159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60" t="s">
        <v>109</v>
      </c>
      <c r="AT137" s="160" t="s">
        <v>105</v>
      </c>
      <c r="AU137" s="160" t="s">
        <v>73</v>
      </c>
      <c r="AY137" s="11" t="s">
        <v>110</v>
      </c>
      <c r="BE137" s="161">
        <f>IF(N137="základní",J137,0)</f>
        <v>0</v>
      </c>
      <c r="BF137" s="161">
        <f>IF(N137="snížená",J137,0)</f>
        <v>0</v>
      </c>
      <c r="BG137" s="161">
        <f>IF(N137="zákl. přenesená",J137,0)</f>
        <v>0</v>
      </c>
      <c r="BH137" s="161">
        <f>IF(N137="sníž. přenesená",J137,0)</f>
        <v>0</v>
      </c>
      <c r="BI137" s="161">
        <f>IF(N137="nulová",J137,0)</f>
        <v>0</v>
      </c>
      <c r="BJ137" s="11" t="s">
        <v>81</v>
      </c>
      <c r="BK137" s="161">
        <f>ROUND(I137*H137,2)</f>
        <v>0</v>
      </c>
      <c r="BL137" s="11" t="s">
        <v>111</v>
      </c>
      <c r="BM137" s="160" t="s">
        <v>139</v>
      </c>
    </row>
    <row r="138" spans="1:65" s="2" customFormat="1" ht="11.25">
      <c r="A138" s="28"/>
      <c r="B138" s="29"/>
      <c r="C138" s="30"/>
      <c r="D138" s="162" t="s">
        <v>112</v>
      </c>
      <c r="E138" s="30"/>
      <c r="F138" s="163" t="s">
        <v>138</v>
      </c>
      <c r="G138" s="30"/>
      <c r="H138" s="30"/>
      <c r="I138" s="164"/>
      <c r="J138" s="30"/>
      <c r="K138" s="30"/>
      <c r="L138" s="33"/>
      <c r="M138" s="165"/>
      <c r="N138" s="166"/>
      <c r="O138" s="65"/>
      <c r="P138" s="65"/>
      <c r="Q138" s="65"/>
      <c r="R138" s="65"/>
      <c r="S138" s="65"/>
      <c r="T138" s="66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T138" s="11" t="s">
        <v>112</v>
      </c>
      <c r="AU138" s="11" t="s">
        <v>73</v>
      </c>
    </row>
    <row r="139" spans="1:65" s="2" customFormat="1" ht="16.5" customHeight="1">
      <c r="A139" s="28"/>
      <c r="B139" s="29"/>
      <c r="C139" s="148" t="s">
        <v>73</v>
      </c>
      <c r="D139" s="148" t="s">
        <v>105</v>
      </c>
      <c r="E139" s="149" t="s">
        <v>140</v>
      </c>
      <c r="F139" s="150" t="s">
        <v>141</v>
      </c>
      <c r="G139" s="151" t="s">
        <v>108</v>
      </c>
      <c r="H139" s="152">
        <v>5</v>
      </c>
      <c r="I139" s="153"/>
      <c r="J139" s="154">
        <f>ROUND(I139*H139,2)</f>
        <v>0</v>
      </c>
      <c r="K139" s="150" t="s">
        <v>1</v>
      </c>
      <c r="L139" s="155"/>
      <c r="M139" s="156" t="s">
        <v>1</v>
      </c>
      <c r="N139" s="157" t="s">
        <v>38</v>
      </c>
      <c r="O139" s="65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R139" s="160" t="s">
        <v>109</v>
      </c>
      <c r="AT139" s="160" t="s">
        <v>105</v>
      </c>
      <c r="AU139" s="160" t="s">
        <v>73</v>
      </c>
      <c r="AY139" s="11" t="s">
        <v>110</v>
      </c>
      <c r="BE139" s="161">
        <f>IF(N139="základní",J139,0)</f>
        <v>0</v>
      </c>
      <c r="BF139" s="161">
        <f>IF(N139="snížená",J139,0)</f>
        <v>0</v>
      </c>
      <c r="BG139" s="161">
        <f>IF(N139="zákl. přenesená",J139,0)</f>
        <v>0</v>
      </c>
      <c r="BH139" s="161">
        <f>IF(N139="sníž. přenesená",J139,0)</f>
        <v>0</v>
      </c>
      <c r="BI139" s="161">
        <f>IF(N139="nulová",J139,0)</f>
        <v>0</v>
      </c>
      <c r="BJ139" s="11" t="s">
        <v>81</v>
      </c>
      <c r="BK139" s="161">
        <f>ROUND(I139*H139,2)</f>
        <v>0</v>
      </c>
      <c r="BL139" s="11" t="s">
        <v>111</v>
      </c>
      <c r="BM139" s="160" t="s">
        <v>142</v>
      </c>
    </row>
    <row r="140" spans="1:65" s="2" customFormat="1" ht="11.25">
      <c r="A140" s="28"/>
      <c r="B140" s="29"/>
      <c r="C140" s="30"/>
      <c r="D140" s="162" t="s">
        <v>112</v>
      </c>
      <c r="E140" s="30"/>
      <c r="F140" s="163" t="s">
        <v>141</v>
      </c>
      <c r="G140" s="30"/>
      <c r="H140" s="30"/>
      <c r="I140" s="164"/>
      <c r="J140" s="30"/>
      <c r="K140" s="30"/>
      <c r="L140" s="33"/>
      <c r="M140" s="165"/>
      <c r="N140" s="166"/>
      <c r="O140" s="65"/>
      <c r="P140" s="65"/>
      <c r="Q140" s="65"/>
      <c r="R140" s="65"/>
      <c r="S140" s="65"/>
      <c r="T140" s="66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T140" s="11" t="s">
        <v>112</v>
      </c>
      <c r="AU140" s="11" t="s">
        <v>73</v>
      </c>
    </row>
    <row r="141" spans="1:65" s="2" customFormat="1" ht="16.5" customHeight="1">
      <c r="A141" s="28"/>
      <c r="B141" s="29"/>
      <c r="C141" s="148" t="s">
        <v>73</v>
      </c>
      <c r="D141" s="148" t="s">
        <v>105</v>
      </c>
      <c r="E141" s="149" t="s">
        <v>143</v>
      </c>
      <c r="F141" s="150" t="s">
        <v>144</v>
      </c>
      <c r="G141" s="151" t="s">
        <v>108</v>
      </c>
      <c r="H141" s="152">
        <v>33</v>
      </c>
      <c r="I141" s="153"/>
      <c r="J141" s="154">
        <f>ROUND(I141*H141,2)</f>
        <v>0</v>
      </c>
      <c r="K141" s="150" t="s">
        <v>1</v>
      </c>
      <c r="L141" s="155"/>
      <c r="M141" s="156" t="s">
        <v>1</v>
      </c>
      <c r="N141" s="157" t="s">
        <v>38</v>
      </c>
      <c r="O141" s="65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60" t="s">
        <v>109</v>
      </c>
      <c r="AT141" s="160" t="s">
        <v>105</v>
      </c>
      <c r="AU141" s="160" t="s">
        <v>73</v>
      </c>
      <c r="AY141" s="11" t="s">
        <v>110</v>
      </c>
      <c r="BE141" s="161">
        <f>IF(N141="základní",J141,0)</f>
        <v>0</v>
      </c>
      <c r="BF141" s="161">
        <f>IF(N141="snížená",J141,0)</f>
        <v>0</v>
      </c>
      <c r="BG141" s="161">
        <f>IF(N141="zákl. přenesená",J141,0)</f>
        <v>0</v>
      </c>
      <c r="BH141" s="161">
        <f>IF(N141="sníž. přenesená",J141,0)</f>
        <v>0</v>
      </c>
      <c r="BI141" s="161">
        <f>IF(N141="nulová",J141,0)</f>
        <v>0</v>
      </c>
      <c r="BJ141" s="11" t="s">
        <v>81</v>
      </c>
      <c r="BK141" s="161">
        <f>ROUND(I141*H141,2)</f>
        <v>0</v>
      </c>
      <c r="BL141" s="11" t="s">
        <v>111</v>
      </c>
      <c r="BM141" s="160" t="s">
        <v>145</v>
      </c>
    </row>
    <row r="142" spans="1:65" s="2" customFormat="1" ht="11.25">
      <c r="A142" s="28"/>
      <c r="B142" s="29"/>
      <c r="C142" s="30"/>
      <c r="D142" s="162" t="s">
        <v>112</v>
      </c>
      <c r="E142" s="30"/>
      <c r="F142" s="163" t="s">
        <v>146</v>
      </c>
      <c r="G142" s="30"/>
      <c r="H142" s="30"/>
      <c r="I142" s="164"/>
      <c r="J142" s="30"/>
      <c r="K142" s="30"/>
      <c r="L142" s="33"/>
      <c r="M142" s="165"/>
      <c r="N142" s="166"/>
      <c r="O142" s="65"/>
      <c r="P142" s="65"/>
      <c r="Q142" s="65"/>
      <c r="R142" s="65"/>
      <c r="S142" s="65"/>
      <c r="T142" s="66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T142" s="11" t="s">
        <v>112</v>
      </c>
      <c r="AU142" s="11" t="s">
        <v>73</v>
      </c>
    </row>
    <row r="143" spans="1:65" s="2" customFormat="1" ht="16.5" customHeight="1">
      <c r="A143" s="28"/>
      <c r="B143" s="29"/>
      <c r="C143" s="148" t="s">
        <v>73</v>
      </c>
      <c r="D143" s="148" t="s">
        <v>105</v>
      </c>
      <c r="E143" s="149" t="s">
        <v>147</v>
      </c>
      <c r="F143" s="150" t="s">
        <v>148</v>
      </c>
      <c r="G143" s="151" t="s">
        <v>108</v>
      </c>
      <c r="H143" s="152">
        <v>4</v>
      </c>
      <c r="I143" s="153"/>
      <c r="J143" s="154">
        <f>ROUND(I143*H143,2)</f>
        <v>0</v>
      </c>
      <c r="K143" s="150" t="s">
        <v>1</v>
      </c>
      <c r="L143" s="155"/>
      <c r="M143" s="156" t="s">
        <v>1</v>
      </c>
      <c r="N143" s="157" t="s">
        <v>38</v>
      </c>
      <c r="O143" s="65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60" t="s">
        <v>109</v>
      </c>
      <c r="AT143" s="160" t="s">
        <v>105</v>
      </c>
      <c r="AU143" s="160" t="s">
        <v>73</v>
      </c>
      <c r="AY143" s="11" t="s">
        <v>110</v>
      </c>
      <c r="BE143" s="161">
        <f>IF(N143="základní",J143,0)</f>
        <v>0</v>
      </c>
      <c r="BF143" s="161">
        <f>IF(N143="snížená",J143,0)</f>
        <v>0</v>
      </c>
      <c r="BG143" s="161">
        <f>IF(N143="zákl. přenesená",J143,0)</f>
        <v>0</v>
      </c>
      <c r="BH143" s="161">
        <f>IF(N143="sníž. přenesená",J143,0)</f>
        <v>0</v>
      </c>
      <c r="BI143" s="161">
        <f>IF(N143="nulová",J143,0)</f>
        <v>0</v>
      </c>
      <c r="BJ143" s="11" t="s">
        <v>81</v>
      </c>
      <c r="BK143" s="161">
        <f>ROUND(I143*H143,2)</f>
        <v>0</v>
      </c>
      <c r="BL143" s="11" t="s">
        <v>111</v>
      </c>
      <c r="BM143" s="160" t="s">
        <v>149</v>
      </c>
    </row>
    <row r="144" spans="1:65" s="2" customFormat="1" ht="11.25">
      <c r="A144" s="28"/>
      <c r="B144" s="29"/>
      <c r="C144" s="30"/>
      <c r="D144" s="162" t="s">
        <v>112</v>
      </c>
      <c r="E144" s="30"/>
      <c r="F144" s="163" t="s">
        <v>148</v>
      </c>
      <c r="G144" s="30"/>
      <c r="H144" s="30"/>
      <c r="I144" s="164"/>
      <c r="J144" s="30"/>
      <c r="K144" s="30"/>
      <c r="L144" s="33"/>
      <c r="M144" s="165"/>
      <c r="N144" s="166"/>
      <c r="O144" s="65"/>
      <c r="P144" s="65"/>
      <c r="Q144" s="65"/>
      <c r="R144" s="65"/>
      <c r="S144" s="65"/>
      <c r="T144" s="66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T144" s="11" t="s">
        <v>112</v>
      </c>
      <c r="AU144" s="11" t="s">
        <v>73</v>
      </c>
    </row>
    <row r="145" spans="1:65" s="2" customFormat="1" ht="16.5" customHeight="1">
      <c r="A145" s="28"/>
      <c r="B145" s="29"/>
      <c r="C145" s="148" t="s">
        <v>73</v>
      </c>
      <c r="D145" s="148" t="s">
        <v>105</v>
      </c>
      <c r="E145" s="149" t="s">
        <v>150</v>
      </c>
      <c r="F145" s="150" t="s">
        <v>151</v>
      </c>
      <c r="G145" s="151" t="s">
        <v>108</v>
      </c>
      <c r="H145" s="152">
        <v>1</v>
      </c>
      <c r="I145" s="153"/>
      <c r="J145" s="154">
        <f>ROUND(I145*H145,2)</f>
        <v>0</v>
      </c>
      <c r="K145" s="150" t="s">
        <v>1</v>
      </c>
      <c r="L145" s="155"/>
      <c r="M145" s="156" t="s">
        <v>1</v>
      </c>
      <c r="N145" s="157" t="s">
        <v>38</v>
      </c>
      <c r="O145" s="65"/>
      <c r="P145" s="158">
        <f>O145*H145</f>
        <v>0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60" t="s">
        <v>109</v>
      </c>
      <c r="AT145" s="160" t="s">
        <v>105</v>
      </c>
      <c r="AU145" s="160" t="s">
        <v>73</v>
      </c>
      <c r="AY145" s="11" t="s">
        <v>110</v>
      </c>
      <c r="BE145" s="161">
        <f>IF(N145="základní",J145,0)</f>
        <v>0</v>
      </c>
      <c r="BF145" s="161">
        <f>IF(N145="snížená",J145,0)</f>
        <v>0</v>
      </c>
      <c r="BG145" s="161">
        <f>IF(N145="zákl. přenesená",J145,0)</f>
        <v>0</v>
      </c>
      <c r="BH145" s="161">
        <f>IF(N145="sníž. přenesená",J145,0)</f>
        <v>0</v>
      </c>
      <c r="BI145" s="161">
        <f>IF(N145="nulová",J145,0)</f>
        <v>0</v>
      </c>
      <c r="BJ145" s="11" t="s">
        <v>81</v>
      </c>
      <c r="BK145" s="161">
        <f>ROUND(I145*H145,2)</f>
        <v>0</v>
      </c>
      <c r="BL145" s="11" t="s">
        <v>111</v>
      </c>
      <c r="BM145" s="160" t="s">
        <v>152</v>
      </c>
    </row>
    <row r="146" spans="1:65" s="2" customFormat="1" ht="11.25">
      <c r="A146" s="28"/>
      <c r="B146" s="29"/>
      <c r="C146" s="30"/>
      <c r="D146" s="162" t="s">
        <v>112</v>
      </c>
      <c r="E146" s="30"/>
      <c r="F146" s="163" t="s">
        <v>151</v>
      </c>
      <c r="G146" s="30"/>
      <c r="H146" s="30"/>
      <c r="I146" s="164"/>
      <c r="J146" s="30"/>
      <c r="K146" s="30"/>
      <c r="L146" s="33"/>
      <c r="M146" s="165"/>
      <c r="N146" s="166"/>
      <c r="O146" s="65"/>
      <c r="P146" s="65"/>
      <c r="Q146" s="65"/>
      <c r="R146" s="65"/>
      <c r="S146" s="65"/>
      <c r="T146" s="66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T146" s="11" t="s">
        <v>112</v>
      </c>
      <c r="AU146" s="11" t="s">
        <v>73</v>
      </c>
    </row>
    <row r="147" spans="1:65" s="2" customFormat="1" ht="16.5" customHeight="1">
      <c r="A147" s="28"/>
      <c r="B147" s="29"/>
      <c r="C147" s="148" t="s">
        <v>73</v>
      </c>
      <c r="D147" s="148" t="s">
        <v>105</v>
      </c>
      <c r="E147" s="149" t="s">
        <v>153</v>
      </c>
      <c r="F147" s="150" t="s">
        <v>154</v>
      </c>
      <c r="G147" s="151" t="s">
        <v>108</v>
      </c>
      <c r="H147" s="152">
        <v>26</v>
      </c>
      <c r="I147" s="153"/>
      <c r="J147" s="154">
        <f>ROUND(I147*H147,2)</f>
        <v>0</v>
      </c>
      <c r="K147" s="150" t="s">
        <v>1</v>
      </c>
      <c r="L147" s="155"/>
      <c r="M147" s="156" t="s">
        <v>1</v>
      </c>
      <c r="N147" s="157" t="s">
        <v>38</v>
      </c>
      <c r="O147" s="65"/>
      <c r="P147" s="158">
        <f>O147*H147</f>
        <v>0</v>
      </c>
      <c r="Q147" s="158">
        <v>0</v>
      </c>
      <c r="R147" s="158">
        <f>Q147*H147</f>
        <v>0</v>
      </c>
      <c r="S147" s="158">
        <v>0</v>
      </c>
      <c r="T147" s="159">
        <f>S147*H147</f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60" t="s">
        <v>109</v>
      </c>
      <c r="AT147" s="160" t="s">
        <v>105</v>
      </c>
      <c r="AU147" s="160" t="s">
        <v>73</v>
      </c>
      <c r="AY147" s="11" t="s">
        <v>110</v>
      </c>
      <c r="BE147" s="161">
        <f>IF(N147="základní",J147,0)</f>
        <v>0</v>
      </c>
      <c r="BF147" s="161">
        <f>IF(N147="snížená",J147,0)</f>
        <v>0</v>
      </c>
      <c r="BG147" s="161">
        <f>IF(N147="zákl. přenesená",J147,0)</f>
        <v>0</v>
      </c>
      <c r="BH147" s="161">
        <f>IF(N147="sníž. přenesená",J147,0)</f>
        <v>0</v>
      </c>
      <c r="BI147" s="161">
        <f>IF(N147="nulová",J147,0)</f>
        <v>0</v>
      </c>
      <c r="BJ147" s="11" t="s">
        <v>81</v>
      </c>
      <c r="BK147" s="161">
        <f>ROUND(I147*H147,2)</f>
        <v>0</v>
      </c>
      <c r="BL147" s="11" t="s">
        <v>111</v>
      </c>
      <c r="BM147" s="160" t="s">
        <v>155</v>
      </c>
    </row>
    <row r="148" spans="1:65" s="2" customFormat="1" ht="11.25">
      <c r="A148" s="28"/>
      <c r="B148" s="29"/>
      <c r="C148" s="30"/>
      <c r="D148" s="162" t="s">
        <v>112</v>
      </c>
      <c r="E148" s="30"/>
      <c r="F148" s="163" t="s">
        <v>154</v>
      </c>
      <c r="G148" s="30"/>
      <c r="H148" s="30"/>
      <c r="I148" s="164"/>
      <c r="J148" s="30"/>
      <c r="K148" s="30"/>
      <c r="L148" s="33"/>
      <c r="M148" s="165"/>
      <c r="N148" s="166"/>
      <c r="O148" s="65"/>
      <c r="P148" s="65"/>
      <c r="Q148" s="65"/>
      <c r="R148" s="65"/>
      <c r="S148" s="65"/>
      <c r="T148" s="66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T148" s="11" t="s">
        <v>112</v>
      </c>
      <c r="AU148" s="11" t="s">
        <v>73</v>
      </c>
    </row>
    <row r="149" spans="1:65" s="2" customFormat="1" ht="16.5" customHeight="1">
      <c r="A149" s="28"/>
      <c r="B149" s="29"/>
      <c r="C149" s="148" t="s">
        <v>73</v>
      </c>
      <c r="D149" s="148" t="s">
        <v>105</v>
      </c>
      <c r="E149" s="149" t="s">
        <v>156</v>
      </c>
      <c r="F149" s="150" t="s">
        <v>157</v>
      </c>
      <c r="G149" s="151" t="s">
        <v>108</v>
      </c>
      <c r="H149" s="152">
        <v>6</v>
      </c>
      <c r="I149" s="153"/>
      <c r="J149" s="154">
        <f>ROUND(I149*H149,2)</f>
        <v>0</v>
      </c>
      <c r="K149" s="150" t="s">
        <v>1</v>
      </c>
      <c r="L149" s="155"/>
      <c r="M149" s="156" t="s">
        <v>1</v>
      </c>
      <c r="N149" s="157" t="s">
        <v>38</v>
      </c>
      <c r="O149" s="65"/>
      <c r="P149" s="158">
        <f>O149*H149</f>
        <v>0</v>
      </c>
      <c r="Q149" s="158">
        <v>0</v>
      </c>
      <c r="R149" s="158">
        <f>Q149*H149</f>
        <v>0</v>
      </c>
      <c r="S149" s="158">
        <v>0</v>
      </c>
      <c r="T149" s="159">
        <f>S149*H149</f>
        <v>0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60" t="s">
        <v>109</v>
      </c>
      <c r="AT149" s="160" t="s">
        <v>105</v>
      </c>
      <c r="AU149" s="160" t="s">
        <v>73</v>
      </c>
      <c r="AY149" s="11" t="s">
        <v>110</v>
      </c>
      <c r="BE149" s="161">
        <f>IF(N149="základní",J149,0)</f>
        <v>0</v>
      </c>
      <c r="BF149" s="161">
        <f>IF(N149="snížená",J149,0)</f>
        <v>0</v>
      </c>
      <c r="BG149" s="161">
        <f>IF(N149="zákl. přenesená",J149,0)</f>
        <v>0</v>
      </c>
      <c r="BH149" s="161">
        <f>IF(N149="sníž. přenesená",J149,0)</f>
        <v>0</v>
      </c>
      <c r="BI149" s="161">
        <f>IF(N149="nulová",J149,0)</f>
        <v>0</v>
      </c>
      <c r="BJ149" s="11" t="s">
        <v>81</v>
      </c>
      <c r="BK149" s="161">
        <f>ROUND(I149*H149,2)</f>
        <v>0</v>
      </c>
      <c r="BL149" s="11" t="s">
        <v>111</v>
      </c>
      <c r="BM149" s="160" t="s">
        <v>158</v>
      </c>
    </row>
    <row r="150" spans="1:65" s="2" customFormat="1" ht="11.25">
      <c r="A150" s="28"/>
      <c r="B150" s="29"/>
      <c r="C150" s="30"/>
      <c r="D150" s="162" t="s">
        <v>112</v>
      </c>
      <c r="E150" s="30"/>
      <c r="F150" s="163" t="s">
        <v>157</v>
      </c>
      <c r="G150" s="30"/>
      <c r="H150" s="30"/>
      <c r="I150" s="164"/>
      <c r="J150" s="30"/>
      <c r="K150" s="30"/>
      <c r="L150" s="33"/>
      <c r="M150" s="165"/>
      <c r="N150" s="166"/>
      <c r="O150" s="65"/>
      <c r="P150" s="65"/>
      <c r="Q150" s="65"/>
      <c r="R150" s="65"/>
      <c r="S150" s="65"/>
      <c r="T150" s="66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T150" s="11" t="s">
        <v>112</v>
      </c>
      <c r="AU150" s="11" t="s">
        <v>73</v>
      </c>
    </row>
    <row r="151" spans="1:65" s="2" customFormat="1" ht="16.5" customHeight="1">
      <c r="A151" s="28"/>
      <c r="B151" s="29"/>
      <c r="C151" s="148" t="s">
        <v>73</v>
      </c>
      <c r="D151" s="148" t="s">
        <v>105</v>
      </c>
      <c r="E151" s="149" t="s">
        <v>159</v>
      </c>
      <c r="F151" s="150" t="s">
        <v>160</v>
      </c>
      <c r="G151" s="151" t="s">
        <v>108</v>
      </c>
      <c r="H151" s="152">
        <v>7</v>
      </c>
      <c r="I151" s="153"/>
      <c r="J151" s="154">
        <f>ROUND(I151*H151,2)</f>
        <v>0</v>
      </c>
      <c r="K151" s="150" t="s">
        <v>1</v>
      </c>
      <c r="L151" s="155"/>
      <c r="M151" s="156" t="s">
        <v>1</v>
      </c>
      <c r="N151" s="157" t="s">
        <v>38</v>
      </c>
      <c r="O151" s="65"/>
      <c r="P151" s="158">
        <f>O151*H151</f>
        <v>0</v>
      </c>
      <c r="Q151" s="158">
        <v>0</v>
      </c>
      <c r="R151" s="158">
        <f>Q151*H151</f>
        <v>0</v>
      </c>
      <c r="S151" s="158">
        <v>0</v>
      </c>
      <c r="T151" s="159">
        <f>S151*H151</f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60" t="s">
        <v>109</v>
      </c>
      <c r="AT151" s="160" t="s">
        <v>105</v>
      </c>
      <c r="AU151" s="160" t="s">
        <v>73</v>
      </c>
      <c r="AY151" s="11" t="s">
        <v>110</v>
      </c>
      <c r="BE151" s="161">
        <f>IF(N151="základní",J151,0)</f>
        <v>0</v>
      </c>
      <c r="BF151" s="161">
        <f>IF(N151="snížená",J151,0)</f>
        <v>0</v>
      </c>
      <c r="BG151" s="161">
        <f>IF(N151="zákl. přenesená",J151,0)</f>
        <v>0</v>
      </c>
      <c r="BH151" s="161">
        <f>IF(N151="sníž. přenesená",J151,0)</f>
        <v>0</v>
      </c>
      <c r="BI151" s="161">
        <f>IF(N151="nulová",J151,0)</f>
        <v>0</v>
      </c>
      <c r="BJ151" s="11" t="s">
        <v>81</v>
      </c>
      <c r="BK151" s="161">
        <f>ROUND(I151*H151,2)</f>
        <v>0</v>
      </c>
      <c r="BL151" s="11" t="s">
        <v>111</v>
      </c>
      <c r="BM151" s="160" t="s">
        <v>161</v>
      </c>
    </row>
    <row r="152" spans="1:65" s="2" customFormat="1" ht="11.25">
      <c r="A152" s="28"/>
      <c r="B152" s="29"/>
      <c r="C152" s="30"/>
      <c r="D152" s="162" t="s">
        <v>112</v>
      </c>
      <c r="E152" s="30"/>
      <c r="F152" s="163" t="s">
        <v>160</v>
      </c>
      <c r="G152" s="30"/>
      <c r="H152" s="30"/>
      <c r="I152" s="164"/>
      <c r="J152" s="30"/>
      <c r="K152" s="30"/>
      <c r="L152" s="33"/>
      <c r="M152" s="165"/>
      <c r="N152" s="166"/>
      <c r="O152" s="65"/>
      <c r="P152" s="65"/>
      <c r="Q152" s="65"/>
      <c r="R152" s="65"/>
      <c r="S152" s="65"/>
      <c r="T152" s="66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T152" s="11" t="s">
        <v>112</v>
      </c>
      <c r="AU152" s="11" t="s">
        <v>73</v>
      </c>
    </row>
    <row r="153" spans="1:65" s="2" customFormat="1" ht="24.2" customHeight="1">
      <c r="A153" s="28"/>
      <c r="B153" s="29"/>
      <c r="C153" s="148" t="s">
        <v>73</v>
      </c>
      <c r="D153" s="148" t="s">
        <v>105</v>
      </c>
      <c r="E153" s="149" t="s">
        <v>162</v>
      </c>
      <c r="F153" s="150" t="s">
        <v>163</v>
      </c>
      <c r="G153" s="151" t="s">
        <v>108</v>
      </c>
      <c r="H153" s="152">
        <v>12</v>
      </c>
      <c r="I153" s="153"/>
      <c r="J153" s="154">
        <f>ROUND(I153*H153,2)</f>
        <v>0</v>
      </c>
      <c r="K153" s="150" t="s">
        <v>1</v>
      </c>
      <c r="L153" s="155"/>
      <c r="M153" s="156" t="s">
        <v>1</v>
      </c>
      <c r="N153" s="157" t="s">
        <v>38</v>
      </c>
      <c r="O153" s="65"/>
      <c r="P153" s="158">
        <f>O153*H153</f>
        <v>0</v>
      </c>
      <c r="Q153" s="158">
        <v>0</v>
      </c>
      <c r="R153" s="158">
        <f>Q153*H153</f>
        <v>0</v>
      </c>
      <c r="S153" s="158">
        <v>0</v>
      </c>
      <c r="T153" s="159">
        <f>S153*H153</f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60" t="s">
        <v>109</v>
      </c>
      <c r="AT153" s="160" t="s">
        <v>105</v>
      </c>
      <c r="AU153" s="160" t="s">
        <v>73</v>
      </c>
      <c r="AY153" s="11" t="s">
        <v>110</v>
      </c>
      <c r="BE153" s="161">
        <f>IF(N153="základní",J153,0)</f>
        <v>0</v>
      </c>
      <c r="BF153" s="161">
        <f>IF(N153="snížená",J153,0)</f>
        <v>0</v>
      </c>
      <c r="BG153" s="161">
        <f>IF(N153="zákl. přenesená",J153,0)</f>
        <v>0</v>
      </c>
      <c r="BH153" s="161">
        <f>IF(N153="sníž. přenesená",J153,0)</f>
        <v>0</v>
      </c>
      <c r="BI153" s="161">
        <f>IF(N153="nulová",J153,0)</f>
        <v>0</v>
      </c>
      <c r="BJ153" s="11" t="s">
        <v>81</v>
      </c>
      <c r="BK153" s="161">
        <f>ROUND(I153*H153,2)</f>
        <v>0</v>
      </c>
      <c r="BL153" s="11" t="s">
        <v>111</v>
      </c>
      <c r="BM153" s="160" t="s">
        <v>164</v>
      </c>
    </row>
    <row r="154" spans="1:65" s="2" customFormat="1" ht="11.25">
      <c r="A154" s="28"/>
      <c r="B154" s="29"/>
      <c r="C154" s="30"/>
      <c r="D154" s="162" t="s">
        <v>112</v>
      </c>
      <c r="E154" s="30"/>
      <c r="F154" s="163" t="s">
        <v>163</v>
      </c>
      <c r="G154" s="30"/>
      <c r="H154" s="30"/>
      <c r="I154" s="164"/>
      <c r="J154" s="30"/>
      <c r="K154" s="30"/>
      <c r="L154" s="33"/>
      <c r="M154" s="165"/>
      <c r="N154" s="166"/>
      <c r="O154" s="65"/>
      <c r="P154" s="65"/>
      <c r="Q154" s="65"/>
      <c r="R154" s="65"/>
      <c r="S154" s="65"/>
      <c r="T154" s="66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T154" s="11" t="s">
        <v>112</v>
      </c>
      <c r="AU154" s="11" t="s">
        <v>73</v>
      </c>
    </row>
    <row r="155" spans="1:65" s="2" customFormat="1" ht="16.5" customHeight="1">
      <c r="A155" s="28"/>
      <c r="B155" s="29"/>
      <c r="C155" s="148" t="s">
        <v>73</v>
      </c>
      <c r="D155" s="148" t="s">
        <v>105</v>
      </c>
      <c r="E155" s="149" t="s">
        <v>165</v>
      </c>
      <c r="F155" s="150" t="s">
        <v>166</v>
      </c>
      <c r="G155" s="151" t="s">
        <v>108</v>
      </c>
      <c r="H155" s="152">
        <v>18</v>
      </c>
      <c r="I155" s="153"/>
      <c r="J155" s="154">
        <f>ROUND(I155*H155,2)</f>
        <v>0</v>
      </c>
      <c r="K155" s="150" t="s">
        <v>1</v>
      </c>
      <c r="L155" s="155"/>
      <c r="M155" s="156" t="s">
        <v>1</v>
      </c>
      <c r="N155" s="157" t="s">
        <v>38</v>
      </c>
      <c r="O155" s="65"/>
      <c r="P155" s="158">
        <f>O155*H155</f>
        <v>0</v>
      </c>
      <c r="Q155" s="158">
        <v>0</v>
      </c>
      <c r="R155" s="158">
        <f>Q155*H155</f>
        <v>0</v>
      </c>
      <c r="S155" s="158">
        <v>0</v>
      </c>
      <c r="T155" s="159">
        <f>S155*H155</f>
        <v>0</v>
      </c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R155" s="160" t="s">
        <v>109</v>
      </c>
      <c r="AT155" s="160" t="s">
        <v>105</v>
      </c>
      <c r="AU155" s="160" t="s">
        <v>73</v>
      </c>
      <c r="AY155" s="11" t="s">
        <v>110</v>
      </c>
      <c r="BE155" s="161">
        <f>IF(N155="základní",J155,0)</f>
        <v>0</v>
      </c>
      <c r="BF155" s="161">
        <f>IF(N155="snížená",J155,0)</f>
        <v>0</v>
      </c>
      <c r="BG155" s="161">
        <f>IF(N155="zákl. přenesená",J155,0)</f>
        <v>0</v>
      </c>
      <c r="BH155" s="161">
        <f>IF(N155="sníž. přenesená",J155,0)</f>
        <v>0</v>
      </c>
      <c r="BI155" s="161">
        <f>IF(N155="nulová",J155,0)</f>
        <v>0</v>
      </c>
      <c r="BJ155" s="11" t="s">
        <v>81</v>
      </c>
      <c r="BK155" s="161">
        <f>ROUND(I155*H155,2)</f>
        <v>0</v>
      </c>
      <c r="BL155" s="11" t="s">
        <v>111</v>
      </c>
      <c r="BM155" s="160" t="s">
        <v>167</v>
      </c>
    </row>
    <row r="156" spans="1:65" s="2" customFormat="1" ht="11.25">
      <c r="A156" s="28"/>
      <c r="B156" s="29"/>
      <c r="C156" s="30"/>
      <c r="D156" s="162" t="s">
        <v>112</v>
      </c>
      <c r="E156" s="30"/>
      <c r="F156" s="163" t="s">
        <v>166</v>
      </c>
      <c r="G156" s="30"/>
      <c r="H156" s="30"/>
      <c r="I156" s="164"/>
      <c r="J156" s="30"/>
      <c r="K156" s="30"/>
      <c r="L156" s="33"/>
      <c r="M156" s="165"/>
      <c r="N156" s="166"/>
      <c r="O156" s="65"/>
      <c r="P156" s="65"/>
      <c r="Q156" s="65"/>
      <c r="R156" s="65"/>
      <c r="S156" s="65"/>
      <c r="T156" s="66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T156" s="11" t="s">
        <v>112</v>
      </c>
      <c r="AU156" s="11" t="s">
        <v>73</v>
      </c>
    </row>
    <row r="157" spans="1:65" s="2" customFormat="1" ht="16.5" customHeight="1">
      <c r="A157" s="28"/>
      <c r="B157" s="29"/>
      <c r="C157" s="148" t="s">
        <v>73</v>
      </c>
      <c r="D157" s="148" t="s">
        <v>105</v>
      </c>
      <c r="E157" s="149" t="s">
        <v>168</v>
      </c>
      <c r="F157" s="150" t="s">
        <v>169</v>
      </c>
      <c r="G157" s="151" t="s">
        <v>108</v>
      </c>
      <c r="H157" s="152">
        <v>1</v>
      </c>
      <c r="I157" s="153"/>
      <c r="J157" s="154">
        <f>ROUND(I157*H157,2)</f>
        <v>0</v>
      </c>
      <c r="K157" s="150" t="s">
        <v>1</v>
      </c>
      <c r="L157" s="155"/>
      <c r="M157" s="156" t="s">
        <v>1</v>
      </c>
      <c r="N157" s="157" t="s">
        <v>38</v>
      </c>
      <c r="O157" s="65"/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R157" s="160" t="s">
        <v>109</v>
      </c>
      <c r="AT157" s="160" t="s">
        <v>105</v>
      </c>
      <c r="AU157" s="160" t="s">
        <v>73</v>
      </c>
      <c r="AY157" s="11" t="s">
        <v>110</v>
      </c>
      <c r="BE157" s="161">
        <f>IF(N157="základní",J157,0)</f>
        <v>0</v>
      </c>
      <c r="BF157" s="161">
        <f>IF(N157="snížená",J157,0)</f>
        <v>0</v>
      </c>
      <c r="BG157" s="161">
        <f>IF(N157="zákl. přenesená",J157,0)</f>
        <v>0</v>
      </c>
      <c r="BH157" s="161">
        <f>IF(N157="sníž. přenesená",J157,0)</f>
        <v>0</v>
      </c>
      <c r="BI157" s="161">
        <f>IF(N157="nulová",J157,0)</f>
        <v>0</v>
      </c>
      <c r="BJ157" s="11" t="s">
        <v>81</v>
      </c>
      <c r="BK157" s="161">
        <f>ROUND(I157*H157,2)</f>
        <v>0</v>
      </c>
      <c r="BL157" s="11" t="s">
        <v>111</v>
      </c>
      <c r="BM157" s="160" t="s">
        <v>170</v>
      </c>
    </row>
    <row r="158" spans="1:65" s="2" customFormat="1" ht="11.25">
      <c r="A158" s="28"/>
      <c r="B158" s="29"/>
      <c r="C158" s="30"/>
      <c r="D158" s="162" t="s">
        <v>112</v>
      </c>
      <c r="E158" s="30"/>
      <c r="F158" s="163" t="s">
        <v>169</v>
      </c>
      <c r="G158" s="30"/>
      <c r="H158" s="30"/>
      <c r="I158" s="164"/>
      <c r="J158" s="30"/>
      <c r="K158" s="30"/>
      <c r="L158" s="33"/>
      <c r="M158" s="165"/>
      <c r="N158" s="166"/>
      <c r="O158" s="65"/>
      <c r="P158" s="65"/>
      <c r="Q158" s="65"/>
      <c r="R158" s="65"/>
      <c r="S158" s="65"/>
      <c r="T158" s="66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T158" s="11" t="s">
        <v>112</v>
      </c>
      <c r="AU158" s="11" t="s">
        <v>73</v>
      </c>
    </row>
    <row r="159" spans="1:65" s="2" customFormat="1" ht="16.5" customHeight="1">
      <c r="A159" s="28"/>
      <c r="B159" s="29"/>
      <c r="C159" s="148" t="s">
        <v>73</v>
      </c>
      <c r="D159" s="148" t="s">
        <v>105</v>
      </c>
      <c r="E159" s="149" t="s">
        <v>171</v>
      </c>
      <c r="F159" s="150" t="s">
        <v>172</v>
      </c>
      <c r="G159" s="151" t="s">
        <v>108</v>
      </c>
      <c r="H159" s="152">
        <v>6</v>
      </c>
      <c r="I159" s="153"/>
      <c r="J159" s="154">
        <f>ROUND(I159*H159,2)</f>
        <v>0</v>
      </c>
      <c r="K159" s="150" t="s">
        <v>1</v>
      </c>
      <c r="L159" s="155"/>
      <c r="M159" s="156" t="s">
        <v>1</v>
      </c>
      <c r="N159" s="157" t="s">
        <v>38</v>
      </c>
      <c r="O159" s="65"/>
      <c r="P159" s="158">
        <f>O159*H159</f>
        <v>0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R159" s="160" t="s">
        <v>109</v>
      </c>
      <c r="AT159" s="160" t="s">
        <v>105</v>
      </c>
      <c r="AU159" s="160" t="s">
        <v>73</v>
      </c>
      <c r="AY159" s="11" t="s">
        <v>110</v>
      </c>
      <c r="BE159" s="161">
        <f>IF(N159="základní",J159,0)</f>
        <v>0</v>
      </c>
      <c r="BF159" s="161">
        <f>IF(N159="snížená",J159,0)</f>
        <v>0</v>
      </c>
      <c r="BG159" s="161">
        <f>IF(N159="zákl. přenesená",J159,0)</f>
        <v>0</v>
      </c>
      <c r="BH159" s="161">
        <f>IF(N159="sníž. přenesená",J159,0)</f>
        <v>0</v>
      </c>
      <c r="BI159" s="161">
        <f>IF(N159="nulová",J159,0)</f>
        <v>0</v>
      </c>
      <c r="BJ159" s="11" t="s">
        <v>81</v>
      </c>
      <c r="BK159" s="161">
        <f>ROUND(I159*H159,2)</f>
        <v>0</v>
      </c>
      <c r="BL159" s="11" t="s">
        <v>111</v>
      </c>
      <c r="BM159" s="160" t="s">
        <v>173</v>
      </c>
    </row>
    <row r="160" spans="1:65" s="2" customFormat="1" ht="11.25">
      <c r="A160" s="28"/>
      <c r="B160" s="29"/>
      <c r="C160" s="30"/>
      <c r="D160" s="162" t="s">
        <v>112</v>
      </c>
      <c r="E160" s="30"/>
      <c r="F160" s="163" t="s">
        <v>172</v>
      </c>
      <c r="G160" s="30"/>
      <c r="H160" s="30"/>
      <c r="I160" s="164"/>
      <c r="J160" s="30"/>
      <c r="K160" s="30"/>
      <c r="L160" s="33"/>
      <c r="M160" s="165"/>
      <c r="N160" s="166"/>
      <c r="O160" s="65"/>
      <c r="P160" s="65"/>
      <c r="Q160" s="65"/>
      <c r="R160" s="65"/>
      <c r="S160" s="65"/>
      <c r="T160" s="66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T160" s="11" t="s">
        <v>112</v>
      </c>
      <c r="AU160" s="11" t="s">
        <v>73</v>
      </c>
    </row>
    <row r="161" spans="1:65" s="2" customFormat="1" ht="16.5" customHeight="1">
      <c r="A161" s="28"/>
      <c r="B161" s="29"/>
      <c r="C161" s="148" t="s">
        <v>73</v>
      </c>
      <c r="D161" s="148" t="s">
        <v>105</v>
      </c>
      <c r="E161" s="149" t="s">
        <v>174</v>
      </c>
      <c r="F161" s="150" t="s">
        <v>175</v>
      </c>
      <c r="G161" s="151" t="s">
        <v>108</v>
      </c>
      <c r="H161" s="152">
        <v>1</v>
      </c>
      <c r="I161" s="153"/>
      <c r="J161" s="154">
        <f>ROUND(I161*H161,2)</f>
        <v>0</v>
      </c>
      <c r="K161" s="150" t="s">
        <v>1</v>
      </c>
      <c r="L161" s="155"/>
      <c r="M161" s="156" t="s">
        <v>1</v>
      </c>
      <c r="N161" s="157" t="s">
        <v>38</v>
      </c>
      <c r="O161" s="65"/>
      <c r="P161" s="158">
        <f>O161*H161</f>
        <v>0</v>
      </c>
      <c r="Q161" s="158">
        <v>0</v>
      </c>
      <c r="R161" s="158">
        <f>Q161*H161</f>
        <v>0</v>
      </c>
      <c r="S161" s="158">
        <v>0</v>
      </c>
      <c r="T161" s="159">
        <f>S161*H161</f>
        <v>0</v>
      </c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R161" s="160" t="s">
        <v>109</v>
      </c>
      <c r="AT161" s="160" t="s">
        <v>105</v>
      </c>
      <c r="AU161" s="160" t="s">
        <v>73</v>
      </c>
      <c r="AY161" s="11" t="s">
        <v>110</v>
      </c>
      <c r="BE161" s="161">
        <f>IF(N161="základní",J161,0)</f>
        <v>0</v>
      </c>
      <c r="BF161" s="161">
        <f>IF(N161="snížená",J161,0)</f>
        <v>0</v>
      </c>
      <c r="BG161" s="161">
        <f>IF(N161="zákl. přenesená",J161,0)</f>
        <v>0</v>
      </c>
      <c r="BH161" s="161">
        <f>IF(N161="sníž. přenesená",J161,0)</f>
        <v>0</v>
      </c>
      <c r="BI161" s="161">
        <f>IF(N161="nulová",J161,0)</f>
        <v>0</v>
      </c>
      <c r="BJ161" s="11" t="s">
        <v>81</v>
      </c>
      <c r="BK161" s="161">
        <f>ROUND(I161*H161,2)</f>
        <v>0</v>
      </c>
      <c r="BL161" s="11" t="s">
        <v>111</v>
      </c>
      <c r="BM161" s="160" t="s">
        <v>176</v>
      </c>
    </row>
    <row r="162" spans="1:65" s="2" customFormat="1" ht="11.25">
      <c r="A162" s="28"/>
      <c r="B162" s="29"/>
      <c r="C162" s="30"/>
      <c r="D162" s="162" t="s">
        <v>112</v>
      </c>
      <c r="E162" s="30"/>
      <c r="F162" s="163" t="s">
        <v>175</v>
      </c>
      <c r="G162" s="30"/>
      <c r="H162" s="30"/>
      <c r="I162" s="164"/>
      <c r="J162" s="30"/>
      <c r="K162" s="30"/>
      <c r="L162" s="33"/>
      <c r="M162" s="165"/>
      <c r="N162" s="166"/>
      <c r="O162" s="65"/>
      <c r="P162" s="65"/>
      <c r="Q162" s="65"/>
      <c r="R162" s="65"/>
      <c r="S162" s="65"/>
      <c r="T162" s="66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T162" s="11" t="s">
        <v>112</v>
      </c>
      <c r="AU162" s="11" t="s">
        <v>73</v>
      </c>
    </row>
    <row r="163" spans="1:65" s="2" customFormat="1" ht="16.5" customHeight="1">
      <c r="A163" s="28"/>
      <c r="B163" s="29"/>
      <c r="C163" s="148" t="s">
        <v>73</v>
      </c>
      <c r="D163" s="148" t="s">
        <v>105</v>
      </c>
      <c r="E163" s="149" t="s">
        <v>177</v>
      </c>
      <c r="F163" s="150" t="s">
        <v>178</v>
      </c>
      <c r="G163" s="151" t="s">
        <v>108</v>
      </c>
      <c r="H163" s="152">
        <v>2</v>
      </c>
      <c r="I163" s="153"/>
      <c r="J163" s="154">
        <f>ROUND(I163*H163,2)</f>
        <v>0</v>
      </c>
      <c r="K163" s="150" t="s">
        <v>1</v>
      </c>
      <c r="L163" s="155"/>
      <c r="M163" s="156" t="s">
        <v>1</v>
      </c>
      <c r="N163" s="157" t="s">
        <v>38</v>
      </c>
      <c r="O163" s="65"/>
      <c r="P163" s="158">
        <f>O163*H163</f>
        <v>0</v>
      </c>
      <c r="Q163" s="158">
        <v>0</v>
      </c>
      <c r="R163" s="158">
        <f>Q163*H163</f>
        <v>0</v>
      </c>
      <c r="S163" s="158">
        <v>0</v>
      </c>
      <c r="T163" s="159">
        <f>S163*H163</f>
        <v>0</v>
      </c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R163" s="160" t="s">
        <v>109</v>
      </c>
      <c r="AT163" s="160" t="s">
        <v>105</v>
      </c>
      <c r="AU163" s="160" t="s">
        <v>73</v>
      </c>
      <c r="AY163" s="11" t="s">
        <v>110</v>
      </c>
      <c r="BE163" s="161">
        <f>IF(N163="základní",J163,0)</f>
        <v>0</v>
      </c>
      <c r="BF163" s="161">
        <f>IF(N163="snížená",J163,0)</f>
        <v>0</v>
      </c>
      <c r="BG163" s="161">
        <f>IF(N163="zákl. přenesená",J163,0)</f>
        <v>0</v>
      </c>
      <c r="BH163" s="161">
        <f>IF(N163="sníž. přenesená",J163,0)</f>
        <v>0</v>
      </c>
      <c r="BI163" s="161">
        <f>IF(N163="nulová",J163,0)</f>
        <v>0</v>
      </c>
      <c r="BJ163" s="11" t="s">
        <v>81</v>
      </c>
      <c r="BK163" s="161">
        <f>ROUND(I163*H163,2)</f>
        <v>0</v>
      </c>
      <c r="BL163" s="11" t="s">
        <v>111</v>
      </c>
      <c r="BM163" s="160" t="s">
        <v>179</v>
      </c>
    </row>
    <row r="164" spans="1:65" s="2" customFormat="1" ht="11.25">
      <c r="A164" s="28"/>
      <c r="B164" s="29"/>
      <c r="C164" s="30"/>
      <c r="D164" s="162" t="s">
        <v>112</v>
      </c>
      <c r="E164" s="30"/>
      <c r="F164" s="163" t="s">
        <v>178</v>
      </c>
      <c r="G164" s="30"/>
      <c r="H164" s="30"/>
      <c r="I164" s="164"/>
      <c r="J164" s="30"/>
      <c r="K164" s="30"/>
      <c r="L164" s="33"/>
      <c r="M164" s="165"/>
      <c r="N164" s="166"/>
      <c r="O164" s="65"/>
      <c r="P164" s="65"/>
      <c r="Q164" s="65"/>
      <c r="R164" s="65"/>
      <c r="S164" s="65"/>
      <c r="T164" s="66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T164" s="11" t="s">
        <v>112</v>
      </c>
      <c r="AU164" s="11" t="s">
        <v>73</v>
      </c>
    </row>
    <row r="165" spans="1:65" s="2" customFormat="1" ht="16.5" customHeight="1">
      <c r="A165" s="28"/>
      <c r="B165" s="29"/>
      <c r="C165" s="148" t="s">
        <v>73</v>
      </c>
      <c r="D165" s="148" t="s">
        <v>105</v>
      </c>
      <c r="E165" s="149" t="s">
        <v>180</v>
      </c>
      <c r="F165" s="150" t="s">
        <v>181</v>
      </c>
      <c r="G165" s="151" t="s">
        <v>108</v>
      </c>
      <c r="H165" s="152">
        <v>1</v>
      </c>
      <c r="I165" s="153"/>
      <c r="J165" s="154">
        <f>ROUND(I165*H165,2)</f>
        <v>0</v>
      </c>
      <c r="K165" s="150" t="s">
        <v>1</v>
      </c>
      <c r="L165" s="155"/>
      <c r="M165" s="156" t="s">
        <v>1</v>
      </c>
      <c r="N165" s="157" t="s">
        <v>38</v>
      </c>
      <c r="O165" s="65"/>
      <c r="P165" s="158">
        <f>O165*H165</f>
        <v>0</v>
      </c>
      <c r="Q165" s="158">
        <v>0</v>
      </c>
      <c r="R165" s="158">
        <f>Q165*H165</f>
        <v>0</v>
      </c>
      <c r="S165" s="158">
        <v>0</v>
      </c>
      <c r="T165" s="159">
        <f>S165*H165</f>
        <v>0</v>
      </c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R165" s="160" t="s">
        <v>109</v>
      </c>
      <c r="AT165" s="160" t="s">
        <v>105</v>
      </c>
      <c r="AU165" s="160" t="s">
        <v>73</v>
      </c>
      <c r="AY165" s="11" t="s">
        <v>110</v>
      </c>
      <c r="BE165" s="161">
        <f>IF(N165="základní",J165,0)</f>
        <v>0</v>
      </c>
      <c r="BF165" s="161">
        <f>IF(N165="snížená",J165,0)</f>
        <v>0</v>
      </c>
      <c r="BG165" s="161">
        <f>IF(N165="zákl. přenesená",J165,0)</f>
        <v>0</v>
      </c>
      <c r="BH165" s="161">
        <f>IF(N165="sníž. přenesená",J165,0)</f>
        <v>0</v>
      </c>
      <c r="BI165" s="161">
        <f>IF(N165="nulová",J165,0)</f>
        <v>0</v>
      </c>
      <c r="BJ165" s="11" t="s">
        <v>81</v>
      </c>
      <c r="BK165" s="161">
        <f>ROUND(I165*H165,2)</f>
        <v>0</v>
      </c>
      <c r="BL165" s="11" t="s">
        <v>111</v>
      </c>
      <c r="BM165" s="160" t="s">
        <v>182</v>
      </c>
    </row>
    <row r="166" spans="1:65" s="2" customFormat="1" ht="11.25">
      <c r="A166" s="28"/>
      <c r="B166" s="29"/>
      <c r="C166" s="30"/>
      <c r="D166" s="162" t="s">
        <v>112</v>
      </c>
      <c r="E166" s="30"/>
      <c r="F166" s="163" t="s">
        <v>181</v>
      </c>
      <c r="G166" s="30"/>
      <c r="H166" s="30"/>
      <c r="I166" s="164"/>
      <c r="J166" s="30"/>
      <c r="K166" s="30"/>
      <c r="L166" s="33"/>
      <c r="M166" s="165"/>
      <c r="N166" s="166"/>
      <c r="O166" s="65"/>
      <c r="P166" s="65"/>
      <c r="Q166" s="65"/>
      <c r="R166" s="65"/>
      <c r="S166" s="65"/>
      <c r="T166" s="66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T166" s="11" t="s">
        <v>112</v>
      </c>
      <c r="AU166" s="11" t="s">
        <v>73</v>
      </c>
    </row>
    <row r="167" spans="1:65" s="2" customFormat="1" ht="16.5" customHeight="1">
      <c r="A167" s="28"/>
      <c r="B167" s="29"/>
      <c r="C167" s="148" t="s">
        <v>73</v>
      </c>
      <c r="D167" s="148" t="s">
        <v>105</v>
      </c>
      <c r="E167" s="149" t="s">
        <v>183</v>
      </c>
      <c r="F167" s="150" t="s">
        <v>184</v>
      </c>
      <c r="G167" s="151" t="s">
        <v>108</v>
      </c>
      <c r="H167" s="152">
        <v>1</v>
      </c>
      <c r="I167" s="153"/>
      <c r="J167" s="154">
        <f>ROUND(I167*H167,2)</f>
        <v>0</v>
      </c>
      <c r="K167" s="150" t="s">
        <v>1</v>
      </c>
      <c r="L167" s="155"/>
      <c r="M167" s="156" t="s">
        <v>1</v>
      </c>
      <c r="N167" s="157" t="s">
        <v>38</v>
      </c>
      <c r="O167" s="65"/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R167" s="160" t="s">
        <v>109</v>
      </c>
      <c r="AT167" s="160" t="s">
        <v>105</v>
      </c>
      <c r="AU167" s="160" t="s">
        <v>73</v>
      </c>
      <c r="AY167" s="11" t="s">
        <v>110</v>
      </c>
      <c r="BE167" s="161">
        <f>IF(N167="základní",J167,0)</f>
        <v>0</v>
      </c>
      <c r="BF167" s="161">
        <f>IF(N167="snížená",J167,0)</f>
        <v>0</v>
      </c>
      <c r="BG167" s="161">
        <f>IF(N167="zákl. přenesená",J167,0)</f>
        <v>0</v>
      </c>
      <c r="BH167" s="161">
        <f>IF(N167="sníž. přenesená",J167,0)</f>
        <v>0</v>
      </c>
      <c r="BI167" s="161">
        <f>IF(N167="nulová",J167,0)</f>
        <v>0</v>
      </c>
      <c r="BJ167" s="11" t="s">
        <v>81</v>
      </c>
      <c r="BK167" s="161">
        <f>ROUND(I167*H167,2)</f>
        <v>0</v>
      </c>
      <c r="BL167" s="11" t="s">
        <v>111</v>
      </c>
      <c r="BM167" s="160" t="s">
        <v>185</v>
      </c>
    </row>
    <row r="168" spans="1:65" s="2" customFormat="1" ht="11.25">
      <c r="A168" s="28"/>
      <c r="B168" s="29"/>
      <c r="C168" s="30"/>
      <c r="D168" s="162" t="s">
        <v>112</v>
      </c>
      <c r="E168" s="30"/>
      <c r="F168" s="163" t="s">
        <v>184</v>
      </c>
      <c r="G168" s="30"/>
      <c r="H168" s="30"/>
      <c r="I168" s="164"/>
      <c r="J168" s="30"/>
      <c r="K168" s="30"/>
      <c r="L168" s="33"/>
      <c r="M168" s="165"/>
      <c r="N168" s="166"/>
      <c r="O168" s="65"/>
      <c r="P168" s="65"/>
      <c r="Q168" s="65"/>
      <c r="R168" s="65"/>
      <c r="S168" s="65"/>
      <c r="T168" s="66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T168" s="11" t="s">
        <v>112</v>
      </c>
      <c r="AU168" s="11" t="s">
        <v>73</v>
      </c>
    </row>
    <row r="169" spans="1:65" s="2" customFormat="1" ht="16.5" customHeight="1">
      <c r="A169" s="28"/>
      <c r="B169" s="29"/>
      <c r="C169" s="148" t="s">
        <v>73</v>
      </c>
      <c r="D169" s="148" t="s">
        <v>105</v>
      </c>
      <c r="E169" s="149" t="s">
        <v>186</v>
      </c>
      <c r="F169" s="150" t="s">
        <v>187</v>
      </c>
      <c r="G169" s="151" t="s">
        <v>108</v>
      </c>
      <c r="H169" s="152">
        <v>6</v>
      </c>
      <c r="I169" s="153"/>
      <c r="J169" s="154">
        <f>ROUND(I169*H169,2)</f>
        <v>0</v>
      </c>
      <c r="K169" s="150" t="s">
        <v>1</v>
      </c>
      <c r="L169" s="155"/>
      <c r="M169" s="156" t="s">
        <v>1</v>
      </c>
      <c r="N169" s="157" t="s">
        <v>38</v>
      </c>
      <c r="O169" s="65"/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R169" s="160" t="s">
        <v>109</v>
      </c>
      <c r="AT169" s="160" t="s">
        <v>105</v>
      </c>
      <c r="AU169" s="160" t="s">
        <v>73</v>
      </c>
      <c r="AY169" s="11" t="s">
        <v>110</v>
      </c>
      <c r="BE169" s="161">
        <f>IF(N169="základní",J169,0)</f>
        <v>0</v>
      </c>
      <c r="BF169" s="161">
        <f>IF(N169="snížená",J169,0)</f>
        <v>0</v>
      </c>
      <c r="BG169" s="161">
        <f>IF(N169="zákl. přenesená",J169,0)</f>
        <v>0</v>
      </c>
      <c r="BH169" s="161">
        <f>IF(N169="sníž. přenesená",J169,0)</f>
        <v>0</v>
      </c>
      <c r="BI169" s="161">
        <f>IF(N169="nulová",J169,0)</f>
        <v>0</v>
      </c>
      <c r="BJ169" s="11" t="s">
        <v>81</v>
      </c>
      <c r="BK169" s="161">
        <f>ROUND(I169*H169,2)</f>
        <v>0</v>
      </c>
      <c r="BL169" s="11" t="s">
        <v>111</v>
      </c>
      <c r="BM169" s="160" t="s">
        <v>188</v>
      </c>
    </row>
    <row r="170" spans="1:65" s="2" customFormat="1" ht="11.25">
      <c r="A170" s="28"/>
      <c r="B170" s="29"/>
      <c r="C170" s="30"/>
      <c r="D170" s="162" t="s">
        <v>112</v>
      </c>
      <c r="E170" s="30"/>
      <c r="F170" s="163" t="s">
        <v>187</v>
      </c>
      <c r="G170" s="30"/>
      <c r="H170" s="30"/>
      <c r="I170" s="164"/>
      <c r="J170" s="30"/>
      <c r="K170" s="30"/>
      <c r="L170" s="33"/>
      <c r="M170" s="165"/>
      <c r="N170" s="166"/>
      <c r="O170" s="65"/>
      <c r="P170" s="65"/>
      <c r="Q170" s="65"/>
      <c r="R170" s="65"/>
      <c r="S170" s="65"/>
      <c r="T170" s="66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T170" s="11" t="s">
        <v>112</v>
      </c>
      <c r="AU170" s="11" t="s">
        <v>73</v>
      </c>
    </row>
    <row r="171" spans="1:65" s="2" customFormat="1" ht="16.5" customHeight="1">
      <c r="A171" s="28"/>
      <c r="B171" s="29"/>
      <c r="C171" s="148" t="s">
        <v>73</v>
      </c>
      <c r="D171" s="148" t="s">
        <v>105</v>
      </c>
      <c r="E171" s="149" t="s">
        <v>189</v>
      </c>
      <c r="F171" s="150" t="s">
        <v>190</v>
      </c>
      <c r="G171" s="151" t="s">
        <v>108</v>
      </c>
      <c r="H171" s="152">
        <v>1</v>
      </c>
      <c r="I171" s="153"/>
      <c r="J171" s="154">
        <f>ROUND(I171*H171,2)</f>
        <v>0</v>
      </c>
      <c r="K171" s="150" t="s">
        <v>1</v>
      </c>
      <c r="L171" s="155"/>
      <c r="M171" s="156" t="s">
        <v>1</v>
      </c>
      <c r="N171" s="157" t="s">
        <v>38</v>
      </c>
      <c r="O171" s="65"/>
      <c r="P171" s="158">
        <f>O171*H171</f>
        <v>0</v>
      </c>
      <c r="Q171" s="158">
        <v>0</v>
      </c>
      <c r="R171" s="158">
        <f>Q171*H171</f>
        <v>0</v>
      </c>
      <c r="S171" s="158">
        <v>0</v>
      </c>
      <c r="T171" s="159">
        <f>S171*H171</f>
        <v>0</v>
      </c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R171" s="160" t="s">
        <v>109</v>
      </c>
      <c r="AT171" s="160" t="s">
        <v>105</v>
      </c>
      <c r="AU171" s="160" t="s">
        <v>73</v>
      </c>
      <c r="AY171" s="11" t="s">
        <v>110</v>
      </c>
      <c r="BE171" s="161">
        <f>IF(N171="základní",J171,0)</f>
        <v>0</v>
      </c>
      <c r="BF171" s="161">
        <f>IF(N171="snížená",J171,0)</f>
        <v>0</v>
      </c>
      <c r="BG171" s="161">
        <f>IF(N171="zákl. přenesená",J171,0)</f>
        <v>0</v>
      </c>
      <c r="BH171" s="161">
        <f>IF(N171="sníž. přenesená",J171,0)</f>
        <v>0</v>
      </c>
      <c r="BI171" s="161">
        <f>IF(N171="nulová",J171,0)</f>
        <v>0</v>
      </c>
      <c r="BJ171" s="11" t="s">
        <v>81</v>
      </c>
      <c r="BK171" s="161">
        <f>ROUND(I171*H171,2)</f>
        <v>0</v>
      </c>
      <c r="BL171" s="11" t="s">
        <v>111</v>
      </c>
      <c r="BM171" s="160" t="s">
        <v>191</v>
      </c>
    </row>
    <row r="172" spans="1:65" s="2" customFormat="1" ht="11.25">
      <c r="A172" s="28"/>
      <c r="B172" s="29"/>
      <c r="C172" s="30"/>
      <c r="D172" s="162" t="s">
        <v>112</v>
      </c>
      <c r="E172" s="30"/>
      <c r="F172" s="163" t="s">
        <v>190</v>
      </c>
      <c r="G172" s="30"/>
      <c r="H172" s="30"/>
      <c r="I172" s="164"/>
      <c r="J172" s="30"/>
      <c r="K172" s="30"/>
      <c r="L172" s="33"/>
      <c r="M172" s="165"/>
      <c r="N172" s="166"/>
      <c r="O172" s="65"/>
      <c r="P172" s="65"/>
      <c r="Q172" s="65"/>
      <c r="R172" s="65"/>
      <c r="S172" s="65"/>
      <c r="T172" s="66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T172" s="11" t="s">
        <v>112</v>
      </c>
      <c r="AU172" s="11" t="s">
        <v>73</v>
      </c>
    </row>
    <row r="173" spans="1:65" s="2" customFormat="1" ht="16.5" customHeight="1">
      <c r="A173" s="28"/>
      <c r="B173" s="29"/>
      <c r="C173" s="148" t="s">
        <v>73</v>
      </c>
      <c r="D173" s="148" t="s">
        <v>105</v>
      </c>
      <c r="E173" s="149" t="s">
        <v>192</v>
      </c>
      <c r="F173" s="150" t="s">
        <v>193</v>
      </c>
      <c r="G173" s="151" t="s">
        <v>108</v>
      </c>
      <c r="H173" s="152">
        <v>2</v>
      </c>
      <c r="I173" s="153"/>
      <c r="J173" s="154">
        <f>ROUND(I173*H173,2)</f>
        <v>0</v>
      </c>
      <c r="K173" s="150" t="s">
        <v>1</v>
      </c>
      <c r="L173" s="155"/>
      <c r="M173" s="156" t="s">
        <v>1</v>
      </c>
      <c r="N173" s="157" t="s">
        <v>38</v>
      </c>
      <c r="O173" s="65"/>
      <c r="P173" s="158">
        <f>O173*H173</f>
        <v>0</v>
      </c>
      <c r="Q173" s="158">
        <v>0</v>
      </c>
      <c r="R173" s="158">
        <f>Q173*H173</f>
        <v>0</v>
      </c>
      <c r="S173" s="158">
        <v>0</v>
      </c>
      <c r="T173" s="159">
        <f>S173*H173</f>
        <v>0</v>
      </c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R173" s="160" t="s">
        <v>109</v>
      </c>
      <c r="AT173" s="160" t="s">
        <v>105</v>
      </c>
      <c r="AU173" s="160" t="s">
        <v>73</v>
      </c>
      <c r="AY173" s="11" t="s">
        <v>110</v>
      </c>
      <c r="BE173" s="161">
        <f>IF(N173="základní",J173,0)</f>
        <v>0</v>
      </c>
      <c r="BF173" s="161">
        <f>IF(N173="snížená",J173,0)</f>
        <v>0</v>
      </c>
      <c r="BG173" s="161">
        <f>IF(N173="zákl. přenesená",J173,0)</f>
        <v>0</v>
      </c>
      <c r="BH173" s="161">
        <f>IF(N173="sníž. přenesená",J173,0)</f>
        <v>0</v>
      </c>
      <c r="BI173" s="161">
        <f>IF(N173="nulová",J173,0)</f>
        <v>0</v>
      </c>
      <c r="BJ173" s="11" t="s">
        <v>81</v>
      </c>
      <c r="BK173" s="161">
        <f>ROUND(I173*H173,2)</f>
        <v>0</v>
      </c>
      <c r="BL173" s="11" t="s">
        <v>111</v>
      </c>
      <c r="BM173" s="160" t="s">
        <v>194</v>
      </c>
    </row>
    <row r="174" spans="1:65" s="2" customFormat="1" ht="11.25">
      <c r="A174" s="28"/>
      <c r="B174" s="29"/>
      <c r="C174" s="30"/>
      <c r="D174" s="162" t="s">
        <v>112</v>
      </c>
      <c r="E174" s="30"/>
      <c r="F174" s="163" t="s">
        <v>193</v>
      </c>
      <c r="G174" s="30"/>
      <c r="H174" s="30"/>
      <c r="I174" s="164"/>
      <c r="J174" s="30"/>
      <c r="K174" s="30"/>
      <c r="L174" s="33"/>
      <c r="M174" s="165"/>
      <c r="N174" s="166"/>
      <c r="O174" s="65"/>
      <c r="P174" s="65"/>
      <c r="Q174" s="65"/>
      <c r="R174" s="65"/>
      <c r="S174" s="65"/>
      <c r="T174" s="66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T174" s="11" t="s">
        <v>112</v>
      </c>
      <c r="AU174" s="11" t="s">
        <v>73</v>
      </c>
    </row>
    <row r="175" spans="1:65" s="2" customFormat="1" ht="16.5" customHeight="1">
      <c r="A175" s="28"/>
      <c r="B175" s="29"/>
      <c r="C175" s="148" t="s">
        <v>73</v>
      </c>
      <c r="D175" s="148" t="s">
        <v>105</v>
      </c>
      <c r="E175" s="149" t="s">
        <v>195</v>
      </c>
      <c r="F175" s="150" t="s">
        <v>196</v>
      </c>
      <c r="G175" s="151" t="s">
        <v>108</v>
      </c>
      <c r="H175" s="152">
        <v>13</v>
      </c>
      <c r="I175" s="153"/>
      <c r="J175" s="154">
        <f>ROUND(I175*H175,2)</f>
        <v>0</v>
      </c>
      <c r="K175" s="150" t="s">
        <v>1</v>
      </c>
      <c r="L175" s="155"/>
      <c r="M175" s="156" t="s">
        <v>1</v>
      </c>
      <c r="N175" s="157" t="s">
        <v>38</v>
      </c>
      <c r="O175" s="65"/>
      <c r="P175" s="158">
        <f>O175*H175</f>
        <v>0</v>
      </c>
      <c r="Q175" s="158">
        <v>0</v>
      </c>
      <c r="R175" s="158">
        <f>Q175*H175</f>
        <v>0</v>
      </c>
      <c r="S175" s="158">
        <v>0</v>
      </c>
      <c r="T175" s="159">
        <f>S175*H175</f>
        <v>0</v>
      </c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R175" s="160" t="s">
        <v>109</v>
      </c>
      <c r="AT175" s="160" t="s">
        <v>105</v>
      </c>
      <c r="AU175" s="160" t="s">
        <v>73</v>
      </c>
      <c r="AY175" s="11" t="s">
        <v>110</v>
      </c>
      <c r="BE175" s="161">
        <f>IF(N175="základní",J175,0)</f>
        <v>0</v>
      </c>
      <c r="BF175" s="161">
        <f>IF(N175="snížená",J175,0)</f>
        <v>0</v>
      </c>
      <c r="BG175" s="161">
        <f>IF(N175="zákl. přenesená",J175,0)</f>
        <v>0</v>
      </c>
      <c r="BH175" s="161">
        <f>IF(N175="sníž. přenesená",J175,0)</f>
        <v>0</v>
      </c>
      <c r="BI175" s="161">
        <f>IF(N175="nulová",J175,0)</f>
        <v>0</v>
      </c>
      <c r="BJ175" s="11" t="s">
        <v>81</v>
      </c>
      <c r="BK175" s="161">
        <f>ROUND(I175*H175,2)</f>
        <v>0</v>
      </c>
      <c r="BL175" s="11" t="s">
        <v>111</v>
      </c>
      <c r="BM175" s="160" t="s">
        <v>197</v>
      </c>
    </row>
    <row r="176" spans="1:65" s="2" customFormat="1" ht="11.25">
      <c r="A176" s="28"/>
      <c r="B176" s="29"/>
      <c r="C176" s="30"/>
      <c r="D176" s="162" t="s">
        <v>112</v>
      </c>
      <c r="E176" s="30"/>
      <c r="F176" s="163" t="s">
        <v>196</v>
      </c>
      <c r="G176" s="30"/>
      <c r="H176" s="30"/>
      <c r="I176" s="164"/>
      <c r="J176" s="30"/>
      <c r="K176" s="30"/>
      <c r="L176" s="33"/>
      <c r="M176" s="165"/>
      <c r="N176" s="166"/>
      <c r="O176" s="65"/>
      <c r="P176" s="65"/>
      <c r="Q176" s="65"/>
      <c r="R176" s="65"/>
      <c r="S176" s="65"/>
      <c r="T176" s="66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T176" s="11" t="s">
        <v>112</v>
      </c>
      <c r="AU176" s="11" t="s">
        <v>73</v>
      </c>
    </row>
    <row r="177" spans="1:65" s="2" customFormat="1" ht="16.5" customHeight="1">
      <c r="A177" s="28"/>
      <c r="B177" s="29"/>
      <c r="C177" s="148" t="s">
        <v>73</v>
      </c>
      <c r="D177" s="148" t="s">
        <v>105</v>
      </c>
      <c r="E177" s="149" t="s">
        <v>198</v>
      </c>
      <c r="F177" s="150" t="s">
        <v>199</v>
      </c>
      <c r="G177" s="151" t="s">
        <v>108</v>
      </c>
      <c r="H177" s="152">
        <v>1</v>
      </c>
      <c r="I177" s="153"/>
      <c r="J177" s="154">
        <f>ROUND(I177*H177,2)</f>
        <v>0</v>
      </c>
      <c r="K177" s="150" t="s">
        <v>1</v>
      </c>
      <c r="L177" s="155"/>
      <c r="M177" s="156" t="s">
        <v>1</v>
      </c>
      <c r="N177" s="157" t="s">
        <v>38</v>
      </c>
      <c r="O177" s="65"/>
      <c r="P177" s="158">
        <f>O177*H177</f>
        <v>0</v>
      </c>
      <c r="Q177" s="158">
        <v>0</v>
      </c>
      <c r="R177" s="158">
        <f>Q177*H177</f>
        <v>0</v>
      </c>
      <c r="S177" s="158">
        <v>0</v>
      </c>
      <c r="T177" s="159">
        <f>S177*H177</f>
        <v>0</v>
      </c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R177" s="160" t="s">
        <v>109</v>
      </c>
      <c r="AT177" s="160" t="s">
        <v>105</v>
      </c>
      <c r="AU177" s="160" t="s">
        <v>73</v>
      </c>
      <c r="AY177" s="11" t="s">
        <v>110</v>
      </c>
      <c r="BE177" s="161">
        <f>IF(N177="základní",J177,0)</f>
        <v>0</v>
      </c>
      <c r="BF177" s="161">
        <f>IF(N177="snížená",J177,0)</f>
        <v>0</v>
      </c>
      <c r="BG177" s="161">
        <f>IF(N177="zákl. přenesená",J177,0)</f>
        <v>0</v>
      </c>
      <c r="BH177" s="161">
        <f>IF(N177="sníž. přenesená",J177,0)</f>
        <v>0</v>
      </c>
      <c r="BI177" s="161">
        <f>IF(N177="nulová",J177,0)</f>
        <v>0</v>
      </c>
      <c r="BJ177" s="11" t="s">
        <v>81</v>
      </c>
      <c r="BK177" s="161">
        <f>ROUND(I177*H177,2)</f>
        <v>0</v>
      </c>
      <c r="BL177" s="11" t="s">
        <v>111</v>
      </c>
      <c r="BM177" s="160" t="s">
        <v>200</v>
      </c>
    </row>
    <row r="178" spans="1:65" s="2" customFormat="1" ht="11.25">
      <c r="A178" s="28"/>
      <c r="B178" s="29"/>
      <c r="C178" s="30"/>
      <c r="D178" s="162" t="s">
        <v>112</v>
      </c>
      <c r="E178" s="30"/>
      <c r="F178" s="163" t="s">
        <v>199</v>
      </c>
      <c r="G178" s="30"/>
      <c r="H178" s="30"/>
      <c r="I178" s="164"/>
      <c r="J178" s="30"/>
      <c r="K178" s="30"/>
      <c r="L178" s="33"/>
      <c r="M178" s="165"/>
      <c r="N178" s="166"/>
      <c r="O178" s="65"/>
      <c r="P178" s="65"/>
      <c r="Q178" s="65"/>
      <c r="R178" s="65"/>
      <c r="S178" s="65"/>
      <c r="T178" s="66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T178" s="11" t="s">
        <v>112</v>
      </c>
      <c r="AU178" s="11" t="s">
        <v>73</v>
      </c>
    </row>
    <row r="179" spans="1:65" s="2" customFormat="1" ht="16.5" customHeight="1">
      <c r="A179" s="28"/>
      <c r="B179" s="29"/>
      <c r="C179" s="148" t="s">
        <v>73</v>
      </c>
      <c r="D179" s="148" t="s">
        <v>105</v>
      </c>
      <c r="E179" s="149" t="s">
        <v>201</v>
      </c>
      <c r="F179" s="150" t="s">
        <v>202</v>
      </c>
      <c r="G179" s="151" t="s">
        <v>108</v>
      </c>
      <c r="H179" s="152">
        <v>1</v>
      </c>
      <c r="I179" s="153"/>
      <c r="J179" s="154">
        <f>ROUND(I179*H179,2)</f>
        <v>0</v>
      </c>
      <c r="K179" s="150" t="s">
        <v>1</v>
      </c>
      <c r="L179" s="155"/>
      <c r="M179" s="156" t="s">
        <v>1</v>
      </c>
      <c r="N179" s="157" t="s">
        <v>38</v>
      </c>
      <c r="O179" s="65"/>
      <c r="P179" s="158">
        <f>O179*H179</f>
        <v>0</v>
      </c>
      <c r="Q179" s="158">
        <v>0</v>
      </c>
      <c r="R179" s="158">
        <f>Q179*H179</f>
        <v>0</v>
      </c>
      <c r="S179" s="158">
        <v>0</v>
      </c>
      <c r="T179" s="159">
        <f>S179*H179</f>
        <v>0</v>
      </c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R179" s="160" t="s">
        <v>109</v>
      </c>
      <c r="AT179" s="160" t="s">
        <v>105</v>
      </c>
      <c r="AU179" s="160" t="s">
        <v>73</v>
      </c>
      <c r="AY179" s="11" t="s">
        <v>110</v>
      </c>
      <c r="BE179" s="161">
        <f>IF(N179="základní",J179,0)</f>
        <v>0</v>
      </c>
      <c r="BF179" s="161">
        <f>IF(N179="snížená",J179,0)</f>
        <v>0</v>
      </c>
      <c r="BG179" s="161">
        <f>IF(N179="zákl. přenesená",J179,0)</f>
        <v>0</v>
      </c>
      <c r="BH179" s="161">
        <f>IF(N179="sníž. přenesená",J179,0)</f>
        <v>0</v>
      </c>
      <c r="BI179" s="161">
        <f>IF(N179="nulová",J179,0)</f>
        <v>0</v>
      </c>
      <c r="BJ179" s="11" t="s">
        <v>81</v>
      </c>
      <c r="BK179" s="161">
        <f>ROUND(I179*H179,2)</f>
        <v>0</v>
      </c>
      <c r="BL179" s="11" t="s">
        <v>111</v>
      </c>
      <c r="BM179" s="160" t="s">
        <v>203</v>
      </c>
    </row>
    <row r="180" spans="1:65" s="2" customFormat="1" ht="11.25">
      <c r="A180" s="28"/>
      <c r="B180" s="29"/>
      <c r="C180" s="30"/>
      <c r="D180" s="162" t="s">
        <v>112</v>
      </c>
      <c r="E180" s="30"/>
      <c r="F180" s="163" t="s">
        <v>204</v>
      </c>
      <c r="G180" s="30"/>
      <c r="H180" s="30"/>
      <c r="I180" s="164"/>
      <c r="J180" s="30"/>
      <c r="K180" s="30"/>
      <c r="L180" s="33"/>
      <c r="M180" s="165"/>
      <c r="N180" s="166"/>
      <c r="O180" s="65"/>
      <c r="P180" s="65"/>
      <c r="Q180" s="65"/>
      <c r="R180" s="65"/>
      <c r="S180" s="65"/>
      <c r="T180" s="66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T180" s="11" t="s">
        <v>112</v>
      </c>
      <c r="AU180" s="11" t="s">
        <v>73</v>
      </c>
    </row>
    <row r="181" spans="1:65" s="2" customFormat="1" ht="16.5" customHeight="1">
      <c r="A181" s="28"/>
      <c r="B181" s="29"/>
      <c r="C181" s="148" t="s">
        <v>73</v>
      </c>
      <c r="D181" s="148" t="s">
        <v>105</v>
      </c>
      <c r="E181" s="149" t="s">
        <v>205</v>
      </c>
      <c r="F181" s="150" t="s">
        <v>206</v>
      </c>
      <c r="G181" s="151" t="s">
        <v>108</v>
      </c>
      <c r="H181" s="152">
        <v>1</v>
      </c>
      <c r="I181" s="153"/>
      <c r="J181" s="154">
        <f>ROUND(I181*H181,2)</f>
        <v>0</v>
      </c>
      <c r="K181" s="150" t="s">
        <v>1</v>
      </c>
      <c r="L181" s="155"/>
      <c r="M181" s="156" t="s">
        <v>1</v>
      </c>
      <c r="N181" s="157" t="s">
        <v>38</v>
      </c>
      <c r="O181" s="65"/>
      <c r="P181" s="158">
        <f>O181*H181</f>
        <v>0</v>
      </c>
      <c r="Q181" s="158">
        <v>0</v>
      </c>
      <c r="R181" s="158">
        <f>Q181*H181</f>
        <v>0</v>
      </c>
      <c r="S181" s="158">
        <v>0</v>
      </c>
      <c r="T181" s="159">
        <f>S181*H181</f>
        <v>0</v>
      </c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R181" s="160" t="s">
        <v>109</v>
      </c>
      <c r="AT181" s="160" t="s">
        <v>105</v>
      </c>
      <c r="AU181" s="160" t="s">
        <v>73</v>
      </c>
      <c r="AY181" s="11" t="s">
        <v>110</v>
      </c>
      <c r="BE181" s="161">
        <f>IF(N181="základní",J181,0)</f>
        <v>0</v>
      </c>
      <c r="BF181" s="161">
        <f>IF(N181="snížená",J181,0)</f>
        <v>0</v>
      </c>
      <c r="BG181" s="161">
        <f>IF(N181="zákl. přenesená",J181,0)</f>
        <v>0</v>
      </c>
      <c r="BH181" s="161">
        <f>IF(N181="sníž. přenesená",J181,0)</f>
        <v>0</v>
      </c>
      <c r="BI181" s="161">
        <f>IF(N181="nulová",J181,0)</f>
        <v>0</v>
      </c>
      <c r="BJ181" s="11" t="s">
        <v>81</v>
      </c>
      <c r="BK181" s="161">
        <f>ROUND(I181*H181,2)</f>
        <v>0</v>
      </c>
      <c r="BL181" s="11" t="s">
        <v>111</v>
      </c>
      <c r="BM181" s="160" t="s">
        <v>207</v>
      </c>
    </row>
    <row r="182" spans="1:65" s="2" customFormat="1" ht="11.25">
      <c r="A182" s="28"/>
      <c r="B182" s="29"/>
      <c r="C182" s="30"/>
      <c r="D182" s="162" t="s">
        <v>112</v>
      </c>
      <c r="E182" s="30"/>
      <c r="F182" s="163" t="s">
        <v>208</v>
      </c>
      <c r="G182" s="30"/>
      <c r="H182" s="30"/>
      <c r="I182" s="164"/>
      <c r="J182" s="30"/>
      <c r="K182" s="30"/>
      <c r="L182" s="33"/>
      <c r="M182" s="165"/>
      <c r="N182" s="166"/>
      <c r="O182" s="65"/>
      <c r="P182" s="65"/>
      <c r="Q182" s="65"/>
      <c r="R182" s="65"/>
      <c r="S182" s="65"/>
      <c r="T182" s="66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T182" s="11" t="s">
        <v>112</v>
      </c>
      <c r="AU182" s="11" t="s">
        <v>73</v>
      </c>
    </row>
    <row r="183" spans="1:65" s="2" customFormat="1" ht="16.5" customHeight="1">
      <c r="A183" s="28"/>
      <c r="B183" s="29"/>
      <c r="C183" s="148" t="s">
        <v>81</v>
      </c>
      <c r="D183" s="148" t="s">
        <v>105</v>
      </c>
      <c r="E183" s="149" t="s">
        <v>209</v>
      </c>
      <c r="F183" s="150" t="s">
        <v>210</v>
      </c>
      <c r="G183" s="151" t="s">
        <v>108</v>
      </c>
      <c r="H183" s="152">
        <v>1</v>
      </c>
      <c r="I183" s="153"/>
      <c r="J183" s="154">
        <f>ROUND(I183*H183,2)</f>
        <v>0</v>
      </c>
      <c r="K183" s="150" t="s">
        <v>1</v>
      </c>
      <c r="L183" s="155"/>
      <c r="M183" s="156" t="s">
        <v>1</v>
      </c>
      <c r="N183" s="157" t="s">
        <v>38</v>
      </c>
      <c r="O183" s="65"/>
      <c r="P183" s="158">
        <f>O183*H183</f>
        <v>0</v>
      </c>
      <c r="Q183" s="158">
        <v>0</v>
      </c>
      <c r="R183" s="158">
        <f>Q183*H183</f>
        <v>0</v>
      </c>
      <c r="S183" s="158">
        <v>0</v>
      </c>
      <c r="T183" s="159">
        <f>S183*H183</f>
        <v>0</v>
      </c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R183" s="160" t="s">
        <v>109</v>
      </c>
      <c r="AT183" s="160" t="s">
        <v>105</v>
      </c>
      <c r="AU183" s="160" t="s">
        <v>73</v>
      </c>
      <c r="AY183" s="11" t="s">
        <v>110</v>
      </c>
      <c r="BE183" s="161">
        <f>IF(N183="základní",J183,0)</f>
        <v>0</v>
      </c>
      <c r="BF183" s="161">
        <f>IF(N183="snížená",J183,0)</f>
        <v>0</v>
      </c>
      <c r="BG183" s="161">
        <f>IF(N183="zákl. přenesená",J183,0)</f>
        <v>0</v>
      </c>
      <c r="BH183" s="161">
        <f>IF(N183="sníž. přenesená",J183,0)</f>
        <v>0</v>
      </c>
      <c r="BI183" s="161">
        <f>IF(N183="nulová",J183,0)</f>
        <v>0</v>
      </c>
      <c r="BJ183" s="11" t="s">
        <v>81</v>
      </c>
      <c r="BK183" s="161">
        <f>ROUND(I183*H183,2)</f>
        <v>0</v>
      </c>
      <c r="BL183" s="11" t="s">
        <v>111</v>
      </c>
      <c r="BM183" s="160" t="s">
        <v>211</v>
      </c>
    </row>
    <row r="184" spans="1:65" s="2" customFormat="1" ht="11.25">
      <c r="A184" s="28"/>
      <c r="B184" s="29"/>
      <c r="C184" s="30"/>
      <c r="D184" s="162" t="s">
        <v>112</v>
      </c>
      <c r="E184" s="30"/>
      <c r="F184" s="163" t="s">
        <v>208</v>
      </c>
      <c r="G184" s="30"/>
      <c r="H184" s="30"/>
      <c r="I184" s="164"/>
      <c r="J184" s="30"/>
      <c r="K184" s="30"/>
      <c r="L184" s="33"/>
      <c r="M184" s="165"/>
      <c r="N184" s="166"/>
      <c r="O184" s="65"/>
      <c r="P184" s="65"/>
      <c r="Q184" s="65"/>
      <c r="R184" s="65"/>
      <c r="S184" s="65"/>
      <c r="T184" s="66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T184" s="11" t="s">
        <v>112</v>
      </c>
      <c r="AU184" s="11" t="s">
        <v>73</v>
      </c>
    </row>
    <row r="185" spans="1:65" s="2" customFormat="1" ht="16.5" customHeight="1">
      <c r="A185" s="28"/>
      <c r="B185" s="29"/>
      <c r="C185" s="148" t="s">
        <v>73</v>
      </c>
      <c r="D185" s="148" t="s">
        <v>105</v>
      </c>
      <c r="E185" s="149" t="s">
        <v>212</v>
      </c>
      <c r="F185" s="150" t="s">
        <v>213</v>
      </c>
      <c r="G185" s="151" t="s">
        <v>108</v>
      </c>
      <c r="H185" s="152">
        <v>2</v>
      </c>
      <c r="I185" s="153"/>
      <c r="J185" s="154">
        <f>ROUND(I185*H185,2)</f>
        <v>0</v>
      </c>
      <c r="K185" s="150" t="s">
        <v>1</v>
      </c>
      <c r="L185" s="155"/>
      <c r="M185" s="156" t="s">
        <v>1</v>
      </c>
      <c r="N185" s="157" t="s">
        <v>38</v>
      </c>
      <c r="O185" s="65"/>
      <c r="P185" s="158">
        <f>O185*H185</f>
        <v>0</v>
      </c>
      <c r="Q185" s="158">
        <v>0</v>
      </c>
      <c r="R185" s="158">
        <f>Q185*H185</f>
        <v>0</v>
      </c>
      <c r="S185" s="158">
        <v>0</v>
      </c>
      <c r="T185" s="159">
        <f>S185*H185</f>
        <v>0</v>
      </c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R185" s="160" t="s">
        <v>109</v>
      </c>
      <c r="AT185" s="160" t="s">
        <v>105</v>
      </c>
      <c r="AU185" s="160" t="s">
        <v>73</v>
      </c>
      <c r="AY185" s="11" t="s">
        <v>110</v>
      </c>
      <c r="BE185" s="161">
        <f>IF(N185="základní",J185,0)</f>
        <v>0</v>
      </c>
      <c r="BF185" s="161">
        <f>IF(N185="snížená",J185,0)</f>
        <v>0</v>
      </c>
      <c r="BG185" s="161">
        <f>IF(N185="zákl. přenesená",J185,0)</f>
        <v>0</v>
      </c>
      <c r="BH185" s="161">
        <f>IF(N185="sníž. přenesená",J185,0)</f>
        <v>0</v>
      </c>
      <c r="BI185" s="161">
        <f>IF(N185="nulová",J185,0)</f>
        <v>0</v>
      </c>
      <c r="BJ185" s="11" t="s">
        <v>81</v>
      </c>
      <c r="BK185" s="161">
        <f>ROUND(I185*H185,2)</f>
        <v>0</v>
      </c>
      <c r="BL185" s="11" t="s">
        <v>111</v>
      </c>
      <c r="BM185" s="160" t="s">
        <v>214</v>
      </c>
    </row>
    <row r="186" spans="1:65" s="2" customFormat="1" ht="11.25">
      <c r="A186" s="28"/>
      <c r="B186" s="29"/>
      <c r="C186" s="30"/>
      <c r="D186" s="162" t="s">
        <v>112</v>
      </c>
      <c r="E186" s="30"/>
      <c r="F186" s="163" t="s">
        <v>213</v>
      </c>
      <c r="G186" s="30"/>
      <c r="H186" s="30"/>
      <c r="I186" s="164"/>
      <c r="J186" s="30"/>
      <c r="K186" s="30"/>
      <c r="L186" s="33"/>
      <c r="M186" s="165"/>
      <c r="N186" s="166"/>
      <c r="O186" s="65"/>
      <c r="P186" s="65"/>
      <c r="Q186" s="65"/>
      <c r="R186" s="65"/>
      <c r="S186" s="65"/>
      <c r="T186" s="66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T186" s="11" t="s">
        <v>112</v>
      </c>
      <c r="AU186" s="11" t="s">
        <v>73</v>
      </c>
    </row>
    <row r="187" spans="1:65" s="2" customFormat="1" ht="16.5" customHeight="1">
      <c r="A187" s="28"/>
      <c r="B187" s="29"/>
      <c r="C187" s="148" t="s">
        <v>73</v>
      </c>
      <c r="D187" s="148" t="s">
        <v>105</v>
      </c>
      <c r="E187" s="149" t="s">
        <v>215</v>
      </c>
      <c r="F187" s="150" t="s">
        <v>216</v>
      </c>
      <c r="G187" s="151" t="s">
        <v>108</v>
      </c>
      <c r="H187" s="152">
        <v>1</v>
      </c>
      <c r="I187" s="153"/>
      <c r="J187" s="154">
        <f>ROUND(I187*H187,2)</f>
        <v>0</v>
      </c>
      <c r="K187" s="150" t="s">
        <v>1</v>
      </c>
      <c r="L187" s="155"/>
      <c r="M187" s="156" t="s">
        <v>1</v>
      </c>
      <c r="N187" s="157" t="s">
        <v>38</v>
      </c>
      <c r="O187" s="65"/>
      <c r="P187" s="158">
        <f>O187*H187</f>
        <v>0</v>
      </c>
      <c r="Q187" s="158">
        <v>0</v>
      </c>
      <c r="R187" s="158">
        <f>Q187*H187</f>
        <v>0</v>
      </c>
      <c r="S187" s="158">
        <v>0</v>
      </c>
      <c r="T187" s="159">
        <f>S187*H187</f>
        <v>0</v>
      </c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R187" s="160" t="s">
        <v>109</v>
      </c>
      <c r="AT187" s="160" t="s">
        <v>105</v>
      </c>
      <c r="AU187" s="160" t="s">
        <v>73</v>
      </c>
      <c r="AY187" s="11" t="s">
        <v>110</v>
      </c>
      <c r="BE187" s="161">
        <f>IF(N187="základní",J187,0)</f>
        <v>0</v>
      </c>
      <c r="BF187" s="161">
        <f>IF(N187="snížená",J187,0)</f>
        <v>0</v>
      </c>
      <c r="BG187" s="161">
        <f>IF(N187="zákl. přenesená",J187,0)</f>
        <v>0</v>
      </c>
      <c r="BH187" s="161">
        <f>IF(N187="sníž. přenesená",J187,0)</f>
        <v>0</v>
      </c>
      <c r="BI187" s="161">
        <f>IF(N187="nulová",J187,0)</f>
        <v>0</v>
      </c>
      <c r="BJ187" s="11" t="s">
        <v>81</v>
      </c>
      <c r="BK187" s="161">
        <f>ROUND(I187*H187,2)</f>
        <v>0</v>
      </c>
      <c r="BL187" s="11" t="s">
        <v>111</v>
      </c>
      <c r="BM187" s="160" t="s">
        <v>217</v>
      </c>
    </row>
    <row r="188" spans="1:65" s="2" customFormat="1" ht="11.25">
      <c r="A188" s="28"/>
      <c r="B188" s="29"/>
      <c r="C188" s="30"/>
      <c r="D188" s="162" t="s">
        <v>112</v>
      </c>
      <c r="E188" s="30"/>
      <c r="F188" s="163" t="s">
        <v>216</v>
      </c>
      <c r="G188" s="30"/>
      <c r="H188" s="30"/>
      <c r="I188" s="164"/>
      <c r="J188" s="30"/>
      <c r="K188" s="30"/>
      <c r="L188" s="33"/>
      <c r="M188" s="165"/>
      <c r="N188" s="166"/>
      <c r="O188" s="65"/>
      <c r="P188" s="65"/>
      <c r="Q188" s="65"/>
      <c r="R188" s="65"/>
      <c r="S188" s="65"/>
      <c r="T188" s="66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T188" s="11" t="s">
        <v>112</v>
      </c>
      <c r="AU188" s="11" t="s">
        <v>73</v>
      </c>
    </row>
    <row r="189" spans="1:65" s="2" customFormat="1" ht="16.5" customHeight="1">
      <c r="A189" s="28"/>
      <c r="B189" s="29"/>
      <c r="C189" s="148" t="s">
        <v>73</v>
      </c>
      <c r="D189" s="148" t="s">
        <v>105</v>
      </c>
      <c r="E189" s="149" t="s">
        <v>218</v>
      </c>
      <c r="F189" s="150" t="s">
        <v>219</v>
      </c>
      <c r="G189" s="151" t="s">
        <v>108</v>
      </c>
      <c r="H189" s="152">
        <v>1</v>
      </c>
      <c r="I189" s="153"/>
      <c r="J189" s="154">
        <f>ROUND(I189*H189,2)</f>
        <v>0</v>
      </c>
      <c r="K189" s="150" t="s">
        <v>1</v>
      </c>
      <c r="L189" s="155"/>
      <c r="M189" s="156" t="s">
        <v>1</v>
      </c>
      <c r="N189" s="157" t="s">
        <v>38</v>
      </c>
      <c r="O189" s="65"/>
      <c r="P189" s="158">
        <f>O189*H189</f>
        <v>0</v>
      </c>
      <c r="Q189" s="158">
        <v>0</v>
      </c>
      <c r="R189" s="158">
        <f>Q189*H189</f>
        <v>0</v>
      </c>
      <c r="S189" s="158">
        <v>0</v>
      </c>
      <c r="T189" s="159">
        <f>S189*H189</f>
        <v>0</v>
      </c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R189" s="160" t="s">
        <v>109</v>
      </c>
      <c r="AT189" s="160" t="s">
        <v>105</v>
      </c>
      <c r="AU189" s="160" t="s">
        <v>73</v>
      </c>
      <c r="AY189" s="11" t="s">
        <v>110</v>
      </c>
      <c r="BE189" s="161">
        <f>IF(N189="základní",J189,0)</f>
        <v>0</v>
      </c>
      <c r="BF189" s="161">
        <f>IF(N189="snížená",J189,0)</f>
        <v>0</v>
      </c>
      <c r="BG189" s="161">
        <f>IF(N189="zákl. přenesená",J189,0)</f>
        <v>0</v>
      </c>
      <c r="BH189" s="161">
        <f>IF(N189="sníž. přenesená",J189,0)</f>
        <v>0</v>
      </c>
      <c r="BI189" s="161">
        <f>IF(N189="nulová",J189,0)</f>
        <v>0</v>
      </c>
      <c r="BJ189" s="11" t="s">
        <v>81</v>
      </c>
      <c r="BK189" s="161">
        <f>ROUND(I189*H189,2)</f>
        <v>0</v>
      </c>
      <c r="BL189" s="11" t="s">
        <v>111</v>
      </c>
      <c r="BM189" s="160" t="s">
        <v>220</v>
      </c>
    </row>
    <row r="190" spans="1:65" s="2" customFormat="1" ht="11.25">
      <c r="A190" s="28"/>
      <c r="B190" s="29"/>
      <c r="C190" s="30"/>
      <c r="D190" s="162" t="s">
        <v>112</v>
      </c>
      <c r="E190" s="30"/>
      <c r="F190" s="163" t="s">
        <v>219</v>
      </c>
      <c r="G190" s="30"/>
      <c r="H190" s="30"/>
      <c r="I190" s="164"/>
      <c r="J190" s="30"/>
      <c r="K190" s="30"/>
      <c r="L190" s="33"/>
      <c r="M190" s="165"/>
      <c r="N190" s="166"/>
      <c r="O190" s="65"/>
      <c r="P190" s="65"/>
      <c r="Q190" s="65"/>
      <c r="R190" s="65"/>
      <c r="S190" s="65"/>
      <c r="T190" s="66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T190" s="11" t="s">
        <v>112</v>
      </c>
      <c r="AU190" s="11" t="s">
        <v>73</v>
      </c>
    </row>
    <row r="191" spans="1:65" s="2" customFormat="1" ht="16.5" customHeight="1">
      <c r="A191" s="28"/>
      <c r="B191" s="29"/>
      <c r="C191" s="148" t="s">
        <v>73</v>
      </c>
      <c r="D191" s="148" t="s">
        <v>105</v>
      </c>
      <c r="E191" s="149" t="s">
        <v>221</v>
      </c>
      <c r="F191" s="150" t="s">
        <v>222</v>
      </c>
      <c r="G191" s="151" t="s">
        <v>108</v>
      </c>
      <c r="H191" s="152">
        <v>1</v>
      </c>
      <c r="I191" s="153"/>
      <c r="J191" s="154">
        <f>ROUND(I191*H191,2)</f>
        <v>0</v>
      </c>
      <c r="K191" s="150" t="s">
        <v>1</v>
      </c>
      <c r="L191" s="155"/>
      <c r="M191" s="156" t="s">
        <v>1</v>
      </c>
      <c r="N191" s="157" t="s">
        <v>38</v>
      </c>
      <c r="O191" s="65"/>
      <c r="P191" s="158">
        <f>O191*H191</f>
        <v>0</v>
      </c>
      <c r="Q191" s="158">
        <v>0</v>
      </c>
      <c r="R191" s="158">
        <f>Q191*H191</f>
        <v>0</v>
      </c>
      <c r="S191" s="158">
        <v>0</v>
      </c>
      <c r="T191" s="159">
        <f>S191*H191</f>
        <v>0</v>
      </c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R191" s="160" t="s">
        <v>109</v>
      </c>
      <c r="AT191" s="160" t="s">
        <v>105</v>
      </c>
      <c r="AU191" s="160" t="s">
        <v>73</v>
      </c>
      <c r="AY191" s="11" t="s">
        <v>110</v>
      </c>
      <c r="BE191" s="161">
        <f>IF(N191="základní",J191,0)</f>
        <v>0</v>
      </c>
      <c r="BF191" s="161">
        <f>IF(N191="snížená",J191,0)</f>
        <v>0</v>
      </c>
      <c r="BG191" s="161">
        <f>IF(N191="zákl. přenesená",J191,0)</f>
        <v>0</v>
      </c>
      <c r="BH191" s="161">
        <f>IF(N191="sníž. přenesená",J191,0)</f>
        <v>0</v>
      </c>
      <c r="BI191" s="161">
        <f>IF(N191="nulová",J191,0)</f>
        <v>0</v>
      </c>
      <c r="BJ191" s="11" t="s">
        <v>81</v>
      </c>
      <c r="BK191" s="161">
        <f>ROUND(I191*H191,2)</f>
        <v>0</v>
      </c>
      <c r="BL191" s="11" t="s">
        <v>111</v>
      </c>
      <c r="BM191" s="160" t="s">
        <v>223</v>
      </c>
    </row>
    <row r="192" spans="1:65" s="2" customFormat="1" ht="11.25">
      <c r="A192" s="28"/>
      <c r="B192" s="29"/>
      <c r="C192" s="30"/>
      <c r="D192" s="162" t="s">
        <v>112</v>
      </c>
      <c r="E192" s="30"/>
      <c r="F192" s="163" t="s">
        <v>222</v>
      </c>
      <c r="G192" s="30"/>
      <c r="H192" s="30"/>
      <c r="I192" s="164"/>
      <c r="J192" s="30"/>
      <c r="K192" s="30"/>
      <c r="L192" s="33"/>
      <c r="M192" s="165"/>
      <c r="N192" s="166"/>
      <c r="O192" s="65"/>
      <c r="P192" s="65"/>
      <c r="Q192" s="65"/>
      <c r="R192" s="65"/>
      <c r="S192" s="65"/>
      <c r="T192" s="66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T192" s="11" t="s">
        <v>112</v>
      </c>
      <c r="AU192" s="11" t="s">
        <v>73</v>
      </c>
    </row>
    <row r="193" spans="1:65" s="2" customFormat="1" ht="16.5" customHeight="1">
      <c r="A193" s="28"/>
      <c r="B193" s="29"/>
      <c r="C193" s="148" t="s">
        <v>73</v>
      </c>
      <c r="D193" s="148" t="s">
        <v>105</v>
      </c>
      <c r="E193" s="149" t="s">
        <v>224</v>
      </c>
      <c r="F193" s="150" t="s">
        <v>225</v>
      </c>
      <c r="G193" s="151" t="s">
        <v>108</v>
      </c>
      <c r="H193" s="152">
        <v>1</v>
      </c>
      <c r="I193" s="153"/>
      <c r="J193" s="154">
        <f>ROUND(I193*H193,2)</f>
        <v>0</v>
      </c>
      <c r="K193" s="150" t="s">
        <v>1</v>
      </c>
      <c r="L193" s="155"/>
      <c r="M193" s="156" t="s">
        <v>1</v>
      </c>
      <c r="N193" s="157" t="s">
        <v>38</v>
      </c>
      <c r="O193" s="65"/>
      <c r="P193" s="158">
        <f>O193*H193</f>
        <v>0</v>
      </c>
      <c r="Q193" s="158">
        <v>0</v>
      </c>
      <c r="R193" s="158">
        <f>Q193*H193</f>
        <v>0</v>
      </c>
      <c r="S193" s="158">
        <v>0</v>
      </c>
      <c r="T193" s="159">
        <f>S193*H193</f>
        <v>0</v>
      </c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R193" s="160" t="s">
        <v>109</v>
      </c>
      <c r="AT193" s="160" t="s">
        <v>105</v>
      </c>
      <c r="AU193" s="160" t="s">
        <v>73</v>
      </c>
      <c r="AY193" s="11" t="s">
        <v>110</v>
      </c>
      <c r="BE193" s="161">
        <f>IF(N193="základní",J193,0)</f>
        <v>0</v>
      </c>
      <c r="BF193" s="161">
        <f>IF(N193="snížená",J193,0)</f>
        <v>0</v>
      </c>
      <c r="BG193" s="161">
        <f>IF(N193="zákl. přenesená",J193,0)</f>
        <v>0</v>
      </c>
      <c r="BH193" s="161">
        <f>IF(N193="sníž. přenesená",J193,0)</f>
        <v>0</v>
      </c>
      <c r="BI193" s="161">
        <f>IF(N193="nulová",J193,0)</f>
        <v>0</v>
      </c>
      <c r="BJ193" s="11" t="s">
        <v>81</v>
      </c>
      <c r="BK193" s="161">
        <f>ROUND(I193*H193,2)</f>
        <v>0</v>
      </c>
      <c r="BL193" s="11" t="s">
        <v>111</v>
      </c>
      <c r="BM193" s="160" t="s">
        <v>226</v>
      </c>
    </row>
    <row r="194" spans="1:65" s="2" customFormat="1" ht="11.25">
      <c r="A194" s="28"/>
      <c r="B194" s="29"/>
      <c r="C194" s="30"/>
      <c r="D194" s="162" t="s">
        <v>112</v>
      </c>
      <c r="E194" s="30"/>
      <c r="F194" s="163" t="s">
        <v>225</v>
      </c>
      <c r="G194" s="30"/>
      <c r="H194" s="30"/>
      <c r="I194" s="164"/>
      <c r="J194" s="30"/>
      <c r="K194" s="30"/>
      <c r="L194" s="33"/>
      <c r="M194" s="165"/>
      <c r="N194" s="166"/>
      <c r="O194" s="65"/>
      <c r="P194" s="65"/>
      <c r="Q194" s="65"/>
      <c r="R194" s="65"/>
      <c r="S194" s="65"/>
      <c r="T194" s="66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T194" s="11" t="s">
        <v>112</v>
      </c>
      <c r="AU194" s="11" t="s">
        <v>73</v>
      </c>
    </row>
    <row r="195" spans="1:65" s="2" customFormat="1" ht="16.5" customHeight="1">
      <c r="A195" s="28"/>
      <c r="B195" s="29"/>
      <c r="C195" s="148" t="s">
        <v>73</v>
      </c>
      <c r="D195" s="148" t="s">
        <v>105</v>
      </c>
      <c r="E195" s="149" t="s">
        <v>227</v>
      </c>
      <c r="F195" s="150" t="s">
        <v>228</v>
      </c>
      <c r="G195" s="151" t="s">
        <v>108</v>
      </c>
      <c r="H195" s="152">
        <v>2</v>
      </c>
      <c r="I195" s="153"/>
      <c r="J195" s="154">
        <f>ROUND(I195*H195,2)</f>
        <v>0</v>
      </c>
      <c r="K195" s="150" t="s">
        <v>1</v>
      </c>
      <c r="L195" s="155"/>
      <c r="M195" s="156" t="s">
        <v>1</v>
      </c>
      <c r="N195" s="157" t="s">
        <v>38</v>
      </c>
      <c r="O195" s="65"/>
      <c r="P195" s="158">
        <f>O195*H195</f>
        <v>0</v>
      </c>
      <c r="Q195" s="158">
        <v>0</v>
      </c>
      <c r="R195" s="158">
        <f>Q195*H195</f>
        <v>0</v>
      </c>
      <c r="S195" s="158">
        <v>0</v>
      </c>
      <c r="T195" s="159">
        <f>S195*H195</f>
        <v>0</v>
      </c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R195" s="160" t="s">
        <v>109</v>
      </c>
      <c r="AT195" s="160" t="s">
        <v>105</v>
      </c>
      <c r="AU195" s="160" t="s">
        <v>73</v>
      </c>
      <c r="AY195" s="11" t="s">
        <v>110</v>
      </c>
      <c r="BE195" s="161">
        <f>IF(N195="základní",J195,0)</f>
        <v>0</v>
      </c>
      <c r="BF195" s="161">
        <f>IF(N195="snížená",J195,0)</f>
        <v>0</v>
      </c>
      <c r="BG195" s="161">
        <f>IF(N195="zákl. přenesená",J195,0)</f>
        <v>0</v>
      </c>
      <c r="BH195" s="161">
        <f>IF(N195="sníž. přenesená",J195,0)</f>
        <v>0</v>
      </c>
      <c r="BI195" s="161">
        <f>IF(N195="nulová",J195,0)</f>
        <v>0</v>
      </c>
      <c r="BJ195" s="11" t="s">
        <v>81</v>
      </c>
      <c r="BK195" s="161">
        <f>ROUND(I195*H195,2)</f>
        <v>0</v>
      </c>
      <c r="BL195" s="11" t="s">
        <v>111</v>
      </c>
      <c r="BM195" s="160" t="s">
        <v>229</v>
      </c>
    </row>
    <row r="196" spans="1:65" s="2" customFormat="1" ht="11.25">
      <c r="A196" s="28"/>
      <c r="B196" s="29"/>
      <c r="C196" s="30"/>
      <c r="D196" s="162" t="s">
        <v>112</v>
      </c>
      <c r="E196" s="30"/>
      <c r="F196" s="163" t="s">
        <v>228</v>
      </c>
      <c r="G196" s="30"/>
      <c r="H196" s="30"/>
      <c r="I196" s="164"/>
      <c r="J196" s="30"/>
      <c r="K196" s="30"/>
      <c r="L196" s="33"/>
      <c r="M196" s="165"/>
      <c r="N196" s="166"/>
      <c r="O196" s="65"/>
      <c r="P196" s="65"/>
      <c r="Q196" s="65"/>
      <c r="R196" s="65"/>
      <c r="S196" s="65"/>
      <c r="T196" s="66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T196" s="11" t="s">
        <v>112</v>
      </c>
      <c r="AU196" s="11" t="s">
        <v>73</v>
      </c>
    </row>
    <row r="197" spans="1:65" s="2" customFormat="1" ht="16.5" customHeight="1">
      <c r="A197" s="28"/>
      <c r="B197" s="29"/>
      <c r="C197" s="148" t="s">
        <v>73</v>
      </c>
      <c r="D197" s="148" t="s">
        <v>105</v>
      </c>
      <c r="E197" s="149" t="s">
        <v>230</v>
      </c>
      <c r="F197" s="150" t="s">
        <v>231</v>
      </c>
      <c r="G197" s="151" t="s">
        <v>108</v>
      </c>
      <c r="H197" s="152">
        <v>10</v>
      </c>
      <c r="I197" s="153"/>
      <c r="J197" s="154">
        <f>ROUND(I197*H197,2)</f>
        <v>0</v>
      </c>
      <c r="K197" s="150" t="s">
        <v>1</v>
      </c>
      <c r="L197" s="155"/>
      <c r="M197" s="156" t="s">
        <v>1</v>
      </c>
      <c r="N197" s="157" t="s">
        <v>38</v>
      </c>
      <c r="O197" s="65"/>
      <c r="P197" s="158">
        <f>O197*H197</f>
        <v>0</v>
      </c>
      <c r="Q197" s="158">
        <v>0</v>
      </c>
      <c r="R197" s="158">
        <f>Q197*H197</f>
        <v>0</v>
      </c>
      <c r="S197" s="158">
        <v>0</v>
      </c>
      <c r="T197" s="159">
        <f>S197*H197</f>
        <v>0</v>
      </c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R197" s="160" t="s">
        <v>109</v>
      </c>
      <c r="AT197" s="160" t="s">
        <v>105</v>
      </c>
      <c r="AU197" s="160" t="s">
        <v>73</v>
      </c>
      <c r="AY197" s="11" t="s">
        <v>110</v>
      </c>
      <c r="BE197" s="161">
        <f>IF(N197="základní",J197,0)</f>
        <v>0</v>
      </c>
      <c r="BF197" s="161">
        <f>IF(N197="snížená",J197,0)</f>
        <v>0</v>
      </c>
      <c r="BG197" s="161">
        <f>IF(N197="zákl. přenesená",J197,0)</f>
        <v>0</v>
      </c>
      <c r="BH197" s="161">
        <f>IF(N197="sníž. přenesená",J197,0)</f>
        <v>0</v>
      </c>
      <c r="BI197" s="161">
        <f>IF(N197="nulová",J197,0)</f>
        <v>0</v>
      </c>
      <c r="BJ197" s="11" t="s">
        <v>81</v>
      </c>
      <c r="BK197" s="161">
        <f>ROUND(I197*H197,2)</f>
        <v>0</v>
      </c>
      <c r="BL197" s="11" t="s">
        <v>111</v>
      </c>
      <c r="BM197" s="160" t="s">
        <v>232</v>
      </c>
    </row>
    <row r="198" spans="1:65" s="2" customFormat="1" ht="11.25">
      <c r="A198" s="28"/>
      <c r="B198" s="29"/>
      <c r="C198" s="30"/>
      <c r="D198" s="162" t="s">
        <v>112</v>
      </c>
      <c r="E198" s="30"/>
      <c r="F198" s="163" t="s">
        <v>231</v>
      </c>
      <c r="G198" s="30"/>
      <c r="H198" s="30"/>
      <c r="I198" s="164"/>
      <c r="J198" s="30"/>
      <c r="K198" s="30"/>
      <c r="L198" s="33"/>
      <c r="M198" s="167"/>
      <c r="N198" s="168"/>
      <c r="O198" s="169"/>
      <c r="P198" s="169"/>
      <c r="Q198" s="169"/>
      <c r="R198" s="169"/>
      <c r="S198" s="169"/>
      <c r="T198" s="170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T198" s="11" t="s">
        <v>112</v>
      </c>
      <c r="AU198" s="11" t="s">
        <v>73</v>
      </c>
    </row>
    <row r="199" spans="1:65" s="2" customFormat="1" ht="6.95" customHeight="1">
      <c r="A199" s="28"/>
      <c r="B199" s="48"/>
      <c r="C199" s="49"/>
      <c r="D199" s="49"/>
      <c r="E199" s="49"/>
      <c r="F199" s="49"/>
      <c r="G199" s="49"/>
      <c r="H199" s="49"/>
      <c r="I199" s="49"/>
      <c r="J199" s="49"/>
      <c r="K199" s="49"/>
      <c r="L199" s="33"/>
      <c r="M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</row>
  </sheetData>
  <sheetProtection algorithmName="SHA-512" hashValue="ptWkvH/gsAWd2HsWvOkTF3JlcXVuAD7Mx2XHpUufsF0NSZxoHd1C19pwQkn34n7htv5xCps8AU3+NeegFAiy7g==" saltValue="oDyNNViLhohtGr+ud48YV5pU9LVddLDN/hwI2eMhAbTNMfVP99oPnqgQL2pnOyFzYiOtrw+pZQ7E2lov5VYyAg==" spinCount="100000" sheet="1" objects="1" scenarios="1" formatColumns="0" formatRows="0" autoFilter="0"/>
  <autoFilter ref="C115:K198" xr:uid="{00000000-0009-0000-0000-000001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D.1.6 - Interiér</vt:lpstr>
      <vt:lpstr>'D.1.6 - Interiér'!Názvy_tisku</vt:lpstr>
      <vt:lpstr>'Rekapitulace stavby'!Názvy_tisku</vt:lpstr>
      <vt:lpstr>'D.1.6 - Interiér'!Oblast_tisku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Digitronic18</dc:creator>
  <cp:lastModifiedBy>Zmítko Václav Ing.</cp:lastModifiedBy>
  <dcterms:created xsi:type="dcterms:W3CDTF">2025-04-10T11:48:36Z</dcterms:created>
  <dcterms:modified xsi:type="dcterms:W3CDTF">2025-04-10T12:40:37Z</dcterms:modified>
</cp:coreProperties>
</file>